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4480" windowHeight="1155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E55" i="1"/>
  <c r="G54" i="1"/>
  <c r="E51" i="1"/>
  <c r="E54" i="1" s="1"/>
  <c r="I54" i="1" s="1"/>
  <c r="H54" i="1"/>
  <c r="E45" i="1"/>
  <c r="E42" i="1"/>
  <c r="E39" i="1"/>
  <c r="E36" i="1"/>
  <c r="E33" i="1"/>
  <c r="E30" i="1"/>
  <c r="E27" i="1"/>
  <c r="E24" i="1"/>
  <c r="E21" i="1"/>
  <c r="E18" i="1"/>
  <c r="E15" i="1"/>
  <c r="E12" i="1"/>
  <c r="E9" i="1"/>
  <c r="I9" i="1" s="1"/>
  <c r="H9" i="1"/>
  <c r="E7" i="1"/>
  <c r="E10" i="1" s="1"/>
  <c r="E13" i="1" s="1"/>
  <c r="E16" i="1" s="1"/>
  <c r="H6" i="1"/>
  <c r="E6" i="1"/>
  <c r="I6" i="1" s="1"/>
  <c r="G6" i="1"/>
  <c r="I4" i="1"/>
  <c r="A1" i="1"/>
  <c r="E48" i="1" l="1"/>
  <c r="H57" i="1"/>
  <c r="I12" i="1"/>
  <c r="E19" i="1"/>
  <c r="E22" i="1" s="1"/>
  <c r="E25" i="1" s="1"/>
  <c r="E28" i="1" s="1"/>
  <c r="I15" i="1"/>
  <c r="H18" i="1"/>
  <c r="I21" i="1"/>
  <c r="G57" i="1"/>
  <c r="H15" i="1"/>
  <c r="I18" i="1"/>
  <c r="H27" i="1"/>
  <c r="G9" i="1"/>
  <c r="H12" i="1"/>
  <c r="H24" i="1" l="1"/>
  <c r="I24" i="1"/>
  <c r="E57" i="1"/>
  <c r="I57" i="1" s="1"/>
  <c r="G12" i="1"/>
  <c r="E31" i="1"/>
  <c r="I27" i="1"/>
  <c r="H21" i="1"/>
  <c r="H30" i="1"/>
  <c r="H33" i="1" l="1"/>
  <c r="E34" i="1"/>
  <c r="I30" i="1"/>
  <c r="G15" i="1"/>
  <c r="G18" i="1" l="1"/>
  <c r="E37" i="1"/>
  <c r="I33" i="1"/>
  <c r="H36" i="1"/>
  <c r="H39" i="1" l="1"/>
  <c r="G21" i="1"/>
  <c r="E40" i="1"/>
  <c r="I36" i="1"/>
  <c r="G24" i="1" l="1"/>
  <c r="E43" i="1"/>
  <c r="I39" i="1"/>
  <c r="H42" i="1"/>
  <c r="E46" i="1" l="1"/>
  <c r="I42" i="1"/>
  <c r="H48" i="1"/>
  <c r="H45" i="1"/>
  <c r="H51" i="1"/>
  <c r="G27" i="1"/>
  <c r="G30" i="1" l="1"/>
  <c r="E52" i="1"/>
  <c r="I51" i="1" s="1"/>
  <c r="E49" i="1"/>
  <c r="I48" i="1" s="1"/>
  <c r="I45" i="1"/>
  <c r="G33" i="1" l="1"/>
  <c r="G36" i="1" l="1"/>
  <c r="G39" i="1" l="1"/>
  <c r="G42" i="1" l="1"/>
  <c r="G51" i="1" l="1"/>
  <c r="G48" i="1"/>
  <c r="G45" i="1"/>
</calcChain>
</file>

<file path=xl/sharedStrings.xml><?xml version="1.0" encoding="utf-8"?>
<sst xmlns="http://schemas.openxmlformats.org/spreadsheetml/2006/main" count="73" uniqueCount="49">
  <si>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</si>
  <si>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</si>
  <si>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</si>
  <si>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</si>
  <si>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</si>
  <si>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</si>
  <si>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</si>
  <si>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</si>
  <si>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</si>
  <si>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</si>
  <si>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</si>
  <si>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</si>
  <si>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</si>
  <si>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</si>
  <si>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</si>
  <si>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</si>
  <si>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</si>
  <si>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</si>
  <si>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</si>
  <si>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</si>
  <si>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</si>
  <si>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</si>
  <si>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</si>
  <si>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</si>
  <si>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</si>
  <si>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</si>
  <si>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</si>
  <si>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</si>
  <si>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</si>
  <si>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</si>
  <si>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</si>
  <si>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</si>
  <si>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</si>
  <si>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</si>
  <si>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</si>
  <si>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</si>
  <si>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</si>
  <si>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</si>
  <si>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</si>
  <si>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</si>
  <si>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</si>
  <si>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</si>
  <si>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</si>
  <si>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</si>
  <si>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</si>
  <si>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Preconsuntivo al  31/12/2016</t>
  </si>
  <si>
    <t>Preventivo al  31/12/2017</t>
  </si>
  <si>
    <t>Budget primo trimestre 2017</t>
  </si>
  <si>
    <t>ASST SANTI PAOLO E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</si>
</sst>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 applyAlignment="1" applyProtection="1">
      <alignment horizontal="center" vertical="top"/>
    </xf>
    <xf numFmtId="0" fontId="4" fillId="0" borderId="0" xfId="2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wrapText="1"/>
    </xf>
    <xf numFmtId="164" fontId="4" fillId="0" borderId="3" xfId="3" applyNumberFormat="1" applyFont="1" applyFill="1" applyBorder="1" applyProtection="1"/>
    <xf numFmtId="0" fontId="4" fillId="0" borderId="3" xfId="2" applyFont="1" applyBorder="1" applyProtection="1"/>
    <xf numFmtId="10" fontId="7" fillId="0" borderId="4" xfId="4" applyNumberFormat="1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wrapText="1"/>
    </xf>
    <xf numFmtId="41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4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41" fontId="4" fillId="0" borderId="3" xfId="2" applyNumberFormat="1" applyFont="1" applyFill="1" applyBorder="1" applyProtection="1"/>
    <xf numFmtId="10" fontId="7" fillId="0" borderId="0" xfId="2" applyNumberFormat="1" applyFont="1" applyProtection="1"/>
    <xf numFmtId="0" fontId="6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wrapText="1"/>
    </xf>
    <xf numFmtId="41" fontId="4" fillId="0" borderId="9" xfId="2" applyNumberFormat="1" applyFont="1" applyFill="1" applyBorder="1" applyProtection="1"/>
    <xf numFmtId="0" fontId="4" fillId="0" borderId="9" xfId="2" applyFont="1" applyBorder="1" applyProtection="1"/>
    <xf numFmtId="10" fontId="7" fillId="0" borderId="8" xfId="4" applyNumberFormat="1" applyFont="1" applyBorder="1" applyAlignment="1" applyProtection="1">
      <alignment horizontal="center" vertical="center"/>
    </xf>
    <xf numFmtId="10" fontId="7" fillId="0" borderId="10" xfId="4" applyNumberFormat="1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wrapText="1"/>
    </xf>
    <xf numFmtId="41" fontId="4" fillId="0" borderId="12" xfId="2" applyNumberFormat="1" applyFont="1" applyFill="1" applyBorder="1" applyProtection="1"/>
    <xf numFmtId="0" fontId="4" fillId="0" borderId="12" xfId="2" applyFont="1" applyBorder="1" applyProtection="1"/>
    <xf numFmtId="10" fontId="7" fillId="0" borderId="11" xfId="4" applyNumberFormat="1" applyFont="1" applyBorder="1" applyAlignment="1" applyProtection="1">
      <alignment horizontal="center" vertical="center"/>
    </xf>
    <xf numFmtId="10" fontId="7" fillId="0" borderId="13" xfId="4" applyNumberFormat="1" applyFont="1" applyBorder="1" applyAlignment="1" applyProtection="1">
      <alignment horizontal="center" vertical="center"/>
    </xf>
    <xf numFmtId="10" fontId="7" fillId="0" borderId="14" xfId="2" applyNumberFormat="1" applyFont="1" applyBorder="1" applyProtection="1"/>
    <xf numFmtId="0" fontId="9" fillId="0" borderId="8" xfId="2" applyFont="1" applyBorder="1" applyAlignment="1" applyProtection="1">
      <alignment horizontal="center" vertical="center"/>
    </xf>
    <xf numFmtId="0" fontId="10" fillId="0" borderId="9" xfId="2" applyFont="1" applyBorder="1" applyAlignment="1" applyProtection="1">
      <alignment wrapText="1"/>
    </xf>
    <xf numFmtId="41" fontId="10" fillId="0" borderId="9" xfId="2" applyNumberFormat="1" applyFont="1" applyFill="1" applyBorder="1" applyProtection="1"/>
    <xf numFmtId="0" fontId="10" fillId="0" borderId="9" xfId="2" applyFont="1" applyBorder="1" applyProtection="1"/>
    <xf numFmtId="10" fontId="11" fillId="0" borderId="8" xfId="4" applyNumberFormat="1" applyFont="1" applyBorder="1" applyAlignment="1" applyProtection="1">
      <alignment horizontal="center" vertical="center"/>
    </xf>
    <xf numFmtId="10" fontId="11" fillId="0" borderId="10" xfId="4" applyNumberFormat="1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10" fillId="0" borderId="12" xfId="2" applyFont="1" applyBorder="1" applyAlignment="1" applyProtection="1">
      <alignment wrapText="1"/>
    </xf>
    <xf numFmtId="41" fontId="10" fillId="0" borderId="12" xfId="2" applyNumberFormat="1" applyFont="1" applyFill="1" applyBorder="1" applyProtection="1"/>
    <xf numFmtId="0" fontId="10" fillId="0" borderId="12" xfId="2" applyFont="1" applyBorder="1" applyProtection="1"/>
    <xf numFmtId="10" fontId="11" fillId="0" borderId="11" xfId="4" applyNumberFormat="1" applyFont="1" applyBorder="1" applyAlignment="1" applyProtection="1">
      <alignment horizontal="center" vertical="center"/>
    </xf>
    <xf numFmtId="10" fontId="11" fillId="0" borderId="13" xfId="4" applyNumberFormat="1" applyFont="1" applyBorder="1" applyAlignment="1" applyProtection="1">
      <alignment horizontal="center" vertical="center"/>
    </xf>
    <xf numFmtId="0" fontId="10" fillId="0" borderId="0" xfId="2" applyFont="1" applyProtection="1"/>
    <xf numFmtId="0" fontId="10" fillId="0" borderId="0" xfId="2" applyFont="1" applyFill="1" applyProtection="1"/>
    <xf numFmtId="0" fontId="9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wrapText="1"/>
    </xf>
    <xf numFmtId="41" fontId="10" fillId="0" borderId="0" xfId="2" applyNumberFormat="1" applyFont="1" applyFill="1" applyBorder="1" applyProtection="1"/>
    <xf numFmtId="0" fontId="10" fillId="0" borderId="0" xfId="2" applyFont="1" applyBorder="1" applyProtection="1"/>
    <xf numFmtId="41" fontId="4" fillId="0" borderId="9" xfId="2" applyNumberFormat="1" applyFont="1" applyFill="1" applyBorder="1" applyAlignment="1" applyProtection="1">
      <alignment vertical="center"/>
    </xf>
    <xf numFmtId="0" fontId="6" fillId="0" borderId="8" xfId="2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41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2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 wrapText="1"/>
    </xf>
    <xf numFmtId="164" fontId="4" fillId="0" borderId="0" xfId="1" applyNumberFormat="1" applyFont="1" applyProtection="1"/>
  </cellXfs>
  <cellStyles count="5">
    <cellStyle name="Migliaia" xfId="1" builtinId="3"/>
    <cellStyle name="Migliaia 2" xfId="3"/>
    <cellStyle name="Normale" xfId="0" builtinId="0"/>
    <cellStyle name="Normale 2_conto_economico_trimestrale_TRIM_1" xfId="2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_preventivo_2017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NI-Ter"/>
      <sheetName val="Dettaglio_CE_Ter"/>
      <sheetName val="NI-118"/>
      <sheetName val="NI-Ric"/>
      <sheetName val="Dettaglio_CE_Ric"/>
      <sheetName val="NI-Soc"/>
      <sheetName val="Dettaglio_CE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3">
          <cell r="B3" t="str">
            <v>2017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1">
          <cell r="Q11">
            <v>99458</v>
          </cell>
        </row>
        <row r="26">
          <cell r="Q26">
            <v>8946</v>
          </cell>
        </row>
        <row r="86">
          <cell r="Q86">
            <v>0</v>
          </cell>
        </row>
        <row r="312">
          <cell r="Q312">
            <v>2491</v>
          </cell>
        </row>
        <row r="327">
          <cell r="Q327">
            <v>96126</v>
          </cell>
        </row>
        <row r="331">
          <cell r="Q331">
            <v>22996</v>
          </cell>
        </row>
        <row r="333">
          <cell r="Q333">
            <v>22533</v>
          </cell>
        </row>
        <row r="338">
          <cell r="Q338">
            <v>6827</v>
          </cell>
        </row>
        <row r="339">
          <cell r="Q339">
            <v>5304</v>
          </cell>
        </row>
        <row r="340">
          <cell r="Q340">
            <v>1602</v>
          </cell>
        </row>
        <row r="341">
          <cell r="Q341">
            <v>889</v>
          </cell>
        </row>
        <row r="345">
          <cell r="Q345">
            <v>172</v>
          </cell>
        </row>
        <row r="349">
          <cell r="Q349">
            <v>46</v>
          </cell>
        </row>
        <row r="350">
          <cell r="Q350">
            <v>14</v>
          </cell>
        </row>
        <row r="351">
          <cell r="Q351">
            <v>102</v>
          </cell>
        </row>
        <row r="352">
          <cell r="Q352">
            <v>54</v>
          </cell>
        </row>
        <row r="356">
          <cell r="Q356">
            <v>43</v>
          </cell>
        </row>
        <row r="361">
          <cell r="Q361">
            <v>1647</v>
          </cell>
        </row>
        <row r="362">
          <cell r="Q362">
            <v>269</v>
          </cell>
        </row>
        <row r="363">
          <cell r="Q363">
            <v>17</v>
          </cell>
        </row>
        <row r="373">
          <cell r="Q373">
            <v>400</v>
          </cell>
        </row>
        <row r="379">
          <cell r="Q379">
            <v>504</v>
          </cell>
        </row>
        <row r="380">
          <cell r="Q380">
            <v>787</v>
          </cell>
        </row>
        <row r="392">
          <cell r="Q392">
            <v>463</v>
          </cell>
        </row>
        <row r="413">
          <cell r="Q413">
            <v>20655</v>
          </cell>
        </row>
        <row r="714">
          <cell r="Q714">
            <v>4096</v>
          </cell>
        </row>
        <row r="727">
          <cell r="Q727">
            <v>64</v>
          </cell>
        </row>
        <row r="732">
          <cell r="Q732">
            <v>1256</v>
          </cell>
        </row>
        <row r="746">
          <cell r="Q746">
            <v>2132</v>
          </cell>
        </row>
        <row r="771">
          <cell r="Q771">
            <v>10921</v>
          </cell>
        </row>
        <row r="797">
          <cell r="Q797">
            <v>48</v>
          </cell>
        </row>
        <row r="809">
          <cell r="Q809">
            <v>3</v>
          </cell>
        </row>
        <row r="810">
          <cell r="Q810">
            <v>17</v>
          </cell>
        </row>
        <row r="829">
          <cell r="Q829">
            <v>1643</v>
          </cell>
        </row>
        <row r="842">
          <cell r="Q842">
            <v>1372</v>
          </cell>
        </row>
        <row r="856">
          <cell r="Q856">
            <v>45457</v>
          </cell>
        </row>
        <row r="1191">
          <cell r="Q1191">
            <v>525</v>
          </cell>
        </row>
        <row r="1403">
          <cell r="Q1403">
            <v>0</v>
          </cell>
        </row>
        <row r="1485">
          <cell r="Q1485">
            <v>3332</v>
          </cell>
        </row>
        <row r="1502">
          <cell r="Q1502">
            <v>96967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E34">
            <v>0</v>
          </cell>
        </row>
        <row r="37">
          <cell r="E37">
            <v>-6219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H6" sqref="H6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1.125" style="2" customWidth="1"/>
    <col min="8" max="8" width="14" style="2" customWidth="1"/>
    <col min="9" max="9" width="11.5" style="2" hidden="1" customWidth="1"/>
    <col min="10" max="11" width="11.125" style="65" bestFit="1" customWidth="1"/>
    <col min="12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18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Preventivo 2017</v>
      </c>
      <c r="B1" s="1"/>
      <c r="C1" s="1"/>
      <c r="D1" s="1"/>
      <c r="E1" s="1"/>
      <c r="F1" s="1"/>
      <c r="G1" s="1"/>
      <c r="H1" s="1"/>
      <c r="I1" s="1"/>
    </row>
    <row r="2" spans="1:18" x14ac:dyDescent="0.3">
      <c r="A2" s="3" t="s">
        <v>0</v>
      </c>
      <c r="B2" s="4" t="s">
        <v>48</v>
      </c>
    </row>
    <row r="4" spans="1:18" ht="50.1" customHeight="1" x14ac:dyDescent="0.3">
      <c r="A4" s="5" t="s">
        <v>1</v>
      </c>
      <c r="C4" s="6" t="s">
        <v>45</v>
      </c>
      <c r="D4" s="6" t="s">
        <v>46</v>
      </c>
      <c r="E4" s="6" t="s">
        <v>47</v>
      </c>
      <c r="F4" s="7"/>
      <c r="G4" s="8" t="s">
        <v>45</v>
      </c>
      <c r="H4" s="8" t="s">
        <v>46</v>
      </c>
      <c r="I4" s="8" t="str">
        <f>E4</f>
        <v>Budget primo trimestre 2017</v>
      </c>
      <c r="M4" s="2" t="s">
        <v>45</v>
      </c>
      <c r="N4" s="2" t="s">
        <v>46</v>
      </c>
      <c r="O4" s="2" t="s">
        <v>47</v>
      </c>
      <c r="Q4" s="2" t="s">
        <v>45</v>
      </c>
      <c r="R4" s="2" t="s">
        <v>46</v>
      </c>
    </row>
    <row r="6" spans="1:18" x14ac:dyDescent="0.3">
      <c r="A6" s="9" t="s">
        <v>2</v>
      </c>
      <c r="B6" s="10" t="s">
        <v>3</v>
      </c>
      <c r="C6" s="65">
        <v>187523</v>
      </c>
      <c r="D6" s="65">
        <v>187348</v>
      </c>
      <c r="E6" s="11">
        <f>+'[1]NI-San'!$Q$856+'[1]NI-San'!$Q$727+'[1]NI-San'!$Q$732+'[1]NI-San'!$Q$735+'[1]NI-San'!$Q$806+'[1]NI-San'!$Q$807+'[1]NI-San'!$Q$809+'[1]NI-San'!$Q$810</f>
        <v>46797</v>
      </c>
      <c r="F6" s="12"/>
      <c r="G6" s="13">
        <f>+C6/C7</f>
        <v>0.53590861806833645</v>
      </c>
      <c r="H6" s="13">
        <f>+D6/D7</f>
        <v>0.53165110148160133</v>
      </c>
      <c r="I6" s="13">
        <f>+E6/E7</f>
        <v>0.53165721816384726</v>
      </c>
      <c r="J6" s="65">
        <v>187523</v>
      </c>
      <c r="K6" s="65">
        <v>187348</v>
      </c>
    </row>
    <row r="7" spans="1:18" x14ac:dyDescent="0.3">
      <c r="A7" s="14"/>
      <c r="B7" s="15" t="s">
        <v>4</v>
      </c>
      <c r="C7" s="65">
        <v>349916</v>
      </c>
      <c r="D7" s="65">
        <v>352389</v>
      </c>
      <c r="E7" s="16">
        <f>+'[1]NI-San'!$Q$11-'[1]NI-San'!$Q$26-'[1]NI-San'!$Q$312-'[1]NI-San'!$Q$86</f>
        <v>88021</v>
      </c>
      <c r="F7" s="17"/>
      <c r="G7" s="18"/>
      <c r="H7" s="18"/>
      <c r="I7" s="18"/>
      <c r="J7" s="65">
        <v>349916</v>
      </c>
      <c r="K7" s="65">
        <v>352389</v>
      </c>
    </row>
    <row r="8" spans="1:18" ht="17.25" x14ac:dyDescent="0.3">
      <c r="B8" s="19"/>
      <c r="C8" s="65"/>
      <c r="D8" s="65"/>
      <c r="E8" s="20"/>
      <c r="G8" s="21"/>
      <c r="H8" s="21"/>
      <c r="I8" s="21"/>
    </row>
    <row r="9" spans="1:18" x14ac:dyDescent="0.3">
      <c r="A9" s="9" t="s">
        <v>5</v>
      </c>
      <c r="B9" s="10" t="s">
        <v>6</v>
      </c>
      <c r="C9" s="65">
        <v>190642</v>
      </c>
      <c r="D9" s="65">
        <v>188903</v>
      </c>
      <c r="E9" s="22">
        <f>+'[1]NI-San'!$Q$331+'[1]NI-San'!$Q$413+'[1]NI-San'!$Q$829+'[1]NI-San'!$Q$842+'[1]NI-San'!$Q$1191</f>
        <v>47191</v>
      </c>
      <c r="F9" s="12"/>
      <c r="G9" s="13">
        <f>+C9/C10</f>
        <v>0.54482218589604359</v>
      </c>
      <c r="H9" s="13">
        <f>+D9/D10</f>
        <v>0.53606383854206574</v>
      </c>
      <c r="I9" s="13">
        <f>+E9/E10</f>
        <v>0.53613342270594522</v>
      </c>
      <c r="J9" s="65">
        <v>190642</v>
      </c>
      <c r="K9" s="65">
        <v>188903</v>
      </c>
    </row>
    <row r="10" spans="1:18" x14ac:dyDescent="0.3">
      <c r="A10" s="14"/>
      <c r="B10" s="15" t="s">
        <v>4</v>
      </c>
      <c r="C10" s="65">
        <v>349916</v>
      </c>
      <c r="D10" s="65">
        <v>352389</v>
      </c>
      <c r="E10" s="16">
        <f>+E7</f>
        <v>88021</v>
      </c>
      <c r="F10" s="17"/>
      <c r="G10" s="18"/>
      <c r="H10" s="18"/>
      <c r="I10" s="18"/>
      <c r="J10" s="65">
        <v>349916</v>
      </c>
      <c r="K10" s="65">
        <v>352389</v>
      </c>
    </row>
    <row r="11" spans="1:18" x14ac:dyDescent="0.3">
      <c r="B11" s="19"/>
      <c r="C11" s="65"/>
      <c r="D11" s="65"/>
      <c r="E11" s="20"/>
      <c r="G11" s="23"/>
      <c r="H11" s="23"/>
      <c r="I11" s="23"/>
    </row>
    <row r="12" spans="1:18" x14ac:dyDescent="0.3">
      <c r="A12" s="24" t="s">
        <v>7</v>
      </c>
      <c r="B12" s="25" t="s">
        <v>8</v>
      </c>
      <c r="C12" s="65">
        <v>89228</v>
      </c>
      <c r="D12" s="65">
        <v>90175</v>
      </c>
      <c r="E12" s="26">
        <f>+'[1]NI-San'!Q333</f>
        <v>22533</v>
      </c>
      <c r="F12" s="27"/>
      <c r="G12" s="28">
        <f>+C12/C13</f>
        <v>0.25499834245933312</v>
      </c>
      <c r="H12" s="29">
        <f>+D12/D13</f>
        <v>0.25589618291149835</v>
      </c>
      <c r="I12" s="29">
        <f>+E12/E13</f>
        <v>0.25599572829211209</v>
      </c>
      <c r="J12" s="65">
        <v>89228</v>
      </c>
      <c r="K12" s="65">
        <v>90175</v>
      </c>
    </row>
    <row r="13" spans="1:18" x14ac:dyDescent="0.3">
      <c r="A13" s="30"/>
      <c r="B13" s="31" t="s">
        <v>4</v>
      </c>
      <c r="C13" s="65">
        <v>349916</v>
      </c>
      <c r="D13" s="65">
        <v>352389</v>
      </c>
      <c r="E13" s="32">
        <f>+E10</f>
        <v>88021</v>
      </c>
      <c r="F13" s="33"/>
      <c r="G13" s="34"/>
      <c r="H13" s="35"/>
      <c r="I13" s="35"/>
      <c r="J13" s="65">
        <v>349916</v>
      </c>
      <c r="K13" s="65">
        <v>352389</v>
      </c>
    </row>
    <row r="14" spans="1:18" x14ac:dyDescent="0.3">
      <c r="A14" s="5"/>
      <c r="B14" s="19"/>
      <c r="C14" s="65"/>
      <c r="D14" s="65"/>
      <c r="E14" s="20"/>
      <c r="G14" s="36"/>
      <c r="H14" s="36"/>
      <c r="I14" s="36"/>
    </row>
    <row r="15" spans="1:18" ht="16.5" customHeight="1" x14ac:dyDescent="0.3">
      <c r="A15" s="37" t="s">
        <v>9</v>
      </c>
      <c r="B15" s="38" t="s">
        <v>10</v>
      </c>
      <c r="C15" s="65">
        <v>58581</v>
      </c>
      <c r="D15" s="65">
        <v>60227</v>
      </c>
      <c r="E15" s="39">
        <f>SUM('[1]NI-San'!Q336:Q359)</f>
        <v>15053</v>
      </c>
      <c r="F15" s="40"/>
      <c r="G15" s="41">
        <f>+C15/C16</f>
        <v>0.16741446518593034</v>
      </c>
      <c r="H15" s="42">
        <f>+D15/D16</f>
        <v>0.17091055623189147</v>
      </c>
      <c r="I15" s="42">
        <f>+E15/E16</f>
        <v>0.17101600754365434</v>
      </c>
      <c r="J15" s="65">
        <v>58581</v>
      </c>
      <c r="K15" s="65">
        <v>60227</v>
      </c>
    </row>
    <row r="16" spans="1:18" ht="16.5" customHeight="1" x14ac:dyDescent="0.3">
      <c r="A16" s="43"/>
      <c r="B16" s="44" t="s">
        <v>4</v>
      </c>
      <c r="C16" s="65">
        <v>349916</v>
      </c>
      <c r="D16" s="65">
        <v>352389</v>
      </c>
      <c r="E16" s="45">
        <f>+E13</f>
        <v>88021</v>
      </c>
      <c r="F16" s="46"/>
      <c r="G16" s="47"/>
      <c r="H16" s="48"/>
      <c r="I16" s="48"/>
      <c r="J16" s="65">
        <v>349916</v>
      </c>
      <c r="K16" s="65">
        <v>352389</v>
      </c>
    </row>
    <row r="17" spans="1:11" x14ac:dyDescent="0.3">
      <c r="A17" s="49"/>
      <c r="B17" s="49"/>
      <c r="C17" s="65"/>
      <c r="D17" s="65"/>
      <c r="E17" s="50"/>
      <c r="F17" s="49"/>
      <c r="G17" s="36"/>
      <c r="H17" s="36"/>
      <c r="I17" s="36"/>
    </row>
    <row r="18" spans="1:11" ht="16.5" customHeight="1" x14ac:dyDescent="0.3">
      <c r="A18" s="37" t="s">
        <v>11</v>
      </c>
      <c r="B18" s="38" t="s">
        <v>12</v>
      </c>
      <c r="C18" s="65">
        <v>8157</v>
      </c>
      <c r="D18" s="65">
        <v>7738</v>
      </c>
      <c r="E18" s="39">
        <f>+'[1]NI-San'!Q361+'[1]NI-San'!Q362+'[1]NI-San'!Q363</f>
        <v>1933</v>
      </c>
      <c r="F18" s="40"/>
      <c r="G18" s="41">
        <f>+C18/C19</f>
        <v>2.3311308999874256E-2</v>
      </c>
      <c r="H18" s="42">
        <f>+D18/D19</f>
        <v>2.195868770024036E-2</v>
      </c>
      <c r="I18" s="42">
        <f>+E18/E19</f>
        <v>2.1960668476840754E-2</v>
      </c>
      <c r="J18" s="65">
        <v>8157</v>
      </c>
      <c r="K18" s="65">
        <v>7738</v>
      </c>
    </row>
    <row r="19" spans="1:11" ht="16.5" customHeight="1" x14ac:dyDescent="0.3">
      <c r="A19" s="43"/>
      <c r="B19" s="44" t="s">
        <v>4</v>
      </c>
      <c r="C19" s="65">
        <v>349916</v>
      </c>
      <c r="D19" s="65">
        <v>352389</v>
      </c>
      <c r="E19" s="45">
        <f>+E16</f>
        <v>88021</v>
      </c>
      <c r="F19" s="46"/>
      <c r="G19" s="47"/>
      <c r="H19" s="48"/>
      <c r="I19" s="48"/>
      <c r="J19" s="65">
        <v>349916</v>
      </c>
      <c r="K19" s="65">
        <v>352389</v>
      </c>
    </row>
    <row r="20" spans="1:11" x14ac:dyDescent="0.3">
      <c r="A20" s="49"/>
      <c r="B20" s="49"/>
      <c r="C20" s="65"/>
      <c r="D20" s="65"/>
      <c r="E20" s="50"/>
      <c r="F20" s="49"/>
      <c r="G20" s="36"/>
      <c r="H20" s="36"/>
      <c r="I20" s="36"/>
    </row>
    <row r="21" spans="1:11" ht="16.5" customHeight="1" x14ac:dyDescent="0.3">
      <c r="A21" s="37" t="s">
        <v>13</v>
      </c>
      <c r="B21" s="38" t="s">
        <v>14</v>
      </c>
      <c r="C21" s="65">
        <v>1593</v>
      </c>
      <c r="D21" s="65">
        <v>1602</v>
      </c>
      <c r="E21" s="39">
        <f>+'[1]NI-San'!Q373+'[1]NI-San'!Q364</f>
        <v>400</v>
      </c>
      <c r="F21" s="40"/>
      <c r="G21" s="41">
        <f>+C21/C22</f>
        <v>4.5525211765109338E-3</v>
      </c>
      <c r="H21" s="42">
        <f>+D21/D22</f>
        <v>4.5461123928385956E-3</v>
      </c>
      <c r="I21" s="42">
        <f>+E21/E22</f>
        <v>4.5443700935004147E-3</v>
      </c>
      <c r="J21" s="65">
        <v>1593</v>
      </c>
      <c r="K21" s="65">
        <v>1602</v>
      </c>
    </row>
    <row r="22" spans="1:11" ht="16.5" customHeight="1" x14ac:dyDescent="0.3">
      <c r="A22" s="43"/>
      <c r="B22" s="44" t="s">
        <v>4</v>
      </c>
      <c r="C22" s="65">
        <v>349916</v>
      </c>
      <c r="D22" s="65">
        <v>352389</v>
      </c>
      <c r="E22" s="45">
        <f>+E19</f>
        <v>88021</v>
      </c>
      <c r="F22" s="46"/>
      <c r="G22" s="47"/>
      <c r="H22" s="48"/>
      <c r="I22" s="48"/>
      <c r="J22" s="65">
        <v>349916</v>
      </c>
      <c r="K22" s="65">
        <v>352389</v>
      </c>
    </row>
    <row r="23" spans="1:11" x14ac:dyDescent="0.3">
      <c r="A23" s="49"/>
      <c r="B23" s="49"/>
      <c r="C23" s="65"/>
      <c r="D23" s="65"/>
      <c r="E23" s="50"/>
      <c r="F23" s="49"/>
      <c r="G23" s="36"/>
      <c r="H23" s="36"/>
      <c r="I23" s="36"/>
    </row>
    <row r="24" spans="1:11" ht="16.5" customHeight="1" x14ac:dyDescent="0.3">
      <c r="A24" s="37" t="s">
        <v>15</v>
      </c>
      <c r="B24" s="38" t="s">
        <v>16</v>
      </c>
      <c r="C24" s="65">
        <v>5287</v>
      </c>
      <c r="D24" s="65">
        <v>5167</v>
      </c>
      <c r="E24" s="39">
        <f>+'[1]NI-San'!Q377+'[1]NI-San'!Q378+'[1]NI-San'!Q379+'[1]NI-San'!Q380</f>
        <v>1291</v>
      </c>
      <c r="F24" s="40"/>
      <c r="G24" s="41">
        <f>+C24/C25</f>
        <v>1.5109340527440871E-2</v>
      </c>
      <c r="H24" s="42">
        <f>+D24/D25</f>
        <v>1.4662773242070553E-2</v>
      </c>
      <c r="I24" s="42">
        <f>+E24/E25</f>
        <v>1.4666954476772588E-2</v>
      </c>
      <c r="J24" s="65">
        <v>5287</v>
      </c>
      <c r="K24" s="65">
        <v>5167</v>
      </c>
    </row>
    <row r="25" spans="1:11" ht="16.5" customHeight="1" x14ac:dyDescent="0.3">
      <c r="A25" s="43"/>
      <c r="B25" s="44" t="s">
        <v>4</v>
      </c>
      <c r="C25" s="65">
        <v>349916</v>
      </c>
      <c r="D25" s="65">
        <v>352389</v>
      </c>
      <c r="E25" s="45">
        <f>+E22</f>
        <v>88021</v>
      </c>
      <c r="F25" s="46"/>
      <c r="G25" s="47"/>
      <c r="H25" s="48"/>
      <c r="I25" s="48"/>
      <c r="J25" s="65">
        <v>349916</v>
      </c>
      <c r="K25" s="65">
        <v>352389</v>
      </c>
    </row>
    <row r="26" spans="1:11" ht="16.5" customHeight="1" x14ac:dyDescent="0.3">
      <c r="A26" s="51"/>
      <c r="B26" s="52"/>
      <c r="C26" s="65"/>
      <c r="D26" s="65"/>
      <c r="E26" s="53"/>
      <c r="F26" s="54"/>
      <c r="G26" s="36"/>
      <c r="H26" s="36"/>
      <c r="I26" s="36"/>
    </row>
    <row r="27" spans="1:11" x14ac:dyDescent="0.3">
      <c r="A27" s="24" t="s">
        <v>17</v>
      </c>
      <c r="B27" s="25" t="s">
        <v>18</v>
      </c>
      <c r="C27" s="65">
        <v>2204</v>
      </c>
      <c r="D27" s="65">
        <v>1871</v>
      </c>
      <c r="E27" s="26">
        <f>+'[1]NI-San'!Q392</f>
        <v>463</v>
      </c>
      <c r="F27" s="27"/>
      <c r="G27" s="28">
        <f>+C27/C28</f>
        <v>6.2986545342310725E-3</v>
      </c>
      <c r="H27" s="29">
        <f>+D27/D28</f>
        <v>5.3094733377035035E-3</v>
      </c>
      <c r="I27" s="29">
        <f>+E27/E28</f>
        <v>5.2601083832267302E-3</v>
      </c>
      <c r="J27" s="65">
        <v>2204</v>
      </c>
      <c r="K27" s="65">
        <v>1871</v>
      </c>
    </row>
    <row r="28" spans="1:11" x14ac:dyDescent="0.3">
      <c r="A28" s="30"/>
      <c r="B28" s="31" t="s">
        <v>4</v>
      </c>
      <c r="C28" s="65">
        <v>349916</v>
      </c>
      <c r="D28" s="65">
        <v>352389</v>
      </c>
      <c r="E28" s="32">
        <f>+E25</f>
        <v>88021</v>
      </c>
      <c r="F28" s="33"/>
      <c r="G28" s="34"/>
      <c r="H28" s="35"/>
      <c r="I28" s="35"/>
      <c r="J28" s="65">
        <v>349916</v>
      </c>
      <c r="K28" s="65">
        <v>352389</v>
      </c>
    </row>
    <row r="29" spans="1:11" x14ac:dyDescent="0.3">
      <c r="A29" s="5"/>
      <c r="B29" s="19"/>
      <c r="C29" s="65"/>
      <c r="D29" s="65"/>
      <c r="E29" s="20"/>
      <c r="G29" s="36"/>
      <c r="H29" s="36"/>
      <c r="I29" s="36"/>
    </row>
    <row r="30" spans="1:11" ht="49.5" x14ac:dyDescent="0.3">
      <c r="A30" s="24" t="s">
        <v>19</v>
      </c>
      <c r="B30" s="25" t="s">
        <v>20</v>
      </c>
      <c r="C30" s="65">
        <v>17656</v>
      </c>
      <c r="D30" s="65">
        <v>16393</v>
      </c>
      <c r="E30" s="55">
        <f>+'[1]NI-San'!Q714</f>
        <v>4096</v>
      </c>
      <c r="F30" s="27"/>
      <c r="G30" s="28">
        <f>+C30/C31</f>
        <v>5.0457824163513527E-2</v>
      </c>
      <c r="H30" s="29">
        <f>+D30/D31</f>
        <v>4.6519613268291578E-2</v>
      </c>
      <c r="I30" s="29">
        <f>+E30/E31</f>
        <v>4.6534349757444249E-2</v>
      </c>
      <c r="J30" s="65">
        <v>17656</v>
      </c>
      <c r="K30" s="65">
        <v>16393</v>
      </c>
    </row>
    <row r="31" spans="1:11" x14ac:dyDescent="0.3">
      <c r="A31" s="30"/>
      <c r="B31" s="31" t="s">
        <v>4</v>
      </c>
      <c r="C31" s="65">
        <v>349916</v>
      </c>
      <c r="D31" s="65">
        <v>352389</v>
      </c>
      <c r="E31" s="32">
        <f>+E28</f>
        <v>88021</v>
      </c>
      <c r="F31" s="33"/>
      <c r="G31" s="34"/>
      <c r="H31" s="35"/>
      <c r="I31" s="35"/>
      <c r="J31" s="65">
        <v>349916</v>
      </c>
      <c r="K31" s="65">
        <v>352389</v>
      </c>
    </row>
    <row r="32" spans="1:11" x14ac:dyDescent="0.3">
      <c r="A32" s="5"/>
      <c r="B32" s="19"/>
      <c r="C32" s="65"/>
      <c r="D32" s="65"/>
      <c r="E32" s="20"/>
      <c r="G32" s="36"/>
      <c r="H32" s="36"/>
      <c r="I32" s="36"/>
    </row>
    <row r="33" spans="1:11" ht="33" x14ac:dyDescent="0.3">
      <c r="A33" s="24" t="s">
        <v>21</v>
      </c>
      <c r="B33" s="25" t="s">
        <v>22</v>
      </c>
      <c r="C33" s="65">
        <v>8657</v>
      </c>
      <c r="D33" s="65">
        <v>8536</v>
      </c>
      <c r="E33" s="55">
        <f>+'[1]NI-San'!Q746</f>
        <v>2132</v>
      </c>
      <c r="F33" s="27"/>
      <c r="G33" s="28">
        <f>+C33/C34</f>
        <v>2.4740223367894009E-2</v>
      </c>
      <c r="H33" s="29">
        <f>+D33/D34</f>
        <v>2.4223230577571944E-2</v>
      </c>
      <c r="I33" s="29">
        <f>+E33/E34</f>
        <v>2.4221492598357212E-2</v>
      </c>
      <c r="J33" s="65">
        <v>8657</v>
      </c>
      <c r="K33" s="65">
        <v>8536</v>
      </c>
    </row>
    <row r="34" spans="1:11" x14ac:dyDescent="0.3">
      <c r="A34" s="30"/>
      <c r="B34" s="31" t="s">
        <v>4</v>
      </c>
      <c r="C34" s="65">
        <v>349916</v>
      </c>
      <c r="D34" s="65">
        <v>352389</v>
      </c>
      <c r="E34" s="32">
        <f>+E31</f>
        <v>88021</v>
      </c>
      <c r="F34" s="33"/>
      <c r="G34" s="34"/>
      <c r="H34" s="35"/>
      <c r="I34" s="35"/>
      <c r="J34" s="65">
        <v>349916</v>
      </c>
      <c r="K34" s="65">
        <v>352389</v>
      </c>
    </row>
    <row r="35" spans="1:11" x14ac:dyDescent="0.3">
      <c r="A35" s="5"/>
      <c r="B35" s="19"/>
      <c r="C35" s="65"/>
      <c r="D35" s="65"/>
      <c r="E35" s="20"/>
      <c r="G35" s="36"/>
      <c r="H35" s="36"/>
      <c r="I35" s="36"/>
    </row>
    <row r="36" spans="1:11" x14ac:dyDescent="0.3">
      <c r="A36" s="24" t="s">
        <v>23</v>
      </c>
      <c r="B36" s="25" t="s">
        <v>24</v>
      </c>
      <c r="C36" s="65">
        <v>42747</v>
      </c>
      <c r="D36" s="65">
        <v>43710</v>
      </c>
      <c r="E36" s="26">
        <f>+'[1]NI-San'!Q771</f>
        <v>10921</v>
      </c>
      <c r="F36" s="27"/>
      <c r="G36" s="28">
        <f>+C36/C37</f>
        <v>0.12216360497948078</v>
      </c>
      <c r="H36" s="29">
        <f>+D36/D37</f>
        <v>0.12403905910797443</v>
      </c>
      <c r="I36" s="29">
        <f>+E36/E37</f>
        <v>0.12407266447779507</v>
      </c>
      <c r="J36" s="65">
        <v>42747</v>
      </c>
      <c r="K36" s="65">
        <v>43710</v>
      </c>
    </row>
    <row r="37" spans="1:11" x14ac:dyDescent="0.3">
      <c r="A37" s="30"/>
      <c r="B37" s="31" t="s">
        <v>4</v>
      </c>
      <c r="C37" s="65">
        <v>349916</v>
      </c>
      <c r="D37" s="65">
        <v>352389</v>
      </c>
      <c r="E37" s="32">
        <f>+E34</f>
        <v>88021</v>
      </c>
      <c r="F37" s="33"/>
      <c r="G37" s="34"/>
      <c r="H37" s="35"/>
      <c r="I37" s="35"/>
      <c r="J37" s="65">
        <v>349916</v>
      </c>
      <c r="K37" s="65">
        <v>352389</v>
      </c>
    </row>
    <row r="38" spans="1:11" x14ac:dyDescent="0.3">
      <c r="A38" s="5"/>
      <c r="B38" s="19"/>
      <c r="C38" s="65"/>
      <c r="D38" s="65"/>
      <c r="E38" s="20"/>
      <c r="G38" s="36"/>
      <c r="H38" s="36"/>
      <c r="I38" s="36"/>
    </row>
    <row r="39" spans="1:11" ht="51.75" customHeight="1" x14ac:dyDescent="0.3">
      <c r="A39" s="56" t="s">
        <v>25</v>
      </c>
      <c r="B39" s="25" t="s">
        <v>26</v>
      </c>
      <c r="C39" s="65">
        <v>208</v>
      </c>
      <c r="D39" s="65">
        <v>198</v>
      </c>
      <c r="E39" s="55">
        <f>+'[1]NI-San'!Q797</f>
        <v>48</v>
      </c>
      <c r="F39" s="27"/>
      <c r="G39" s="28">
        <f>+C39/C40</f>
        <v>5.9442837709621735E-4</v>
      </c>
      <c r="H39" s="29">
        <f>+D39/D40</f>
        <v>5.6187905978903998E-4</v>
      </c>
      <c r="I39" s="29">
        <f>+E39/E40</f>
        <v>5.4532441122004979E-4</v>
      </c>
      <c r="J39" s="65">
        <v>208</v>
      </c>
      <c r="K39" s="65">
        <v>198</v>
      </c>
    </row>
    <row r="40" spans="1:11" x14ac:dyDescent="0.3">
      <c r="A40" s="57"/>
      <c r="B40" s="31" t="s">
        <v>4</v>
      </c>
      <c r="C40" s="65">
        <v>349916</v>
      </c>
      <c r="D40" s="65">
        <v>352389</v>
      </c>
      <c r="E40" s="32">
        <f>+E37</f>
        <v>88021</v>
      </c>
      <c r="F40" s="33"/>
      <c r="G40" s="34"/>
      <c r="H40" s="35"/>
      <c r="I40" s="35"/>
      <c r="J40" s="65">
        <v>349916</v>
      </c>
      <c r="K40" s="65">
        <v>352389</v>
      </c>
    </row>
    <row r="41" spans="1:11" x14ac:dyDescent="0.3">
      <c r="A41" s="5"/>
      <c r="B41" s="19"/>
      <c r="C41" s="65"/>
      <c r="D41" s="65"/>
      <c r="E41" s="20"/>
      <c r="G41" s="36"/>
      <c r="H41" s="36"/>
      <c r="I41" s="36"/>
    </row>
    <row r="42" spans="1:11" ht="33" x14ac:dyDescent="0.3">
      <c r="A42" s="56" t="s">
        <v>27</v>
      </c>
      <c r="B42" s="25" t="s">
        <v>28</v>
      </c>
      <c r="C42" s="65">
        <v>7980</v>
      </c>
      <c r="D42" s="65">
        <v>6575</v>
      </c>
      <c r="E42" s="55">
        <f>+'[1]NI-San'!Q829</f>
        <v>1643</v>
      </c>
      <c r="F42" s="27"/>
      <c r="G42" s="28">
        <f>+C42/C43</f>
        <v>2.2805473313595264E-2</v>
      </c>
      <c r="H42" s="29">
        <f>+D42/D43</f>
        <v>1.8658357667237058E-2</v>
      </c>
      <c r="I42" s="29">
        <f>+E42/E43</f>
        <v>1.8666000159052953E-2</v>
      </c>
      <c r="J42" s="65">
        <v>7980</v>
      </c>
      <c r="K42" s="65">
        <v>6575</v>
      </c>
    </row>
    <row r="43" spans="1:11" x14ac:dyDescent="0.3">
      <c r="A43" s="57"/>
      <c r="B43" s="31" t="s">
        <v>4</v>
      </c>
      <c r="C43" s="65">
        <v>349916</v>
      </c>
      <c r="D43" s="65">
        <v>352389</v>
      </c>
      <c r="E43" s="32">
        <f>+E40</f>
        <v>88021</v>
      </c>
      <c r="F43" s="33"/>
      <c r="G43" s="34"/>
      <c r="H43" s="35"/>
      <c r="I43" s="35"/>
      <c r="J43" s="65">
        <v>349916</v>
      </c>
      <c r="K43" s="65">
        <v>352389</v>
      </c>
    </row>
    <row r="44" spans="1:11" x14ac:dyDescent="0.3">
      <c r="A44" s="5"/>
      <c r="B44" s="19"/>
      <c r="C44" s="65"/>
      <c r="D44" s="65"/>
      <c r="E44" s="20"/>
      <c r="G44" s="36"/>
      <c r="H44" s="36"/>
      <c r="I44" s="36"/>
    </row>
    <row r="45" spans="1:11" x14ac:dyDescent="0.3">
      <c r="A45" s="56" t="s">
        <v>29</v>
      </c>
      <c r="B45" s="25" t="s">
        <v>30</v>
      </c>
      <c r="C45" s="65">
        <v>5548</v>
      </c>
      <c r="D45" s="65">
        <v>5493</v>
      </c>
      <c r="E45" s="26">
        <f>+'[1]NI-San'!Q842</f>
        <v>1372</v>
      </c>
      <c r="F45" s="27"/>
      <c r="G45" s="28">
        <f>+C45/C46</f>
        <v>1.5855233827547183E-2</v>
      </c>
      <c r="H45" s="29">
        <f>+D45/D46</f>
        <v>1.5587887249602002E-2</v>
      </c>
      <c r="I45" s="29">
        <f>+E45/E46</f>
        <v>1.5587189420706422E-2</v>
      </c>
      <c r="J45" s="65">
        <v>5548</v>
      </c>
      <c r="K45" s="65">
        <v>5493</v>
      </c>
    </row>
    <row r="46" spans="1:11" x14ac:dyDescent="0.3">
      <c r="A46" s="57"/>
      <c r="B46" s="31" t="s">
        <v>4</v>
      </c>
      <c r="C46" s="65">
        <v>349916</v>
      </c>
      <c r="D46" s="65">
        <v>352389</v>
      </c>
      <c r="E46" s="32">
        <f>+E43</f>
        <v>88021</v>
      </c>
      <c r="F46" s="33"/>
      <c r="G46" s="34"/>
      <c r="H46" s="35"/>
      <c r="I46" s="35"/>
      <c r="J46" s="65">
        <v>349916</v>
      </c>
      <c r="K46" s="65">
        <v>352389</v>
      </c>
    </row>
    <row r="47" spans="1:11" x14ac:dyDescent="0.3">
      <c r="A47" s="58"/>
      <c r="B47" s="59"/>
      <c r="C47" s="65"/>
      <c r="D47" s="65"/>
      <c r="E47" s="60"/>
      <c r="F47" s="61"/>
      <c r="G47" s="36"/>
      <c r="H47" s="36"/>
      <c r="I47" s="36"/>
    </row>
    <row r="48" spans="1:11" x14ac:dyDescent="0.3">
      <c r="A48" s="56" t="s">
        <v>31</v>
      </c>
      <c r="B48" s="25" t="s">
        <v>32</v>
      </c>
      <c r="C48" s="65">
        <v>0</v>
      </c>
      <c r="D48" s="65">
        <v>0</v>
      </c>
      <c r="E48" s="26">
        <f ca="1">[1]SKASST_TOT!E$34</f>
        <v>0</v>
      </c>
      <c r="F48" s="27"/>
      <c r="G48" s="28">
        <f>+C48/C49</f>
        <v>0</v>
      </c>
      <c r="H48" s="29">
        <f>+D48/D49</f>
        <v>0</v>
      </c>
      <c r="I48" s="29">
        <f ca="1">+E48/E49</f>
        <v>0</v>
      </c>
      <c r="J48" s="65">
        <v>0</v>
      </c>
      <c r="K48" s="65">
        <v>0</v>
      </c>
    </row>
    <row r="49" spans="1:11" x14ac:dyDescent="0.3">
      <c r="A49" s="57"/>
      <c r="B49" s="31" t="s">
        <v>4</v>
      </c>
      <c r="C49" s="65">
        <v>349916</v>
      </c>
      <c r="D49" s="65">
        <v>352389</v>
      </c>
      <c r="E49" s="32">
        <f>+E46</f>
        <v>88021</v>
      </c>
      <c r="F49" s="33"/>
      <c r="G49" s="34"/>
      <c r="H49" s="35"/>
      <c r="I49" s="35"/>
      <c r="J49" s="65">
        <v>349916</v>
      </c>
      <c r="K49" s="65">
        <v>352389</v>
      </c>
    </row>
    <row r="50" spans="1:11" x14ac:dyDescent="0.3">
      <c r="B50" s="31"/>
      <c r="C50" s="65"/>
      <c r="D50" s="65"/>
      <c r="E50" s="20"/>
      <c r="G50" s="23"/>
      <c r="H50" s="23"/>
      <c r="I50" s="23"/>
    </row>
    <row r="51" spans="1:11" x14ac:dyDescent="0.3">
      <c r="A51" s="62" t="s">
        <v>33</v>
      </c>
      <c r="B51" s="10" t="s">
        <v>34</v>
      </c>
      <c r="C51" s="65">
        <v>401968</v>
      </c>
      <c r="D51" s="65">
        <v>398145</v>
      </c>
      <c r="E51" s="11">
        <f>+'[1]NI-San'!Q327+'[1]NI-San'!Q1403+'[1]NI-San'!Q1485</f>
        <v>99458</v>
      </c>
      <c r="F51" s="12"/>
      <c r="G51" s="13">
        <f>+C51/C52</f>
        <v>1.1487557013683285</v>
      </c>
      <c r="H51" s="13">
        <f>+D51/D52</f>
        <v>1.1298451427257945</v>
      </c>
      <c r="I51" s="13">
        <f>+E51/E52</f>
        <v>1.1299349018984106</v>
      </c>
      <c r="J51" s="65">
        <v>401968</v>
      </c>
      <c r="K51" s="65">
        <v>398145</v>
      </c>
    </row>
    <row r="52" spans="1:11" x14ac:dyDescent="0.3">
      <c r="A52" s="63"/>
      <c r="B52" s="15" t="s">
        <v>4</v>
      </c>
      <c r="C52" s="65">
        <v>349916</v>
      </c>
      <c r="D52" s="65">
        <v>352389</v>
      </c>
      <c r="E52" s="16">
        <f>+E46</f>
        <v>88021</v>
      </c>
      <c r="F52" s="17"/>
      <c r="G52" s="18"/>
      <c r="H52" s="18"/>
      <c r="I52" s="18"/>
      <c r="J52" s="65">
        <v>349916</v>
      </c>
      <c r="K52" s="65">
        <v>352389</v>
      </c>
    </row>
    <row r="53" spans="1:11" x14ac:dyDescent="0.3">
      <c r="B53" s="19"/>
      <c r="C53" s="65"/>
      <c r="D53" s="65"/>
      <c r="E53" s="20"/>
      <c r="G53" s="23"/>
      <c r="H53" s="23"/>
      <c r="I53" s="23"/>
    </row>
    <row r="54" spans="1:11" x14ac:dyDescent="0.3">
      <c r="A54" s="62" t="s">
        <v>35</v>
      </c>
      <c r="B54" s="10" t="s">
        <v>34</v>
      </c>
      <c r="C54" s="65">
        <v>401968</v>
      </c>
      <c r="D54" s="65">
        <v>398145</v>
      </c>
      <c r="E54" s="11">
        <f>+E51</f>
        <v>99458</v>
      </c>
      <c r="F54" s="12"/>
      <c r="G54" s="13">
        <f>+C54/C55</f>
        <v>1.0251853514344811</v>
      </c>
      <c r="H54" s="13">
        <f>+D54/D55</f>
        <v>1.0256842918786631</v>
      </c>
      <c r="I54" s="13">
        <f>+E54/E55</f>
        <v>1.0256891519795395</v>
      </c>
      <c r="J54" s="65">
        <v>401968</v>
      </c>
      <c r="K54" s="65">
        <v>398145</v>
      </c>
    </row>
    <row r="55" spans="1:11" x14ac:dyDescent="0.3">
      <c r="A55" s="63"/>
      <c r="B55" s="15" t="s">
        <v>36</v>
      </c>
      <c r="C55" s="65">
        <v>392093</v>
      </c>
      <c r="D55" s="65">
        <v>388175</v>
      </c>
      <c r="E55" s="16">
        <f>+'[1]NI-San'!Q1502</f>
        <v>96967</v>
      </c>
      <c r="F55" s="17"/>
      <c r="G55" s="18"/>
      <c r="H55" s="18"/>
      <c r="I55" s="18"/>
      <c r="J55" s="65">
        <v>392093</v>
      </c>
      <c r="K55" s="65">
        <v>388175</v>
      </c>
    </row>
    <row r="56" spans="1:11" x14ac:dyDescent="0.3">
      <c r="C56" s="65"/>
      <c r="D56" s="65"/>
      <c r="G56" s="23"/>
      <c r="H56" s="23"/>
      <c r="I56" s="23"/>
    </row>
    <row r="57" spans="1:11" ht="16.5" customHeight="1" x14ac:dyDescent="0.3">
      <c r="A57" s="62" t="s">
        <v>37</v>
      </c>
      <c r="B57" s="10" t="s">
        <v>38</v>
      </c>
      <c r="C57" s="65">
        <v>42005</v>
      </c>
      <c r="D57" s="65">
        <v>35786</v>
      </c>
      <c r="E57" s="22">
        <f ca="1">[1]SKASST_TOT!E$37</f>
        <v>-6219</v>
      </c>
      <c r="F57" s="12"/>
      <c r="G57" s="13" t="e">
        <f>+C57/C58</f>
        <v>#DIV/0!</v>
      </c>
      <c r="H57" s="13" t="e">
        <f>+D57/D58</f>
        <v>#DIV/0!</v>
      </c>
      <c r="I57" s="13" t="e">
        <f ca="1">+E57/E58</f>
        <v>#DIV/0!</v>
      </c>
      <c r="J57" s="65">
        <v>42005</v>
      </c>
      <c r="K57" s="65">
        <v>35786</v>
      </c>
    </row>
    <row r="58" spans="1:11" x14ac:dyDescent="0.3">
      <c r="A58" s="63"/>
      <c r="B58" s="15" t="s">
        <v>4</v>
      </c>
      <c r="C58" s="65">
        <v>0</v>
      </c>
      <c r="D58" s="65">
        <v>0</v>
      </c>
      <c r="E58" s="16">
        <f>+'[1]NI-San'!Q1505</f>
        <v>0</v>
      </c>
      <c r="F58" s="17"/>
      <c r="G58" s="18"/>
      <c r="H58" s="18"/>
      <c r="I58" s="18"/>
      <c r="J58" s="65">
        <v>0</v>
      </c>
      <c r="K58" s="65">
        <v>0</v>
      </c>
    </row>
    <row r="59" spans="1:11" x14ac:dyDescent="0.3">
      <c r="B59" s="59"/>
    </row>
    <row r="60" spans="1:11" x14ac:dyDescent="0.3">
      <c r="A60" s="2" t="s">
        <v>39</v>
      </c>
    </row>
    <row r="61" spans="1:11" ht="35.25" customHeight="1" x14ac:dyDescent="0.3">
      <c r="A61" s="64" t="s">
        <v>40</v>
      </c>
      <c r="B61" s="64"/>
      <c r="C61" s="64"/>
      <c r="D61" s="64"/>
      <c r="E61" s="64"/>
      <c r="F61" s="64"/>
      <c r="G61" s="64"/>
      <c r="H61" s="64"/>
      <c r="I61" s="64"/>
    </row>
    <row r="62" spans="1:11" ht="16.5" customHeight="1" x14ac:dyDescent="0.3">
      <c r="A62" s="64" t="s">
        <v>41</v>
      </c>
      <c r="B62" s="64"/>
      <c r="C62" s="64"/>
      <c r="D62" s="64"/>
      <c r="E62" s="64"/>
      <c r="F62" s="64"/>
      <c r="G62" s="64"/>
      <c r="H62" s="64"/>
      <c r="I62" s="64"/>
    </row>
    <row r="63" spans="1:11" ht="37.5" customHeight="1" x14ac:dyDescent="0.3">
      <c r="A63" s="64" t="s">
        <v>42</v>
      </c>
      <c r="B63" s="64"/>
      <c r="C63" s="64"/>
      <c r="D63" s="64"/>
      <c r="E63" s="64"/>
      <c r="F63" s="64"/>
      <c r="G63" s="64"/>
      <c r="H63" s="64"/>
      <c r="I63" s="64"/>
    </row>
    <row r="64" spans="1:11" ht="16.5" customHeight="1" x14ac:dyDescent="0.3">
      <c r="A64" s="64" t="s">
        <v>43</v>
      </c>
      <c r="B64" s="64"/>
      <c r="C64" s="64"/>
      <c r="D64" s="64"/>
      <c r="E64" s="64"/>
      <c r="F64" s="64"/>
      <c r="G64" s="64"/>
      <c r="H64" s="64"/>
      <c r="I64" s="64"/>
    </row>
    <row r="65" spans="1:9" ht="16.5" customHeight="1" x14ac:dyDescent="0.3">
      <c r="A65" s="64" t="s">
        <v>44</v>
      </c>
      <c r="B65" s="64"/>
      <c r="C65" s="64"/>
      <c r="D65" s="64"/>
      <c r="E65" s="64"/>
      <c r="F65" s="64"/>
      <c r="G65" s="64"/>
      <c r="H65" s="64"/>
      <c r="I65" s="64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2017-03-13T09:23:49Z</dcterms:created>
  <dcterms:modified xsi:type="dcterms:W3CDTF">2017-03-13T09:26:16Z</dcterms:modified>
</cp:coreProperties>
</file>