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.centolanza\Desktop\"/>
    </mc:Choice>
  </mc:AlternateContent>
  <xr:revisionPtr revIDLastSave="0" documentId="13_ncr:1_{19ED01ED-2D85-4152-8D67-24B0C37C2885}" xr6:coauthVersionLast="36" xr6:coauthVersionMax="36" xr10:uidLastSave="{00000000-0000-0000-0000-000000000000}"/>
  <bookViews>
    <workbookView xWindow="0" yWindow="0" windowWidth="25200" windowHeight="11775" xr2:uid="{DA2A2F71-D36B-4B1E-BBA1-3251CC7D0970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D58" i="1"/>
  <c r="H57" i="1" s="1"/>
  <c r="C58" i="1"/>
  <c r="G57" i="1" s="1"/>
  <c r="E55" i="1"/>
  <c r="D55" i="1"/>
  <c r="C55" i="1"/>
  <c r="G54" i="1" s="1"/>
  <c r="E51" i="1"/>
  <c r="E54" i="1" s="1"/>
  <c r="D51" i="1"/>
  <c r="D54" i="1" s="1"/>
  <c r="H54" i="1" s="1"/>
  <c r="C51" i="1"/>
  <c r="C54" i="1" s="1"/>
  <c r="E45" i="1"/>
  <c r="D45" i="1"/>
  <c r="C45" i="1"/>
  <c r="E42" i="1"/>
  <c r="D42" i="1"/>
  <c r="C42" i="1"/>
  <c r="E39" i="1"/>
  <c r="D39" i="1"/>
  <c r="C39" i="1"/>
  <c r="E36" i="1"/>
  <c r="D36" i="1"/>
  <c r="C36" i="1"/>
  <c r="E33" i="1"/>
  <c r="D33" i="1"/>
  <c r="C33" i="1"/>
  <c r="E30" i="1"/>
  <c r="D30" i="1"/>
  <c r="C30" i="1"/>
  <c r="E27" i="1"/>
  <c r="D27" i="1"/>
  <c r="C27" i="1"/>
  <c r="E24" i="1"/>
  <c r="D24" i="1"/>
  <c r="C24" i="1"/>
  <c r="E21" i="1"/>
  <c r="D21" i="1"/>
  <c r="C21" i="1"/>
  <c r="E18" i="1"/>
  <c r="D18" i="1"/>
  <c r="C18" i="1"/>
  <c r="E15" i="1"/>
  <c r="D15" i="1"/>
  <c r="C15" i="1"/>
  <c r="E12" i="1"/>
  <c r="D12" i="1"/>
  <c r="C12" i="1"/>
  <c r="C10" i="1"/>
  <c r="G9" i="1" s="1"/>
  <c r="E9" i="1"/>
  <c r="D9" i="1"/>
  <c r="C9" i="1"/>
  <c r="E7" i="1"/>
  <c r="E10" i="1" s="1"/>
  <c r="E13" i="1" s="1"/>
  <c r="E16" i="1" s="1"/>
  <c r="E19" i="1" s="1"/>
  <c r="E22" i="1" s="1"/>
  <c r="E25" i="1" s="1"/>
  <c r="E28" i="1" s="1"/>
  <c r="E31" i="1" s="1"/>
  <c r="E34" i="1" s="1"/>
  <c r="D7" i="1"/>
  <c r="H6" i="1" s="1"/>
  <c r="C7" i="1"/>
  <c r="G6" i="1" s="1"/>
  <c r="E6" i="1"/>
  <c r="D6" i="1"/>
  <c r="C6" i="1"/>
  <c r="E4" i="1"/>
  <c r="D4" i="1"/>
  <c r="H4" i="1" s="1"/>
  <c r="C4" i="1"/>
  <c r="G4" i="1" s="1"/>
  <c r="B2" i="1"/>
  <c r="A1" i="1"/>
  <c r="C57" i="1"/>
  <c r="D57" i="1"/>
  <c r="D48" i="1"/>
  <c r="D10" i="1" l="1"/>
  <c r="C13" i="1"/>
  <c r="E37" i="1"/>
  <c r="C48" i="1"/>
  <c r="E48" i="1"/>
  <c r="E57" i="1"/>
  <c r="D13" i="1" l="1"/>
  <c r="H9" i="1"/>
  <c r="C16" i="1"/>
  <c r="G12" i="1"/>
  <c r="E40" i="1"/>
  <c r="G15" i="1" l="1"/>
  <c r="C19" i="1"/>
  <c r="H12" i="1"/>
  <c r="D16" i="1"/>
  <c r="E43" i="1"/>
  <c r="H15" i="1" l="1"/>
  <c r="D19" i="1"/>
  <c r="G18" i="1"/>
  <c r="C22" i="1"/>
  <c r="E46" i="1"/>
  <c r="C25" i="1" l="1"/>
  <c r="G21" i="1"/>
  <c r="D22" i="1"/>
  <c r="H18" i="1"/>
  <c r="E52" i="1"/>
  <c r="E49" i="1"/>
  <c r="H21" i="1" l="1"/>
  <c r="D25" i="1"/>
  <c r="G24" i="1"/>
  <c r="C28" i="1"/>
  <c r="H24" i="1" l="1"/>
  <c r="D28" i="1"/>
  <c r="G27" i="1"/>
  <c r="C31" i="1"/>
  <c r="D31" i="1" l="1"/>
  <c r="H27" i="1"/>
  <c r="C34" i="1"/>
  <c r="G30" i="1"/>
  <c r="H30" i="1" l="1"/>
  <c r="D34" i="1"/>
  <c r="C37" i="1"/>
  <c r="G33" i="1"/>
  <c r="C40" i="1" l="1"/>
  <c r="G36" i="1"/>
  <c r="H33" i="1"/>
  <c r="D37" i="1"/>
  <c r="D40" i="1" l="1"/>
  <c r="H36" i="1"/>
  <c r="C43" i="1"/>
  <c r="G39" i="1"/>
  <c r="G42" i="1" l="1"/>
  <c r="C46" i="1"/>
  <c r="D43" i="1"/>
  <c r="H39" i="1"/>
  <c r="H42" i="1" l="1"/>
  <c r="D46" i="1"/>
  <c r="G45" i="1"/>
  <c r="C52" i="1"/>
  <c r="G51" i="1" s="1"/>
  <c r="C49" i="1"/>
  <c r="G48" i="1" s="1"/>
  <c r="H45" i="1" l="1"/>
  <c r="D52" i="1"/>
  <c r="H51" i="1" s="1"/>
  <c r="D49" i="1"/>
  <c r="H48" i="1" s="1"/>
</calcChain>
</file>

<file path=xl/sharedStrings.xml><?xml version="1.0" encoding="utf-8"?>
<sst xmlns="http://schemas.openxmlformats.org/spreadsheetml/2006/main" count="62" uniqueCount="45">
  <si>
    <t>702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</si>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</sst>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i/>
      <u/>
      <sz val="11"/>
      <color indexed="8"/>
      <name val="Century Gothic"/>
      <family val="2"/>
    </font>
    <font>
      <b/>
      <i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2" applyFont="1" applyBorder="1" applyAlignment="1" applyProtection="1">
      <alignment horizontal="center"/>
      <protection hidden="1"/>
    </xf>
    <xf numFmtId="0" fontId="3" fillId="0" borderId="0" xfId="2" applyFont="1" applyProtection="1"/>
    <xf numFmtId="0" fontId="4" fillId="0" borderId="0" xfId="2" applyFont="1" applyProtection="1"/>
    <xf numFmtId="0" fontId="5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horizontal="center" vertical="center" wrapText="1"/>
    </xf>
    <xf numFmtId="0" fontId="4" fillId="0" borderId="2" xfId="2" applyFont="1" applyBorder="1" applyAlignment="1" applyProtection="1">
      <alignment wrapText="1"/>
    </xf>
    <xf numFmtId="165" fontId="4" fillId="0" borderId="2" xfId="3" applyNumberFormat="1" applyFont="1" applyFill="1" applyBorder="1" applyProtection="1"/>
    <xf numFmtId="0" fontId="4" fillId="0" borderId="2" xfId="2" applyFont="1" applyBorder="1" applyProtection="1"/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66" fontId="4" fillId="0" borderId="2" xfId="2" applyNumberFormat="1" applyFont="1" applyFill="1" applyBorder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0" fontId="4" fillId="0" borderId="7" xfId="2" applyFont="1" applyBorder="1" applyAlignment="1" applyProtection="1">
      <alignment wrapText="1"/>
    </xf>
    <xf numFmtId="166" fontId="4" fillId="0" borderId="7" xfId="2" applyNumberFormat="1" applyFont="1" applyFill="1" applyBorder="1" applyProtection="1"/>
    <xf numFmtId="0" fontId="4" fillId="0" borderId="7" xfId="2" applyFont="1" applyBorder="1" applyProtection="1"/>
    <xf numFmtId="0" fontId="6" fillId="0" borderId="6" xfId="2" applyFont="1" applyBorder="1" applyAlignment="1" applyProtection="1">
      <alignment wrapText="1"/>
    </xf>
    <xf numFmtId="166" fontId="6" fillId="0" borderId="6" xfId="2" applyNumberFormat="1" applyFont="1" applyFill="1" applyBorder="1" applyProtection="1"/>
    <xf numFmtId="0" fontId="6" fillId="0" borderId="6" xfId="2" applyFont="1" applyBorder="1" applyProtection="1"/>
    <xf numFmtId="0" fontId="6" fillId="0" borderId="7" xfId="2" applyFont="1" applyBorder="1" applyAlignment="1" applyProtection="1">
      <alignment wrapText="1"/>
    </xf>
    <xf numFmtId="166" fontId="6" fillId="0" borderId="7" xfId="2" applyNumberFormat="1" applyFont="1" applyFill="1" applyBorder="1" applyProtection="1"/>
    <xf numFmtId="0" fontId="6" fillId="0" borderId="7" xfId="2" applyFont="1" applyBorder="1" applyProtection="1"/>
    <xf numFmtId="0" fontId="6" fillId="0" borderId="0" xfId="2" applyFont="1" applyProtection="1"/>
    <xf numFmtId="0" fontId="6" fillId="0" borderId="0" xfId="2" applyFont="1" applyFill="1" applyProtection="1"/>
    <xf numFmtId="0" fontId="7" fillId="0" borderId="0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wrapText="1"/>
    </xf>
    <xf numFmtId="166" fontId="6" fillId="0" borderId="0" xfId="2" applyNumberFormat="1" applyFont="1" applyFill="1" applyBorder="1" applyProtection="1"/>
    <xf numFmtId="0" fontId="6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3" fillId="0" borderId="12" xfId="2" applyFont="1" applyBorder="1" applyAlignment="1" applyProtection="1">
      <alignment horizontal="center" vertical="center"/>
    </xf>
    <xf numFmtId="0" fontId="3" fillId="0" borderId="13" xfId="2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top"/>
    </xf>
    <xf numFmtId="0" fontId="1" fillId="0" borderId="0" xfId="0" applyFont="1"/>
    <xf numFmtId="0" fontId="1" fillId="0" borderId="0" xfId="0" applyFont="1"/>
    <xf numFmtId="10" fontId="3" fillId="0" borderId="3" xfId="4" applyNumberFormat="1" applyFont="1" applyBorder="1" applyAlignment="1" applyProtection="1">
      <alignment horizontal="center" vertical="center"/>
    </xf>
    <xf numFmtId="10" fontId="3" fillId="0" borderId="5" xfId="4" applyNumberFormat="1" applyFont="1" applyBorder="1" applyAlignment="1" applyProtection="1">
      <alignment horizontal="center" vertical="center"/>
    </xf>
    <xf numFmtId="10" fontId="4" fillId="0" borderId="0" xfId="2" applyNumberFormat="1" applyFont="1" applyProtection="1"/>
    <xf numFmtId="10" fontId="3" fillId="0" borderId="0" xfId="2" applyNumberFormat="1" applyFont="1" applyProtection="1"/>
    <xf numFmtId="10" fontId="3" fillId="0" borderId="8" xfId="4" applyNumberFormat="1" applyFont="1" applyBorder="1" applyAlignment="1" applyProtection="1">
      <alignment horizontal="center" vertical="center"/>
    </xf>
    <xf numFmtId="10" fontId="3" fillId="0" borderId="9" xfId="4" applyNumberFormat="1" applyFont="1" applyBorder="1" applyAlignment="1" applyProtection="1">
      <alignment horizontal="center" vertical="center"/>
    </xf>
    <xf numFmtId="10" fontId="3" fillId="0" borderId="10" xfId="2" applyNumberFormat="1" applyFont="1" applyBorder="1" applyProtection="1"/>
    <xf numFmtId="10" fontId="8" fillId="0" borderId="8" xfId="4" applyNumberFormat="1" applyFont="1" applyBorder="1" applyAlignment="1" applyProtection="1">
      <alignment horizontal="center" vertical="center"/>
    </xf>
    <xf numFmtId="10" fontId="8" fillId="0" borderId="9" xfId="4" applyNumberFormat="1" applyFont="1" applyBorder="1" applyAlignment="1" applyProtection="1">
      <alignment horizontal="center" vertical="center"/>
    </xf>
    <xf numFmtId="0" fontId="1" fillId="0" borderId="0" xfId="0" applyFont="1" applyAlignment="1">
      <alignment wrapText="1"/>
    </xf>
  </cellXfs>
  <cellStyles count="5">
    <cellStyle name="Migliaia 2" xfId="3" xr:uid="{6605B69F-B389-46EC-818F-23C77B801B5D}"/>
    <cellStyle name="Normale" xfId="0" builtinId="0"/>
    <cellStyle name="Normale 2 2" xfId="1" xr:uid="{B7CD0C2F-302F-4428-860E-4EF59BEE7958}"/>
    <cellStyle name="Normale 2_conto_economico_trimestrale_TRIM_1" xfId="2" xr:uid="{AEA73BAE-CE7E-4FE6-8977-7430A1DF92DB}"/>
    <cellStyle name="Percentuale 2" xfId="4" xr:uid="{34F64151-BA6A-4AE1-BD17-EFCBDDE9B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ILANCI%20E%20CERTIFICAZIONI\BILANCIO%202022%20ASST%20SPC%20E%20FLUSSI%20DI%20CASSA\1BIS%20BES%202022%20V2\BES%202022%20V2%20DA%20INVIARE\bilancio_di_esercizio_20230407_083122%20DEF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SANTI PAOLO E CARLO</v>
          </cell>
        </row>
        <row r="3">
          <cell r="B3" t="str">
            <v>2022</v>
          </cell>
        </row>
        <row r="5">
          <cell r="B5" t="str">
            <v>Consuntivo</v>
          </cell>
        </row>
      </sheetData>
      <sheetData sheetId="1" refreshError="1"/>
      <sheetData sheetId="2" refreshError="1"/>
      <sheetData sheetId="3" refreshError="1"/>
      <sheetData sheetId="4">
        <row r="10">
          <cell r="N10" t="str">
            <v>Valore netto al 31/12/2021</v>
          </cell>
          <cell r="O10" t="str">
            <v>Valore netto al 31/12/2022</v>
          </cell>
          <cell r="R10" t="str">
            <v>Prechiusura al ° trimestre 2022</v>
          </cell>
        </row>
        <row r="11">
          <cell r="N11">
            <v>418213848</v>
          </cell>
          <cell r="O11">
            <v>450495334</v>
          </cell>
          <cell r="R11">
            <v>0</v>
          </cell>
        </row>
        <row r="31">
          <cell r="N31">
            <v>65468649</v>
          </cell>
          <cell r="O31">
            <v>84816321</v>
          </cell>
        </row>
        <row r="98">
          <cell r="N98">
            <v>0</v>
          </cell>
          <cell r="O98">
            <v>2119316</v>
          </cell>
          <cell r="R98">
            <v>0</v>
          </cell>
        </row>
        <row r="381">
          <cell r="N381">
            <v>7886504</v>
          </cell>
          <cell r="O381">
            <v>10064683</v>
          </cell>
          <cell r="R381">
            <v>0</v>
          </cell>
        </row>
        <row r="397">
          <cell r="N397">
            <v>408683171</v>
          </cell>
          <cell r="O397">
            <v>444455643</v>
          </cell>
          <cell r="R397">
            <v>0</v>
          </cell>
        </row>
        <row r="401">
          <cell r="N401">
            <v>83746253</v>
          </cell>
          <cell r="O401">
            <v>97795069</v>
          </cell>
          <cell r="R401">
            <v>0</v>
          </cell>
        </row>
        <row r="403">
          <cell r="N403">
            <v>82362386</v>
          </cell>
          <cell r="O403">
            <v>96207954</v>
          </cell>
          <cell r="R403">
            <v>0</v>
          </cell>
        </row>
        <row r="408">
          <cell r="N408">
            <v>29307225</v>
          </cell>
          <cell r="O408">
            <v>34429441</v>
          </cell>
        </row>
        <row r="409">
          <cell r="N409">
            <v>0</v>
          </cell>
        </row>
        <row r="410">
          <cell r="N410">
            <v>5949343</v>
          </cell>
          <cell r="O410">
            <v>8171706</v>
          </cell>
        </row>
        <row r="411">
          <cell r="N411">
            <v>5785076</v>
          </cell>
          <cell r="O411">
            <v>6392241</v>
          </cell>
        </row>
        <row r="412">
          <cell r="N412">
            <v>28</v>
          </cell>
          <cell r="O412">
            <v>198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463079</v>
          </cell>
          <cell r="O415">
            <v>356825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164443</v>
          </cell>
          <cell r="O419">
            <v>140579</v>
          </cell>
        </row>
        <row r="420">
          <cell r="N420">
            <v>192872</v>
          </cell>
          <cell r="O420">
            <v>165809</v>
          </cell>
        </row>
        <row r="421">
          <cell r="N421">
            <v>235524</v>
          </cell>
          <cell r="O421">
            <v>208543</v>
          </cell>
        </row>
        <row r="422">
          <cell r="N422">
            <v>373352</v>
          </cell>
          <cell r="O422">
            <v>178502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O429">
            <v>116208</v>
          </cell>
          <cell r="R429">
            <v>0</v>
          </cell>
        </row>
        <row r="435">
          <cell r="N435">
            <v>7281399</v>
          </cell>
          <cell r="O435">
            <v>7287404</v>
          </cell>
        </row>
        <row r="436">
          <cell r="N436">
            <v>1227406</v>
          </cell>
          <cell r="O436">
            <v>1768906</v>
          </cell>
        </row>
        <row r="437">
          <cell r="N437">
            <v>192929</v>
          </cell>
          <cell r="O437">
            <v>80785</v>
          </cell>
        </row>
        <row r="438">
          <cell r="N438">
            <v>0</v>
          </cell>
        </row>
        <row r="447">
          <cell r="N447">
            <v>3731268</v>
          </cell>
          <cell r="O447">
            <v>4642871</v>
          </cell>
        </row>
        <row r="453">
          <cell r="N453">
            <v>2304431</v>
          </cell>
          <cell r="O453">
            <v>1962200</v>
          </cell>
        </row>
        <row r="454">
          <cell r="N454">
            <v>3665863</v>
          </cell>
          <cell r="O454">
            <v>4591662</v>
          </cell>
        </row>
        <row r="478">
          <cell r="N478">
            <v>1383867</v>
          </cell>
          <cell r="O478">
            <v>1587115</v>
          </cell>
          <cell r="R478">
            <v>0</v>
          </cell>
        </row>
        <row r="499">
          <cell r="N499">
            <v>87358674</v>
          </cell>
          <cell r="O499">
            <v>105794563</v>
          </cell>
          <cell r="R499">
            <v>0</v>
          </cell>
        </row>
        <row r="889">
          <cell r="N889">
            <v>16726372</v>
          </cell>
          <cell r="O889">
            <v>13010330</v>
          </cell>
          <cell r="R889">
            <v>0</v>
          </cell>
        </row>
        <row r="902">
          <cell r="N902">
            <v>1335323</v>
          </cell>
          <cell r="O902">
            <v>395337</v>
          </cell>
        </row>
        <row r="907">
          <cell r="N907">
            <v>3866933</v>
          </cell>
          <cell r="O907">
            <v>2115358</v>
          </cell>
        </row>
        <row r="921">
          <cell r="N921">
            <v>7774185</v>
          </cell>
          <cell r="O921">
            <v>6877711</v>
          </cell>
          <cell r="R921">
            <v>0</v>
          </cell>
        </row>
        <row r="959">
          <cell r="N959">
            <v>44887653</v>
          </cell>
          <cell r="O959">
            <v>68075945</v>
          </cell>
          <cell r="R959">
            <v>0</v>
          </cell>
        </row>
        <row r="988">
          <cell r="N988">
            <v>511057</v>
          </cell>
          <cell r="O988">
            <v>181517</v>
          </cell>
          <cell r="R988">
            <v>0</v>
          </cell>
        </row>
        <row r="997">
          <cell r="N997">
            <v>0</v>
          </cell>
        </row>
        <row r="998">
          <cell r="N998">
            <v>0</v>
          </cell>
        </row>
        <row r="1000">
          <cell r="N1000">
            <v>468588</v>
          </cell>
          <cell r="O1000">
            <v>141673</v>
          </cell>
        </row>
        <row r="1001">
          <cell r="N1001">
            <v>28790</v>
          </cell>
        </row>
        <row r="1021">
          <cell r="N1021">
            <v>7016042</v>
          </cell>
          <cell r="O1021">
            <v>8132935</v>
          </cell>
          <cell r="R1021">
            <v>0</v>
          </cell>
        </row>
        <row r="1034">
          <cell r="N1034">
            <v>4749921</v>
          </cell>
          <cell r="O1034">
            <v>4829420</v>
          </cell>
          <cell r="R1034">
            <v>0</v>
          </cell>
        </row>
        <row r="1049">
          <cell r="N1049">
            <v>200396103</v>
          </cell>
          <cell r="O1049">
            <v>208066097</v>
          </cell>
          <cell r="R1049">
            <v>0</v>
          </cell>
        </row>
        <row r="1384">
          <cell r="N1384">
            <v>2560132</v>
          </cell>
          <cell r="O1384">
            <v>2606183</v>
          </cell>
          <cell r="R1384">
            <v>0</v>
          </cell>
        </row>
        <row r="1607">
          <cell r="N1607">
            <v>0</v>
          </cell>
          <cell r="O1607">
            <v>17</v>
          </cell>
          <cell r="R1607">
            <v>0</v>
          </cell>
        </row>
        <row r="1729">
          <cell r="N1729">
            <v>14856972</v>
          </cell>
          <cell r="O1729">
            <v>15977031</v>
          </cell>
          <cell r="R1729">
            <v>0</v>
          </cell>
        </row>
        <row r="1746">
          <cell r="N1746">
            <v>412508307</v>
          </cell>
          <cell r="O1746">
            <v>446921778</v>
          </cell>
          <cell r="R1746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65468649</v>
          </cell>
          <cell r="D37">
            <v>84816321</v>
          </cell>
          <cell r="E37">
            <v>19347672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E3368-2614-4F92-90B6-0AA44BEC733C}">
  <dimension ref="A1:H66"/>
  <sheetViews>
    <sheetView tabSelected="1" workbookViewId="0">
      <selection sqref="A1:H1"/>
    </sheetView>
  </sheetViews>
  <sheetFormatPr defaultRowHeight="15" x14ac:dyDescent="0.25"/>
  <cols>
    <col min="1" max="1" width="34.140625" style="46" bestFit="1" customWidth="1"/>
    <col min="2" max="2" width="38.140625" style="46" bestFit="1" customWidth="1"/>
    <col min="3" max="4" width="14.85546875" style="46" bestFit="1" customWidth="1"/>
    <col min="5" max="5" width="12.7109375" style="46" bestFit="1" customWidth="1"/>
    <col min="6" max="6" width="9.140625" style="46"/>
    <col min="7" max="7" width="14.140625" style="46" bestFit="1" customWidth="1"/>
    <col min="8" max="8" width="14.85546875" style="46" bestFit="1" customWidth="1"/>
    <col min="9" max="16384" width="9.140625" style="46"/>
  </cols>
  <sheetData>
    <row r="1" spans="1:8" x14ac:dyDescent="0.25">
      <c r="A1" s="45" t="str">
        <f>"AZIENDE SOCIO SANITARIE TERRITORIALI - INDICATORI DI BILANCIO " &amp; ([1]Info!$B$5) &amp; " " &amp;[1]Info!$B$3</f>
        <v>AZIENDE SOCIO SANITARIE TERRITORIALI - INDICATORI DI BILANCIO Consuntivo 2022</v>
      </c>
      <c r="B1" s="45"/>
      <c r="C1" s="45"/>
      <c r="D1" s="45"/>
      <c r="E1" s="45"/>
      <c r="F1" s="45"/>
      <c r="G1" s="45"/>
      <c r="H1" s="45"/>
    </row>
    <row r="2" spans="1:8" ht="16.5" x14ac:dyDescent="0.3">
      <c r="A2" s="1" t="s">
        <v>0</v>
      </c>
      <c r="B2" s="2" t="str">
        <f>[1]Info!$C$2</f>
        <v>ASST SANTI PAOLO E CARLO</v>
      </c>
      <c r="C2" s="3"/>
      <c r="D2" s="3"/>
      <c r="E2" s="3"/>
      <c r="F2" s="3"/>
      <c r="G2" s="3"/>
      <c r="H2" s="3"/>
    </row>
    <row r="3" spans="1:8" ht="16.5" x14ac:dyDescent="0.3">
      <c r="A3" s="3"/>
      <c r="B3" s="3"/>
      <c r="C3" s="3"/>
      <c r="D3" s="3"/>
      <c r="E3" s="3"/>
      <c r="F3" s="3"/>
      <c r="G3" s="3"/>
      <c r="H3" s="3"/>
    </row>
    <row r="4" spans="1:8" ht="66" x14ac:dyDescent="0.3">
      <c r="A4" s="4" t="s">
        <v>1</v>
      </c>
      <c r="B4" s="3"/>
      <c r="C4" s="5" t="str">
        <f>+'[1]NI-San'!N10</f>
        <v>Valore netto al 31/12/2021</v>
      </c>
      <c r="D4" s="6" t="str">
        <f>+'[1]NI-San'!O10</f>
        <v>Valore netto al 31/12/2022</v>
      </c>
      <c r="E4" s="6" t="str">
        <f>'[1]NI-San'!R10</f>
        <v>Prechiusura al ° trimestre 2022</v>
      </c>
      <c r="F4" s="7"/>
      <c r="G4" s="8" t="str">
        <f>+C4</f>
        <v>Valore netto al 31/12/2021</v>
      </c>
      <c r="H4" s="8" t="str">
        <f>+D4</f>
        <v>Valore netto al 31/12/2022</v>
      </c>
    </row>
    <row r="5" spans="1:8" ht="16.5" x14ac:dyDescent="0.3">
      <c r="A5" s="3"/>
      <c r="B5" s="3"/>
      <c r="C5" s="3"/>
      <c r="D5" s="3"/>
      <c r="E5" s="3"/>
      <c r="F5" s="3"/>
      <c r="G5" s="3"/>
      <c r="H5" s="3"/>
    </row>
    <row r="6" spans="1:8" ht="16.5" customHeight="1" x14ac:dyDescent="0.3">
      <c r="A6" s="47" t="s">
        <v>2</v>
      </c>
      <c r="B6" s="9" t="s">
        <v>3</v>
      </c>
      <c r="C6" s="10">
        <f>+'[1]NI-San'!$N$1049+'[1]NI-San'!$N$902+'[1]NI-San'!$N$907+'[1]NI-San'!$N$910+'[1]NI-San'!$N$997+'[1]NI-San'!$N$998+'[1]NI-San'!$N$1000+'[1]NI-San'!$N$1001</f>
        <v>206095737</v>
      </c>
      <c r="D6" s="10">
        <f>+'[1]NI-San'!$O$1049+'[1]NI-San'!$O$902+'[1]NI-San'!$O$907+'[1]NI-San'!$O$910+'[1]NI-San'!$O$997+'[1]NI-San'!$O$998+'[1]NI-San'!$O$1000+'[1]NI-San'!$O$1001</f>
        <v>210718465</v>
      </c>
      <c r="E6" s="10">
        <f>+'[1]NI-San'!$R$1049+'[1]NI-San'!$R$902+'[1]NI-San'!$R$907+'[1]NI-San'!$R$910+'[1]NI-San'!$R$997+'[1]NI-San'!$R$998+'[1]NI-San'!$R$1000+'[1]NI-San'!$R$1001</f>
        <v>0</v>
      </c>
      <c r="F6" s="11"/>
      <c r="G6" s="48">
        <f>IF(C7=0,0,+C6/C7)</f>
        <v>0.59762372237707384</v>
      </c>
      <c r="H6" s="48">
        <f>IF(D7=0,0,+D6/D7)</f>
        <v>0.59610024655114369</v>
      </c>
    </row>
    <row r="7" spans="1:8" ht="16.5" customHeight="1" x14ac:dyDescent="0.3">
      <c r="A7" s="47"/>
      <c r="B7" s="12" t="s">
        <v>4</v>
      </c>
      <c r="C7" s="13">
        <f>+'[1]NI-San'!$N$11-'[1]NI-San'!$N$31-'[1]NI-San'!$N$381-'[1]NI-San'!$N$98</f>
        <v>344858695</v>
      </c>
      <c r="D7" s="13">
        <f>+'[1]NI-San'!$O$11-'[1]NI-San'!$O$31-'[1]NI-San'!$O$381-'[1]NI-San'!$O$98</f>
        <v>353495014</v>
      </c>
      <c r="E7" s="13">
        <f>+'[1]NI-San'!$R$11-'[1]NI-San'!$R$31-'[1]NI-San'!$R$381-'[1]NI-San'!$R$98</f>
        <v>0</v>
      </c>
      <c r="F7" s="14"/>
      <c r="G7" s="49"/>
      <c r="H7" s="49"/>
    </row>
    <row r="8" spans="1:8" ht="16.5" customHeight="1" x14ac:dyDescent="0.3">
      <c r="A8" s="3"/>
      <c r="B8" s="15"/>
      <c r="C8" s="16"/>
      <c r="D8" s="16"/>
      <c r="E8" s="16"/>
      <c r="F8" s="3"/>
      <c r="G8" s="50"/>
      <c r="H8" s="50"/>
    </row>
    <row r="9" spans="1:8" ht="16.5" customHeight="1" x14ac:dyDescent="0.3">
      <c r="A9" s="47" t="s">
        <v>5</v>
      </c>
      <c r="B9" s="9" t="s">
        <v>6</v>
      </c>
      <c r="C9" s="17">
        <f>+'[1]NI-San'!$N$401+'[1]NI-San'!$N$499+'[1]NI-San'!$N$1021+'[1]NI-San'!$N$1034+'[1]NI-San'!$N$1384</f>
        <v>185431022</v>
      </c>
      <c r="D9" s="17">
        <f>+'[1]NI-San'!$O$401+'[1]NI-San'!$O$499+'[1]NI-San'!$O$1021+'[1]NI-San'!$O$1034+'[1]NI-San'!$O$1384</f>
        <v>219158170</v>
      </c>
      <c r="E9" s="17">
        <f>+'[1]NI-San'!$R$401+'[1]NI-San'!$R$499+'[1]NI-San'!$R$1021+'[1]NI-San'!$R$1034+'[1]NI-San'!$R$1384</f>
        <v>0</v>
      </c>
      <c r="F9" s="11"/>
      <c r="G9" s="48">
        <f>IF(C10=0,0,+C9/C10)</f>
        <v>0.53770145479440501</v>
      </c>
      <c r="H9" s="48">
        <f>IF(D10=0,0,+D9/D10)</f>
        <v>0.61997527919870465</v>
      </c>
    </row>
    <row r="10" spans="1:8" ht="16.5" customHeight="1" x14ac:dyDescent="0.3">
      <c r="A10" s="47"/>
      <c r="B10" s="12" t="s">
        <v>4</v>
      </c>
      <c r="C10" s="13">
        <f>+C7</f>
        <v>344858695</v>
      </c>
      <c r="D10" s="13">
        <f>+D7</f>
        <v>353495014</v>
      </c>
      <c r="E10" s="13">
        <f>+E7</f>
        <v>0</v>
      </c>
      <c r="F10" s="14"/>
      <c r="G10" s="49"/>
      <c r="H10" s="49"/>
    </row>
    <row r="11" spans="1:8" ht="16.5" customHeight="1" x14ac:dyDescent="0.3">
      <c r="A11" s="3"/>
      <c r="B11" s="15"/>
      <c r="C11" s="16"/>
      <c r="D11" s="16"/>
      <c r="E11" s="16"/>
      <c r="F11" s="3"/>
      <c r="G11" s="51"/>
      <c r="H11" s="51"/>
    </row>
    <row r="12" spans="1:8" ht="16.5" customHeight="1" x14ac:dyDescent="0.3">
      <c r="A12" s="47" t="s">
        <v>7</v>
      </c>
      <c r="B12" s="18" t="s">
        <v>8</v>
      </c>
      <c r="C12" s="19">
        <f>+'[1]NI-San'!N403</f>
        <v>82362386</v>
      </c>
      <c r="D12" s="19">
        <f>+'[1]NI-San'!O403</f>
        <v>96207954</v>
      </c>
      <c r="E12" s="19">
        <f>+'[1]NI-San'!R403</f>
        <v>0</v>
      </c>
      <c r="F12" s="20"/>
      <c r="G12" s="48">
        <f>IF(C13=0,0,+C12/C13)</f>
        <v>0.23882937328867407</v>
      </c>
      <c r="H12" s="48">
        <f>IF(D13=0,0,+D12/D13)</f>
        <v>0.2721621244705873</v>
      </c>
    </row>
    <row r="13" spans="1:8" ht="16.5" customHeight="1" x14ac:dyDescent="0.3">
      <c r="A13" s="47"/>
      <c r="B13" s="21" t="s">
        <v>4</v>
      </c>
      <c r="C13" s="22">
        <f>+C10</f>
        <v>344858695</v>
      </c>
      <c r="D13" s="22">
        <f>+D10</f>
        <v>353495014</v>
      </c>
      <c r="E13" s="22">
        <f>+E10</f>
        <v>0</v>
      </c>
      <c r="F13" s="23"/>
      <c r="G13" s="52"/>
      <c r="H13" s="53"/>
    </row>
    <row r="14" spans="1:8" ht="16.5" customHeight="1" x14ac:dyDescent="0.3">
      <c r="A14" s="4"/>
      <c r="B14" s="15"/>
      <c r="C14" s="16"/>
      <c r="D14" s="16"/>
      <c r="E14" s="16"/>
      <c r="F14" s="3"/>
      <c r="G14" s="54"/>
      <c r="H14" s="54"/>
    </row>
    <row r="15" spans="1:8" ht="16.5" customHeight="1" x14ac:dyDescent="0.25">
      <c r="A15" s="47" t="s">
        <v>9</v>
      </c>
      <c r="B15" s="24" t="s">
        <v>10</v>
      </c>
      <c r="C15" s="25">
        <f>SUM('[1]NI-San'!N406:N429)</f>
        <v>42470942</v>
      </c>
      <c r="D15" s="25">
        <f>SUM('[1]NI-San'!O406:O429)</f>
        <v>50160052</v>
      </c>
      <c r="E15" s="25">
        <f>SUM('[1]NI-San'!R406:R429)</f>
        <v>0</v>
      </c>
      <c r="F15" s="26"/>
      <c r="G15" s="48">
        <f>IF(C16=0,0,+C15/C16)</f>
        <v>0.12315462134425811</v>
      </c>
      <c r="H15" s="48">
        <f>IF(D16=0,0,+D15/D16)</f>
        <v>0.14189748090760906</v>
      </c>
    </row>
    <row r="16" spans="1:8" ht="16.5" customHeight="1" x14ac:dyDescent="0.25">
      <c r="A16" s="47"/>
      <c r="B16" s="27" t="s">
        <v>4</v>
      </c>
      <c r="C16" s="28">
        <f>+C13</f>
        <v>344858695</v>
      </c>
      <c r="D16" s="28">
        <f>+D13</f>
        <v>353495014</v>
      </c>
      <c r="E16" s="28">
        <f>+E13</f>
        <v>0</v>
      </c>
      <c r="F16" s="29"/>
      <c r="G16" s="55"/>
      <c r="H16" s="56"/>
    </row>
    <row r="17" spans="1:8" ht="16.5" customHeight="1" x14ac:dyDescent="0.25">
      <c r="A17" s="30"/>
      <c r="B17" s="30"/>
      <c r="C17" s="31"/>
      <c r="D17" s="31"/>
      <c r="E17" s="31"/>
      <c r="F17" s="30"/>
      <c r="G17" s="54"/>
      <c r="H17" s="54"/>
    </row>
    <row r="18" spans="1:8" ht="16.5" customHeight="1" x14ac:dyDescent="0.25">
      <c r="A18" s="47" t="s">
        <v>11</v>
      </c>
      <c r="B18" s="24" t="s">
        <v>12</v>
      </c>
      <c r="C18" s="25">
        <f>+'[1]NI-San'!N435+'[1]NI-San'!N436+'[1]NI-San'!N437</f>
        <v>8701734</v>
      </c>
      <c r="D18" s="25">
        <f>+'[1]NI-San'!O435+'[1]NI-San'!O436+'[1]NI-San'!O437</f>
        <v>9137095</v>
      </c>
      <c r="E18" s="25">
        <f>+'[1]NI-San'!R435+'[1]NI-San'!R436+'[1]NI-San'!R437</f>
        <v>0</v>
      </c>
      <c r="F18" s="26"/>
      <c r="G18" s="48">
        <f>IF(C19=0,0,+C18/C19)</f>
        <v>2.5232752214642579E-2</v>
      </c>
      <c r="H18" s="48">
        <f>IF(D19=0,0,+D18/D19)</f>
        <v>2.5847875183891561E-2</v>
      </c>
    </row>
    <row r="19" spans="1:8" ht="16.5" customHeight="1" x14ac:dyDescent="0.25">
      <c r="A19" s="47"/>
      <c r="B19" s="27" t="s">
        <v>4</v>
      </c>
      <c r="C19" s="28">
        <f>+C16</f>
        <v>344858695</v>
      </c>
      <c r="D19" s="28">
        <f>+D16</f>
        <v>353495014</v>
      </c>
      <c r="E19" s="28">
        <f>+E16</f>
        <v>0</v>
      </c>
      <c r="F19" s="29"/>
      <c r="G19" s="55"/>
      <c r="H19" s="56"/>
    </row>
    <row r="20" spans="1:8" ht="16.5" customHeight="1" x14ac:dyDescent="0.25">
      <c r="A20" s="30"/>
      <c r="B20" s="30"/>
      <c r="C20" s="31"/>
      <c r="D20" s="31"/>
      <c r="E20" s="31"/>
      <c r="F20" s="30"/>
      <c r="G20" s="54"/>
      <c r="H20" s="54"/>
    </row>
    <row r="21" spans="1:8" ht="16.5" customHeight="1" x14ac:dyDescent="0.25">
      <c r="A21" s="47" t="s">
        <v>13</v>
      </c>
      <c r="B21" s="24" t="s">
        <v>14</v>
      </c>
      <c r="C21" s="25">
        <f>+'[1]NI-San'!N447+'[1]NI-San'!N438</f>
        <v>3731268</v>
      </c>
      <c r="D21" s="25">
        <f>+'[1]NI-San'!O447+'[1]NI-San'!O438</f>
        <v>4642871</v>
      </c>
      <c r="E21" s="25">
        <f>+'[1]NI-San'!R447+'[1]NI-San'!R438</f>
        <v>0</v>
      </c>
      <c r="F21" s="26"/>
      <c r="G21" s="48">
        <f>IF(C22=0,0,+C21/C22)</f>
        <v>1.0819701095255841E-2</v>
      </c>
      <c r="H21" s="48">
        <f>IF(D22=0,0,+D21/D22)</f>
        <v>1.313419091110575E-2</v>
      </c>
    </row>
    <row r="22" spans="1:8" ht="16.5" customHeight="1" x14ac:dyDescent="0.25">
      <c r="A22" s="47"/>
      <c r="B22" s="27" t="s">
        <v>4</v>
      </c>
      <c r="C22" s="28">
        <f>+C19</f>
        <v>344858695</v>
      </c>
      <c r="D22" s="28">
        <f>+D19</f>
        <v>353495014</v>
      </c>
      <c r="E22" s="28">
        <f>+E19</f>
        <v>0</v>
      </c>
      <c r="F22" s="29"/>
      <c r="G22" s="55"/>
      <c r="H22" s="56"/>
    </row>
    <row r="23" spans="1:8" ht="16.5" customHeight="1" x14ac:dyDescent="0.25">
      <c r="A23" s="30"/>
      <c r="B23" s="30"/>
      <c r="C23" s="31"/>
      <c r="D23" s="31"/>
      <c r="E23" s="31"/>
      <c r="F23" s="30"/>
      <c r="G23" s="54"/>
      <c r="H23" s="54"/>
    </row>
    <row r="24" spans="1:8" ht="16.5" customHeight="1" x14ac:dyDescent="0.25">
      <c r="A24" s="47" t="s">
        <v>15</v>
      </c>
      <c r="B24" s="24" t="s">
        <v>16</v>
      </c>
      <c r="C24" s="25">
        <f>+'[1]NI-San'!N451+'[1]NI-San'!N452+'[1]NI-San'!N453+'[1]NI-San'!N454</f>
        <v>5970294</v>
      </c>
      <c r="D24" s="25">
        <f>+'[1]NI-San'!O451+'[1]NI-San'!O452+'[1]NI-San'!O453+'[1]NI-San'!O454</f>
        <v>6553862</v>
      </c>
      <c r="E24" s="25">
        <f>+'[1]NI-San'!R451+'[1]NI-San'!R452+'[1]NI-San'!R453+'[1]NI-San'!R454</f>
        <v>0</v>
      </c>
      <c r="F24" s="26"/>
      <c r="G24" s="48">
        <f>IF(C25=0,0,+C24/C25)</f>
        <v>1.7312290763032669E-2</v>
      </c>
      <c r="H24" s="48">
        <f>IF(D25=0,0,+D24/D25)</f>
        <v>1.8540182295187904E-2</v>
      </c>
    </row>
    <row r="25" spans="1:8" ht="16.5" customHeight="1" x14ac:dyDescent="0.25">
      <c r="A25" s="47"/>
      <c r="B25" s="27" t="s">
        <v>4</v>
      </c>
      <c r="C25" s="28">
        <f>+C22</f>
        <v>344858695</v>
      </c>
      <c r="D25" s="28">
        <f>+D22</f>
        <v>353495014</v>
      </c>
      <c r="E25" s="28">
        <f>+E22</f>
        <v>0</v>
      </c>
      <c r="F25" s="29"/>
      <c r="G25" s="55"/>
      <c r="H25" s="56"/>
    </row>
    <row r="26" spans="1:8" ht="16.5" customHeight="1" x14ac:dyDescent="0.25">
      <c r="A26" s="32"/>
      <c r="B26" s="33"/>
      <c r="C26" s="34"/>
      <c r="D26" s="34"/>
      <c r="E26" s="34"/>
      <c r="F26" s="35"/>
      <c r="G26" s="54"/>
      <c r="H26" s="54"/>
    </row>
    <row r="27" spans="1:8" ht="16.5" customHeight="1" x14ac:dyDescent="0.3">
      <c r="A27" s="47" t="s">
        <v>17</v>
      </c>
      <c r="B27" s="18" t="s">
        <v>18</v>
      </c>
      <c r="C27" s="19">
        <f>+'[1]NI-San'!N478</f>
        <v>1383867</v>
      </c>
      <c r="D27" s="19">
        <f>+'[1]NI-San'!O478</f>
        <v>1587115</v>
      </c>
      <c r="E27" s="19">
        <f>+'[1]NI-San'!R478</f>
        <v>0</v>
      </c>
      <c r="F27" s="20"/>
      <c r="G27" s="48">
        <f>IF(C28=0,0,+C27/C28)</f>
        <v>4.012852278525267E-3</v>
      </c>
      <c r="H27" s="48">
        <f>IF(D28=0,0,+D27/D28)</f>
        <v>4.4897804414293667E-3</v>
      </c>
    </row>
    <row r="28" spans="1:8" ht="16.5" customHeight="1" x14ac:dyDescent="0.3">
      <c r="A28" s="47"/>
      <c r="B28" s="21" t="s">
        <v>4</v>
      </c>
      <c r="C28" s="22">
        <f>+C25</f>
        <v>344858695</v>
      </c>
      <c r="D28" s="22">
        <f>+D25</f>
        <v>353495014</v>
      </c>
      <c r="E28" s="22">
        <f>+E25</f>
        <v>0</v>
      </c>
      <c r="F28" s="23"/>
      <c r="G28" s="52"/>
      <c r="H28" s="53"/>
    </row>
    <row r="29" spans="1:8" ht="16.5" customHeight="1" x14ac:dyDescent="0.3">
      <c r="A29" s="4"/>
      <c r="B29" s="15"/>
      <c r="C29" s="16"/>
      <c r="D29" s="16"/>
      <c r="E29" s="16"/>
      <c r="F29" s="3"/>
      <c r="G29" s="54"/>
      <c r="H29" s="54"/>
    </row>
    <row r="30" spans="1:8" ht="16.5" customHeight="1" x14ac:dyDescent="0.3">
      <c r="A30" s="47" t="s">
        <v>19</v>
      </c>
      <c r="B30" s="18" t="s">
        <v>20</v>
      </c>
      <c r="C30" s="36">
        <f>+'[1]NI-San'!N889</f>
        <v>16726372</v>
      </c>
      <c r="D30" s="36">
        <f>+'[1]NI-San'!O889</f>
        <v>13010330</v>
      </c>
      <c r="E30" s="36">
        <f>+'[1]NI-San'!R889</f>
        <v>0</v>
      </c>
      <c r="F30" s="20"/>
      <c r="G30" s="48">
        <f>IF(C31=0,0,+C30/C31)</f>
        <v>4.8502103158512506E-2</v>
      </c>
      <c r="H30" s="48">
        <f>IF(D31=0,0,+D30/D31)</f>
        <v>3.6804847267237553E-2</v>
      </c>
    </row>
    <row r="31" spans="1:8" ht="16.5" customHeight="1" x14ac:dyDescent="0.3">
      <c r="A31" s="47"/>
      <c r="B31" s="21" t="s">
        <v>4</v>
      </c>
      <c r="C31" s="22">
        <f>+C28</f>
        <v>344858695</v>
      </c>
      <c r="D31" s="22">
        <f>+D28</f>
        <v>353495014</v>
      </c>
      <c r="E31" s="22">
        <f>+E28</f>
        <v>0</v>
      </c>
      <c r="F31" s="23"/>
      <c r="G31" s="52"/>
      <c r="H31" s="53"/>
    </row>
    <row r="32" spans="1:8" ht="16.5" customHeight="1" x14ac:dyDescent="0.3">
      <c r="A32" s="4"/>
      <c r="B32" s="15"/>
      <c r="C32" s="16"/>
      <c r="D32" s="16"/>
      <c r="E32" s="16"/>
      <c r="F32" s="3"/>
      <c r="G32" s="54"/>
      <c r="H32" s="54"/>
    </row>
    <row r="33" spans="1:8" ht="16.5" customHeight="1" x14ac:dyDescent="0.3">
      <c r="A33" s="47" t="s">
        <v>21</v>
      </c>
      <c r="B33" s="18" t="s">
        <v>22</v>
      </c>
      <c r="C33" s="36">
        <f>+'[1]NI-San'!N921</f>
        <v>7774185</v>
      </c>
      <c r="D33" s="36">
        <f>+'[1]NI-San'!O921</f>
        <v>6877711</v>
      </c>
      <c r="E33" s="36">
        <f>+'[1]NI-San'!R921</f>
        <v>0</v>
      </c>
      <c r="F33" s="20"/>
      <c r="G33" s="48">
        <f>IF(C34=0,0,+C33/C34)</f>
        <v>2.2543102762712711E-2</v>
      </c>
      <c r="H33" s="48">
        <f>IF(D34=0,0,+D33/D34)</f>
        <v>1.9456316857696894E-2</v>
      </c>
    </row>
    <row r="34" spans="1:8" ht="16.5" customHeight="1" x14ac:dyDescent="0.3">
      <c r="A34" s="47"/>
      <c r="B34" s="21" t="s">
        <v>4</v>
      </c>
      <c r="C34" s="22">
        <f>+C31</f>
        <v>344858695</v>
      </c>
      <c r="D34" s="22">
        <f>+D31</f>
        <v>353495014</v>
      </c>
      <c r="E34" s="22">
        <f>+E31</f>
        <v>0</v>
      </c>
      <c r="F34" s="23"/>
      <c r="G34" s="52"/>
      <c r="H34" s="53"/>
    </row>
    <row r="35" spans="1:8" ht="16.5" customHeight="1" x14ac:dyDescent="0.3">
      <c r="A35" s="4"/>
      <c r="B35" s="15"/>
      <c r="C35" s="16"/>
      <c r="D35" s="16"/>
      <c r="E35" s="16"/>
      <c r="F35" s="3"/>
      <c r="G35" s="54"/>
      <c r="H35" s="54"/>
    </row>
    <row r="36" spans="1:8" ht="16.5" customHeight="1" x14ac:dyDescent="0.3">
      <c r="A36" s="47" t="s">
        <v>23</v>
      </c>
      <c r="B36" s="18" t="s">
        <v>24</v>
      </c>
      <c r="C36" s="19">
        <f>+'[1]NI-San'!N959</f>
        <v>44887653</v>
      </c>
      <c r="D36" s="19">
        <f>+'[1]NI-San'!O959</f>
        <v>68075945</v>
      </c>
      <c r="E36" s="19">
        <f>+'[1]NI-San'!R959</f>
        <v>0</v>
      </c>
      <c r="F36" s="20"/>
      <c r="G36" s="48">
        <f>IF(C37=0,0,+C36/C37)</f>
        <v>0.13016245102939916</v>
      </c>
      <c r="H36" s="48">
        <f>IF(D37=0,0,+D36/D37)</f>
        <v>0.19257964696497812</v>
      </c>
    </row>
    <row r="37" spans="1:8" ht="16.5" customHeight="1" x14ac:dyDescent="0.3">
      <c r="A37" s="47"/>
      <c r="B37" s="21" t="s">
        <v>4</v>
      </c>
      <c r="C37" s="22">
        <f>+C34</f>
        <v>344858695</v>
      </c>
      <c r="D37" s="22">
        <f>+D34</f>
        <v>353495014</v>
      </c>
      <c r="E37" s="22">
        <f>+E34</f>
        <v>0</v>
      </c>
      <c r="F37" s="23"/>
      <c r="G37" s="52"/>
      <c r="H37" s="53"/>
    </row>
    <row r="38" spans="1:8" ht="16.5" customHeight="1" x14ac:dyDescent="0.3">
      <c r="A38" s="4"/>
      <c r="B38" s="15"/>
      <c r="C38" s="16"/>
      <c r="D38" s="16"/>
      <c r="E38" s="16"/>
      <c r="F38" s="3"/>
      <c r="G38" s="54"/>
      <c r="H38" s="54"/>
    </row>
    <row r="39" spans="1:8" ht="16.5" customHeight="1" x14ac:dyDescent="0.3">
      <c r="A39" s="37" t="s">
        <v>25</v>
      </c>
      <c r="B39" s="18" t="s">
        <v>26</v>
      </c>
      <c r="C39" s="36">
        <f>+'[1]NI-San'!N988</f>
        <v>511057</v>
      </c>
      <c r="D39" s="36">
        <f>+'[1]NI-San'!O988</f>
        <v>181517</v>
      </c>
      <c r="E39" s="36">
        <f>+'[1]NI-San'!R988</f>
        <v>0</v>
      </c>
      <c r="F39" s="20"/>
      <c r="G39" s="48">
        <f>IF(C40=0,0,+C39/C40)</f>
        <v>1.4819316067991269E-3</v>
      </c>
      <c r="H39" s="48">
        <f>IF(D40=0,0,+D39/D40)</f>
        <v>5.1349239115434876E-4</v>
      </c>
    </row>
    <row r="40" spans="1:8" ht="16.5" customHeight="1" x14ac:dyDescent="0.3">
      <c r="A40" s="38"/>
      <c r="B40" s="21" t="s">
        <v>4</v>
      </c>
      <c r="C40" s="22">
        <f>+C37</f>
        <v>344858695</v>
      </c>
      <c r="D40" s="22">
        <f>+D37</f>
        <v>353495014</v>
      </c>
      <c r="E40" s="22">
        <f>+E37</f>
        <v>0</v>
      </c>
      <c r="F40" s="23"/>
      <c r="G40" s="52"/>
      <c r="H40" s="53"/>
    </row>
    <row r="41" spans="1:8" ht="16.5" customHeight="1" x14ac:dyDescent="0.3">
      <c r="A41" s="4"/>
      <c r="B41" s="15"/>
      <c r="C41" s="16"/>
      <c r="D41" s="16"/>
      <c r="E41" s="16"/>
      <c r="F41" s="3"/>
      <c r="G41" s="54"/>
      <c r="H41" s="54"/>
    </row>
    <row r="42" spans="1:8" ht="16.5" customHeight="1" x14ac:dyDescent="0.3">
      <c r="A42" s="37" t="s">
        <v>27</v>
      </c>
      <c r="B42" s="18" t="s">
        <v>28</v>
      </c>
      <c r="C42" s="36">
        <f>+'[1]NI-San'!N1021</f>
        <v>7016042</v>
      </c>
      <c r="D42" s="36">
        <f>+'[1]NI-San'!O1021</f>
        <v>8132935</v>
      </c>
      <c r="E42" s="36">
        <f>+'[1]NI-San'!R1021</f>
        <v>0</v>
      </c>
      <c r="F42" s="20"/>
      <c r="G42" s="48">
        <f>IF(C43=0,0,+C42/C43)</f>
        <v>2.0344686393944628E-2</v>
      </c>
      <c r="H42" s="48">
        <f>IF(D43=0,0,+D42/D43)</f>
        <v>2.3007212769343331E-2</v>
      </c>
    </row>
    <row r="43" spans="1:8" ht="16.5" customHeight="1" x14ac:dyDescent="0.3">
      <c r="A43" s="38"/>
      <c r="B43" s="21" t="s">
        <v>4</v>
      </c>
      <c r="C43" s="22">
        <f>+C40</f>
        <v>344858695</v>
      </c>
      <c r="D43" s="22">
        <f>+D40</f>
        <v>353495014</v>
      </c>
      <c r="E43" s="22">
        <f>+E40</f>
        <v>0</v>
      </c>
      <c r="F43" s="23"/>
      <c r="G43" s="52"/>
      <c r="H43" s="53"/>
    </row>
    <row r="44" spans="1:8" ht="16.5" customHeight="1" x14ac:dyDescent="0.3">
      <c r="A44" s="4"/>
      <c r="B44" s="15"/>
      <c r="C44" s="16"/>
      <c r="D44" s="16"/>
      <c r="E44" s="16"/>
      <c r="F44" s="3"/>
      <c r="G44" s="54"/>
      <c r="H44" s="54"/>
    </row>
    <row r="45" spans="1:8" ht="16.5" customHeight="1" x14ac:dyDescent="0.3">
      <c r="A45" s="37" t="s">
        <v>29</v>
      </c>
      <c r="B45" s="18" t="s">
        <v>30</v>
      </c>
      <c r="C45" s="19">
        <f>+'[1]NI-San'!N1034</f>
        <v>4749921</v>
      </c>
      <c r="D45" s="19">
        <f>+'[1]NI-San'!O1034</f>
        <v>4829420</v>
      </c>
      <c r="E45" s="19">
        <f>+'[1]NI-San'!R1034</f>
        <v>0</v>
      </c>
      <c r="F45" s="20"/>
      <c r="G45" s="48">
        <f>IF(C46=0,0,+C45/C46)</f>
        <v>1.3773528314256366E-2</v>
      </c>
      <c r="H45" s="48">
        <f>IF(D46=0,0,+D45/D46)</f>
        <v>1.3661918297948043E-2</v>
      </c>
    </row>
    <row r="46" spans="1:8" ht="16.5" customHeight="1" x14ac:dyDescent="0.3">
      <c r="A46" s="38"/>
      <c r="B46" s="21" t="s">
        <v>4</v>
      </c>
      <c r="C46" s="22">
        <f>+C43</f>
        <v>344858695</v>
      </c>
      <c r="D46" s="22">
        <f>+D43</f>
        <v>353495014</v>
      </c>
      <c r="E46" s="22">
        <f>+E43</f>
        <v>0</v>
      </c>
      <c r="F46" s="23"/>
      <c r="G46" s="52"/>
      <c r="H46" s="53"/>
    </row>
    <row r="47" spans="1:8" ht="16.5" customHeight="1" x14ac:dyDescent="0.3">
      <c r="A47" s="39"/>
      <c r="B47" s="40"/>
      <c r="C47" s="41"/>
      <c r="D47" s="41"/>
      <c r="E47" s="41"/>
      <c r="F47" s="42"/>
      <c r="G47" s="54"/>
      <c r="H47" s="54"/>
    </row>
    <row r="48" spans="1:8" ht="16.5" customHeight="1" x14ac:dyDescent="0.3">
      <c r="A48" s="37" t="s">
        <v>31</v>
      </c>
      <c r="B48" s="18" t="s">
        <v>32</v>
      </c>
      <c r="C48" s="19">
        <f>[1]SKASST_TOT!C$34</f>
        <v>0</v>
      </c>
      <c r="D48" s="19">
        <f>[1]SKASST_TOT!D$34</f>
        <v>0</v>
      </c>
      <c r="E48" s="19">
        <f>[1]SKASST_TOT!E$34</f>
        <v>0</v>
      </c>
      <c r="F48" s="20"/>
      <c r="G48" s="48">
        <f>IF(C49=0,0,+C48/C49)</f>
        <v>0</v>
      </c>
      <c r="H48" s="48">
        <f>IF(D49=0,0,+D48/D49)</f>
        <v>0</v>
      </c>
    </row>
    <row r="49" spans="1:8" ht="16.5" customHeight="1" x14ac:dyDescent="0.3">
      <c r="A49" s="38"/>
      <c r="B49" s="21" t="s">
        <v>4</v>
      </c>
      <c r="C49" s="22">
        <f>+C46</f>
        <v>344858695</v>
      </c>
      <c r="D49" s="22">
        <f>+D46</f>
        <v>353495014</v>
      </c>
      <c r="E49" s="22">
        <f>+E46</f>
        <v>0</v>
      </c>
      <c r="F49" s="23"/>
      <c r="G49" s="52"/>
      <c r="H49" s="53"/>
    </row>
    <row r="50" spans="1:8" ht="16.5" customHeight="1" x14ac:dyDescent="0.3">
      <c r="A50" s="3"/>
      <c r="B50" s="21"/>
      <c r="C50" s="16"/>
      <c r="D50" s="16"/>
      <c r="E50" s="16"/>
      <c r="F50" s="3"/>
      <c r="G50" s="51"/>
      <c r="H50" s="51"/>
    </row>
    <row r="51" spans="1:8" ht="16.5" customHeight="1" x14ac:dyDescent="0.3">
      <c r="A51" s="43" t="s">
        <v>33</v>
      </c>
      <c r="B51" s="9" t="s">
        <v>34</v>
      </c>
      <c r="C51" s="10">
        <f>+'[1]NI-San'!N397+'[1]NI-San'!N1607+'[1]NI-San'!N1729</f>
        <v>423540143</v>
      </c>
      <c r="D51" s="10">
        <f>+'[1]NI-San'!O397+'[1]NI-San'!O1607+'[1]NI-San'!O1729</f>
        <v>460432691</v>
      </c>
      <c r="E51" s="10">
        <f>+'[1]NI-San'!R397+'[1]NI-San'!R1607+'[1]NI-San'!R1729</f>
        <v>0</v>
      </c>
      <c r="F51" s="11"/>
      <c r="G51" s="48">
        <f>IF(C52=0,0,+C51/C52)</f>
        <v>1.2281556160270224</v>
      </c>
      <c r="H51" s="48">
        <f>IF(D52=0,0,+D51/D52)</f>
        <v>1.3025153757897134</v>
      </c>
    </row>
    <row r="52" spans="1:8" ht="16.5" customHeight="1" x14ac:dyDescent="0.3">
      <c r="A52" s="44"/>
      <c r="B52" s="12" t="s">
        <v>4</v>
      </c>
      <c r="C52" s="13">
        <f>+C46</f>
        <v>344858695</v>
      </c>
      <c r="D52" s="13">
        <f>+D46</f>
        <v>353495014</v>
      </c>
      <c r="E52" s="13">
        <f>+E46</f>
        <v>0</v>
      </c>
      <c r="F52" s="14"/>
      <c r="G52" s="49"/>
      <c r="H52" s="49"/>
    </row>
    <row r="53" spans="1:8" ht="16.5" customHeight="1" x14ac:dyDescent="0.3">
      <c r="A53" s="3"/>
      <c r="B53" s="15"/>
      <c r="C53" s="16"/>
      <c r="D53" s="16"/>
      <c r="E53" s="16"/>
      <c r="F53" s="3"/>
      <c r="G53" s="51"/>
      <c r="H53" s="51"/>
    </row>
    <row r="54" spans="1:8" ht="16.5" customHeight="1" x14ac:dyDescent="0.3">
      <c r="A54" s="43" t="s">
        <v>35</v>
      </c>
      <c r="B54" s="9" t="s">
        <v>34</v>
      </c>
      <c r="C54" s="10">
        <f>+C51</f>
        <v>423540143</v>
      </c>
      <c r="D54" s="10">
        <f>+D51</f>
        <v>460432691</v>
      </c>
      <c r="E54" s="10">
        <f>+E51</f>
        <v>0</v>
      </c>
      <c r="F54" s="11"/>
      <c r="G54" s="48">
        <f>IF(C55=0,0,+C54/C55)</f>
        <v>1.0267433062869205</v>
      </c>
      <c r="H54" s="48">
        <f>IF(D55=0,0,+D54/D55)</f>
        <v>1.0302310463823492</v>
      </c>
    </row>
    <row r="55" spans="1:8" ht="16.5" customHeight="1" x14ac:dyDescent="0.3">
      <c r="A55" s="44"/>
      <c r="B55" s="12" t="s">
        <v>36</v>
      </c>
      <c r="C55" s="13">
        <f>+'[1]NI-San'!N1746</f>
        <v>412508307</v>
      </c>
      <c r="D55" s="13">
        <f>+'[1]NI-San'!O1746</f>
        <v>446921778</v>
      </c>
      <c r="E55" s="13">
        <f>+'[1]NI-San'!R1746</f>
        <v>0</v>
      </c>
      <c r="F55" s="14"/>
      <c r="G55" s="49"/>
      <c r="H55" s="49"/>
    </row>
    <row r="56" spans="1:8" ht="16.5" customHeight="1" x14ac:dyDescent="0.3">
      <c r="A56" s="3"/>
      <c r="B56" s="3"/>
      <c r="C56" s="3"/>
      <c r="D56" s="3"/>
      <c r="E56" s="3"/>
      <c r="F56" s="3"/>
      <c r="G56" s="51"/>
      <c r="H56" s="51"/>
    </row>
    <row r="57" spans="1:8" ht="16.5" customHeight="1" x14ac:dyDescent="0.3">
      <c r="A57" s="43" t="s">
        <v>37</v>
      </c>
      <c r="B57" s="9" t="s">
        <v>38</v>
      </c>
      <c r="C57" s="17">
        <f>[1]SKASST_TOT!C$37</f>
        <v>65468649</v>
      </c>
      <c r="D57" s="17">
        <f>[1]SKASST_TOT!D$37</f>
        <v>84816321</v>
      </c>
      <c r="E57" s="17">
        <f>[1]SKASST_TOT!E$37</f>
        <v>19347672</v>
      </c>
      <c r="F57" s="11"/>
      <c r="G57" s="48">
        <f>IF(C58=0,0,+C57/C58)</f>
        <v>0</v>
      </c>
      <c r="H57" s="48">
        <f>IF(D58=0,0,+D57/D58)</f>
        <v>0</v>
      </c>
    </row>
    <row r="58" spans="1:8" ht="16.5" customHeight="1" x14ac:dyDescent="0.3">
      <c r="A58" s="44"/>
      <c r="B58" s="12" t="s">
        <v>4</v>
      </c>
      <c r="C58" s="13">
        <f>+'[1]NI-San'!N1749</f>
        <v>0</v>
      </c>
      <c r="D58" s="13">
        <f>+'[1]NI-San'!O1749</f>
        <v>0</v>
      </c>
      <c r="E58" s="13">
        <f>+'[1]NI-San'!R1749</f>
        <v>0</v>
      </c>
      <c r="F58" s="14"/>
      <c r="G58" s="49"/>
      <c r="H58" s="49"/>
    </row>
    <row r="59" spans="1:8" ht="16.5" x14ac:dyDescent="0.3">
      <c r="A59" s="3"/>
      <c r="B59" s="40"/>
      <c r="C59" s="3"/>
      <c r="D59" s="3"/>
      <c r="E59" s="3"/>
      <c r="F59" s="3"/>
      <c r="G59" s="3"/>
      <c r="H59" s="3"/>
    </row>
    <row r="60" spans="1:8" ht="16.5" x14ac:dyDescent="0.3">
      <c r="A60" s="3" t="s">
        <v>39</v>
      </c>
      <c r="B60" s="3"/>
      <c r="C60" s="3"/>
      <c r="D60" s="3"/>
      <c r="E60" s="3"/>
      <c r="F60" s="3"/>
      <c r="G60" s="3"/>
      <c r="H60" s="3"/>
    </row>
    <row r="61" spans="1:8" x14ac:dyDescent="0.25">
      <c r="A61" s="57" t="s">
        <v>40</v>
      </c>
      <c r="B61" s="57"/>
      <c r="C61" s="57"/>
      <c r="D61" s="57"/>
      <c r="E61" s="57"/>
      <c r="F61" s="57"/>
      <c r="G61" s="57"/>
      <c r="H61" s="57"/>
    </row>
    <row r="62" spans="1:8" x14ac:dyDescent="0.25">
      <c r="A62" s="57" t="s">
        <v>41</v>
      </c>
      <c r="B62" s="57"/>
      <c r="C62" s="57"/>
      <c r="D62" s="57"/>
      <c r="E62" s="57"/>
      <c r="F62" s="57"/>
      <c r="G62" s="57"/>
      <c r="H62" s="57"/>
    </row>
    <row r="63" spans="1:8" x14ac:dyDescent="0.25">
      <c r="A63" s="57" t="s">
        <v>42</v>
      </c>
      <c r="B63" s="57"/>
      <c r="C63" s="57"/>
      <c r="D63" s="57"/>
      <c r="E63" s="57"/>
      <c r="F63" s="57"/>
      <c r="G63" s="57"/>
      <c r="H63" s="57"/>
    </row>
    <row r="64" spans="1:8" x14ac:dyDescent="0.25">
      <c r="A64" s="57" t="s">
        <v>43</v>
      </c>
      <c r="B64" s="57"/>
      <c r="C64" s="57"/>
      <c r="D64" s="57"/>
      <c r="E64" s="57"/>
      <c r="F64" s="57"/>
      <c r="G64" s="57"/>
      <c r="H64" s="57"/>
    </row>
    <row r="65" spans="1:8" x14ac:dyDescent="0.25">
      <c r="A65" s="57" t="s">
        <v>44</v>
      </c>
      <c r="B65" s="57"/>
      <c r="C65" s="57"/>
      <c r="D65" s="57"/>
      <c r="E65" s="57"/>
      <c r="F65" s="57"/>
      <c r="G65" s="57"/>
      <c r="H65" s="57"/>
    </row>
    <row r="66" spans="1:8" ht="16.5" x14ac:dyDescent="0.3">
      <c r="A66" s="15"/>
      <c r="B66" s="15"/>
      <c r="C66" s="15"/>
      <c r="D66" s="15"/>
      <c r="E66" s="15"/>
      <c r="F66" s="15"/>
      <c r="G66" s="15"/>
      <c r="H66" s="15"/>
    </row>
  </sheetData>
  <mergeCells count="17">
    <mergeCell ref="A61:H61"/>
    <mergeCell ref="A62:H62"/>
    <mergeCell ref="A63:H63"/>
    <mergeCell ref="A64:H64"/>
    <mergeCell ref="A65:H65"/>
    <mergeCell ref="A21:A22"/>
    <mergeCell ref="A24:A25"/>
    <mergeCell ref="A27:A28"/>
    <mergeCell ref="A30:A31"/>
    <mergeCell ref="A33:A34"/>
    <mergeCell ref="A36:A37"/>
    <mergeCell ref="A1:H1"/>
    <mergeCell ref="A6:A7"/>
    <mergeCell ref="A9:A10"/>
    <mergeCell ref="A12:A13"/>
    <mergeCell ref="A15:A16"/>
    <mergeCell ref="A18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Centolanza Sara</cp:lastModifiedBy>
  <dcterms:created xsi:type="dcterms:W3CDTF">2023-05-31T08:46:09Z</dcterms:created>
  <dcterms:modified xsi:type="dcterms:W3CDTF">2023-05-31T08:52:08Z</dcterms:modified>
</cp:coreProperties>
</file>