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405" windowWidth="19365" windowHeight="7725"/>
  </bookViews>
  <sheets>
    <sheet name="LP PRESSO AZIENDA" sheetId="1" r:id="rId1"/>
    <sheet name="LP STRUTTURE PENITENZIARIE" sheetId="2" r:id="rId2"/>
    <sheet name="LP STRUTTURE TERRITORIALI" sheetId="4" r:id="rId3"/>
    <sheet name="LP PROGETTI FINANZIATI" sheetId="8" r:id="rId4"/>
    <sheet name="LP DECRETO MILLEPROROGHE 2023" sheetId="6" r:id="rId5"/>
  </sheets>
  <definedNames>
    <definedName name="_xlnm._FilterDatabase" localSheetId="4" hidden="1">'LP DECRETO MILLEPROROGHE 2023'!$A$2:$Q$22</definedName>
    <definedName name="_xlnm._FilterDatabase" localSheetId="0" hidden="1">'LP PRESSO AZIENDA'!$A$2:$S$541</definedName>
    <definedName name="_xlnm._FilterDatabase" localSheetId="3" hidden="1">'LP PROGETTI FINANZIATI'!$A$2:$S$137</definedName>
    <definedName name="_xlnm._FilterDatabase" localSheetId="1" hidden="1">'LP STRUTTURE PENITENZIARIE'!$A$2:$P$288</definedName>
    <definedName name="_xlnm._FilterDatabase" localSheetId="2" hidden="1">'LP STRUTTURE TERRITORIALI'!$A$2:$T$235</definedName>
    <definedName name="_xlnm.Print_Area" localSheetId="0">'LP PRESSO AZIENDA'!$A$2:$R$491</definedName>
    <definedName name="_xlnm.Print_Area" localSheetId="1">'LP STRUTTURE PENITENZIARIE'!$A$2:$P$288</definedName>
    <definedName name="_xlnm.Print_Area" localSheetId="2">'LP STRUTTURE TERRITORIALI'!$A$1:$Q$201</definedName>
  </definedNames>
  <calcPr calcId="145621"/>
</workbook>
</file>

<file path=xl/calcChain.xml><?xml version="1.0" encoding="utf-8"?>
<calcChain xmlns="http://schemas.openxmlformats.org/spreadsheetml/2006/main">
  <c r="I130" i="2" l="1"/>
  <c r="O130" i="2" s="1"/>
  <c r="I129" i="2"/>
  <c r="O129" i="2" s="1"/>
  <c r="M9" i="1"/>
  <c r="R9" i="1" s="1"/>
  <c r="I9" i="1"/>
  <c r="M8" i="1"/>
  <c r="R8" i="1" s="1"/>
  <c r="I8" i="1"/>
  <c r="M290" i="1" l="1"/>
  <c r="N290" i="1" s="1"/>
  <c r="R290" i="1" s="1"/>
  <c r="I290" i="1"/>
  <c r="I134" i="2" l="1"/>
  <c r="O134" i="2" s="1"/>
  <c r="I215" i="2"/>
  <c r="O215" i="2" s="1"/>
  <c r="I36" i="2"/>
  <c r="O36" i="2" s="1"/>
  <c r="I205" i="2"/>
  <c r="O205" i="2" s="1"/>
  <c r="I206" i="2"/>
  <c r="O206" i="2" s="1"/>
  <c r="I204" i="2"/>
  <c r="O204" i="2" s="1"/>
  <c r="I428" i="1"/>
  <c r="M428" i="1"/>
  <c r="P428" i="1" s="1"/>
  <c r="R428" i="1" l="1"/>
  <c r="I149" i="1"/>
  <c r="I148" i="1"/>
  <c r="I101" i="2" l="1"/>
  <c r="I132" i="2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I35" i="2"/>
  <c r="I33" i="4"/>
  <c r="I32" i="4"/>
  <c r="I31" i="4"/>
  <c r="I30" i="4"/>
  <c r="I29" i="4"/>
  <c r="I28" i="4"/>
  <c r="R30" i="4" l="1"/>
  <c r="R33" i="4"/>
  <c r="R32" i="4"/>
  <c r="R31" i="4"/>
  <c r="R29" i="4"/>
  <c r="R28" i="4"/>
  <c r="I55" i="2"/>
  <c r="L55" i="2" s="1"/>
  <c r="O55" i="2" s="1"/>
  <c r="M75" i="8"/>
  <c r="N75" i="8" s="1"/>
  <c r="R75" i="8" s="1"/>
  <c r="M74" i="8"/>
  <c r="P74" i="8" s="1"/>
  <c r="I75" i="8"/>
  <c r="I74" i="8"/>
  <c r="I117" i="2"/>
  <c r="I47" i="2"/>
  <c r="R74" i="8" l="1"/>
  <c r="I72" i="8"/>
  <c r="I127" i="8"/>
  <c r="M127" i="8"/>
  <c r="N127" i="8" s="1"/>
  <c r="I126" i="8"/>
  <c r="M126" i="8"/>
  <c r="N126" i="8" s="1"/>
  <c r="I125" i="8"/>
  <c r="M125" i="8"/>
  <c r="N125" i="8" s="1"/>
  <c r="I103" i="8"/>
  <c r="I104" i="8"/>
  <c r="I124" i="8"/>
  <c r="M124" i="8"/>
  <c r="P124" i="8" s="1"/>
  <c r="I123" i="8"/>
  <c r="M123" i="8"/>
  <c r="P123" i="8" s="1"/>
  <c r="I120" i="8"/>
  <c r="M120" i="8"/>
  <c r="P120" i="8" s="1"/>
  <c r="I119" i="8"/>
  <c r="M119" i="8"/>
  <c r="P119" i="8" s="1"/>
  <c r="I114" i="8"/>
  <c r="M114" i="8"/>
  <c r="P114" i="8" s="1"/>
  <c r="I113" i="8"/>
  <c r="M113" i="8"/>
  <c r="I110" i="8"/>
  <c r="M110" i="8"/>
  <c r="P110" i="8" s="1"/>
  <c r="I109" i="8"/>
  <c r="M109" i="8"/>
  <c r="M104" i="8"/>
  <c r="P104" i="8" s="1"/>
  <c r="M103" i="8"/>
  <c r="P103" i="8" s="1"/>
  <c r="M90" i="8"/>
  <c r="R90" i="8" s="1"/>
  <c r="M91" i="8"/>
  <c r="R91" i="8" s="1"/>
  <c r="M92" i="8"/>
  <c r="R92" i="8" s="1"/>
  <c r="M93" i="8"/>
  <c r="R93" i="8" s="1"/>
  <c r="M94" i="8"/>
  <c r="R94" i="8" s="1"/>
  <c r="M95" i="8"/>
  <c r="R95" i="8" s="1"/>
  <c r="M96" i="8"/>
  <c r="R96" i="8" s="1"/>
  <c r="M97" i="8"/>
  <c r="R97" i="8" s="1"/>
  <c r="M98" i="8"/>
  <c r="R98" i="8" s="1"/>
  <c r="M99" i="8"/>
  <c r="R99" i="8" s="1"/>
  <c r="M100" i="8"/>
  <c r="R100" i="8" s="1"/>
  <c r="M77" i="8"/>
  <c r="R77" i="8" s="1"/>
  <c r="M78" i="8"/>
  <c r="R78" i="8" s="1"/>
  <c r="M79" i="8"/>
  <c r="R79" i="8" s="1"/>
  <c r="M80" i="8"/>
  <c r="R80" i="8" s="1"/>
  <c r="M81" i="8"/>
  <c r="R81" i="8" s="1"/>
  <c r="M82" i="8"/>
  <c r="R82" i="8" s="1"/>
  <c r="M83" i="8"/>
  <c r="R83" i="8" s="1"/>
  <c r="M84" i="8"/>
  <c r="R84" i="8" s="1"/>
  <c r="M85" i="8"/>
  <c r="R85" i="8" s="1"/>
  <c r="M86" i="8"/>
  <c r="R86" i="8" s="1"/>
  <c r="M87" i="8"/>
  <c r="R87" i="8" s="1"/>
  <c r="I90" i="8"/>
  <c r="I91" i="8"/>
  <c r="I92" i="8"/>
  <c r="I93" i="8"/>
  <c r="I94" i="8"/>
  <c r="I95" i="8"/>
  <c r="I96" i="8"/>
  <c r="I97" i="8"/>
  <c r="I98" i="8"/>
  <c r="I99" i="8"/>
  <c r="I100" i="8"/>
  <c r="I77" i="8"/>
  <c r="I78" i="8"/>
  <c r="I79" i="8"/>
  <c r="I80" i="8"/>
  <c r="I81" i="8"/>
  <c r="I82" i="8"/>
  <c r="I83" i="8"/>
  <c r="I84" i="8"/>
  <c r="I85" i="8"/>
  <c r="I86" i="8"/>
  <c r="I87" i="8"/>
  <c r="M102" i="8"/>
  <c r="M105" i="8"/>
  <c r="P105" i="8" s="1"/>
  <c r="M106" i="8"/>
  <c r="M107" i="8"/>
  <c r="P107" i="8" s="1"/>
  <c r="M108" i="8"/>
  <c r="M111" i="8"/>
  <c r="P111" i="8" s="1"/>
  <c r="M112" i="8"/>
  <c r="P112" i="8" s="1"/>
  <c r="M115" i="8"/>
  <c r="P115" i="8" s="1"/>
  <c r="M116" i="8"/>
  <c r="P116" i="8" s="1"/>
  <c r="R116" i="8" s="1"/>
  <c r="M117" i="8"/>
  <c r="M118" i="8"/>
  <c r="M121" i="8"/>
  <c r="P121" i="8" s="1"/>
  <c r="M122" i="8"/>
  <c r="P122" i="8" s="1"/>
  <c r="I121" i="8"/>
  <c r="I122" i="8"/>
  <c r="I118" i="8"/>
  <c r="I112" i="8"/>
  <c r="I108" i="8"/>
  <c r="I102" i="8"/>
  <c r="R126" i="8" l="1"/>
  <c r="R127" i="8"/>
  <c r="R125" i="8"/>
  <c r="P118" i="8"/>
  <c r="R118" i="8" s="1"/>
  <c r="P117" i="8"/>
  <c r="R117" i="8" s="1"/>
  <c r="R114" i="8"/>
  <c r="P106" i="8"/>
  <c r="R106" i="8" s="1"/>
  <c r="P102" i="8"/>
  <c r="R102" i="8" s="1"/>
  <c r="R124" i="8"/>
  <c r="R110" i="8"/>
  <c r="P108" i="8"/>
  <c r="R108" i="8" s="1"/>
  <c r="R123" i="8"/>
  <c r="R115" i="8"/>
  <c r="R107" i="8"/>
  <c r="P109" i="8"/>
  <c r="R109" i="8" s="1"/>
  <c r="R122" i="8"/>
  <c r="R121" i="8"/>
  <c r="R105" i="8"/>
  <c r="P113" i="8"/>
  <c r="R113" i="8" s="1"/>
  <c r="R120" i="8"/>
  <c r="R112" i="8"/>
  <c r="R104" i="8"/>
  <c r="R119" i="8"/>
  <c r="R111" i="8"/>
  <c r="R103" i="8"/>
  <c r="I208" i="2"/>
  <c r="M350" i="1" l="1"/>
  <c r="I350" i="1"/>
  <c r="N350" i="1" l="1"/>
  <c r="R350" i="1" s="1"/>
  <c r="I263" i="2" l="1"/>
  <c r="I125" i="2" l="1"/>
  <c r="I287" i="2" l="1"/>
  <c r="I288" i="2"/>
  <c r="L288" i="2" s="1"/>
  <c r="L287" i="2" l="1"/>
  <c r="O287" i="2" s="1"/>
  <c r="O288" i="2"/>
  <c r="I6" i="1"/>
  <c r="I5" i="1"/>
  <c r="I217" i="2" l="1"/>
  <c r="M140" i="1" l="1"/>
  <c r="R140" i="1" s="1"/>
  <c r="I140" i="1"/>
  <c r="I78" i="2" l="1"/>
  <c r="O208" i="2" l="1"/>
  <c r="O132" i="2"/>
  <c r="M270" i="1" l="1"/>
  <c r="N270" i="1" s="1"/>
  <c r="R270" i="1" s="1"/>
  <c r="I270" i="1"/>
  <c r="M266" i="1"/>
  <c r="N266" i="1" s="1"/>
  <c r="R266" i="1" s="1"/>
  <c r="I266" i="1"/>
  <c r="M257" i="1"/>
  <c r="N257" i="1" s="1"/>
  <c r="R257" i="1" s="1"/>
  <c r="I257" i="1"/>
  <c r="M252" i="1"/>
  <c r="N252" i="1" s="1"/>
  <c r="R252" i="1" s="1"/>
  <c r="I252" i="1"/>
  <c r="M135" i="8"/>
  <c r="I136" i="8"/>
  <c r="I137" i="8"/>
  <c r="M22" i="6"/>
  <c r="P22" i="6" s="1"/>
  <c r="I22" i="6"/>
  <c r="M145" i="1"/>
  <c r="R145" i="1" s="1"/>
  <c r="I145" i="1"/>
  <c r="M4" i="1"/>
  <c r="I278" i="2" l="1"/>
  <c r="I76" i="4" l="1"/>
  <c r="I77" i="4"/>
  <c r="M76" i="4"/>
  <c r="M77" i="4"/>
  <c r="I75" i="4"/>
  <c r="M75" i="4"/>
  <c r="N75" i="4" s="1"/>
  <c r="R75" i="4" s="1"/>
  <c r="R135" i="8"/>
  <c r="I128" i="8"/>
  <c r="I129" i="8"/>
  <c r="I130" i="8"/>
  <c r="I131" i="8"/>
  <c r="I132" i="8"/>
  <c r="I133" i="8"/>
  <c r="I134" i="8"/>
  <c r="I135" i="8"/>
  <c r="M134" i="8"/>
  <c r="N134" i="8" l="1"/>
  <c r="R134" i="8" s="1"/>
  <c r="N77" i="4"/>
  <c r="R77" i="4" s="1"/>
  <c r="N76" i="4"/>
  <c r="R76" i="4" s="1"/>
  <c r="I7" i="1"/>
  <c r="M5" i="1"/>
  <c r="R5" i="1" s="1"/>
  <c r="M6" i="1"/>
  <c r="R6" i="1" s="1"/>
  <c r="M117" i="4" l="1"/>
  <c r="R117" i="4" s="1"/>
  <c r="M118" i="4"/>
  <c r="R118" i="4" s="1"/>
  <c r="I116" i="4"/>
  <c r="M116" i="4"/>
  <c r="R116" i="4" s="1"/>
  <c r="M150" i="1" l="1"/>
  <c r="R150" i="1" s="1"/>
  <c r="I150" i="1"/>
  <c r="M7" i="1"/>
  <c r="R7" i="1" s="1"/>
  <c r="I101" i="8" l="1"/>
  <c r="I105" i="8"/>
  <c r="I106" i="8"/>
  <c r="I107" i="8"/>
  <c r="I111" i="8"/>
  <c r="I115" i="8"/>
  <c r="I116" i="8"/>
  <c r="I117" i="8"/>
  <c r="I76" i="8"/>
  <c r="I307" i="1"/>
  <c r="M307" i="1"/>
  <c r="N307" i="1" s="1"/>
  <c r="R307" i="1" s="1"/>
  <c r="M304" i="1"/>
  <c r="N304" i="1" s="1"/>
  <c r="I304" i="1"/>
  <c r="M305" i="1"/>
  <c r="M301" i="1"/>
  <c r="M298" i="1"/>
  <c r="M297" i="1"/>
  <c r="M294" i="1"/>
  <c r="M293" i="1"/>
  <c r="M291" i="1"/>
  <c r="M289" i="1"/>
  <c r="M288" i="1"/>
  <c r="M282" i="1"/>
  <c r="M283" i="1"/>
  <c r="M284" i="1"/>
  <c r="M285" i="1"/>
  <c r="M286" i="1"/>
  <c r="I301" i="1"/>
  <c r="I298" i="1"/>
  <c r="I297" i="1"/>
  <c r="I294" i="1"/>
  <c r="I293" i="1"/>
  <c r="I291" i="1"/>
  <c r="I289" i="1"/>
  <c r="I288" i="1"/>
  <c r="I282" i="1"/>
  <c r="I283" i="1"/>
  <c r="I284" i="1"/>
  <c r="I285" i="1"/>
  <c r="I286" i="1"/>
  <c r="I281" i="1"/>
  <c r="R304" i="1" l="1"/>
  <c r="I73" i="8"/>
  <c r="M73" i="8" s="1"/>
  <c r="I71" i="8"/>
  <c r="M71" i="8" s="1"/>
  <c r="I69" i="8"/>
  <c r="M69" i="8" s="1"/>
  <c r="N69" i="8" s="1"/>
  <c r="M72" i="8"/>
  <c r="N72" i="8" s="1"/>
  <c r="I70" i="8"/>
  <c r="M70" i="8" s="1"/>
  <c r="N70" i="8" s="1"/>
  <c r="I68" i="8"/>
  <c r="I74" i="2"/>
  <c r="O74" i="2" s="1"/>
  <c r="I228" i="2"/>
  <c r="O228" i="2" s="1"/>
  <c r="I146" i="2"/>
  <c r="O146" i="2" s="1"/>
  <c r="N73" i="8" l="1"/>
  <c r="R73" i="8" s="1"/>
  <c r="N71" i="8"/>
  <c r="R71" i="8" s="1"/>
  <c r="R69" i="8"/>
  <c r="M318" i="1"/>
  <c r="N318" i="1" s="1"/>
  <c r="I318" i="1"/>
  <c r="M362" i="1"/>
  <c r="N362" i="1" s="1"/>
  <c r="I362" i="1"/>
  <c r="R318" i="1" l="1"/>
  <c r="R362" i="1"/>
  <c r="M352" i="1" l="1"/>
  <c r="N352" i="1" s="1"/>
  <c r="I352" i="1"/>
  <c r="M331" i="1"/>
  <c r="N331" i="1" s="1"/>
  <c r="I331" i="1"/>
  <c r="M324" i="1"/>
  <c r="N324" i="1" s="1"/>
  <c r="I324" i="1"/>
  <c r="R287" i="1"/>
  <c r="N288" i="1"/>
  <c r="R288" i="1" s="1"/>
  <c r="N289" i="1"/>
  <c r="R289" i="1" s="1"/>
  <c r="R352" i="1" l="1"/>
  <c r="R331" i="1"/>
  <c r="R324" i="1"/>
  <c r="M281" i="1" l="1"/>
  <c r="I292" i="1"/>
  <c r="M292" i="1"/>
  <c r="N292" i="1" s="1"/>
  <c r="I295" i="1"/>
  <c r="M295" i="1"/>
  <c r="N295" i="1" s="1"/>
  <c r="I296" i="1"/>
  <c r="M296" i="1"/>
  <c r="N296" i="1" s="1"/>
  <c r="I299" i="1"/>
  <c r="M299" i="1"/>
  <c r="N299" i="1" s="1"/>
  <c r="M269" i="1"/>
  <c r="I269" i="1"/>
  <c r="I237" i="2"/>
  <c r="I277" i="2"/>
  <c r="I50" i="2"/>
  <c r="I66" i="2"/>
  <c r="I280" i="2"/>
  <c r="I271" i="2"/>
  <c r="I269" i="2"/>
  <c r="I267" i="2"/>
  <c r="I265" i="2"/>
  <c r="I262" i="2"/>
  <c r="I260" i="2"/>
  <c r="I258" i="2"/>
  <c r="I256" i="2"/>
  <c r="I254" i="2"/>
  <c r="I252" i="2"/>
  <c r="I250" i="2"/>
  <c r="I248" i="2"/>
  <c r="I246" i="2"/>
  <c r="I244" i="2"/>
  <c r="I235" i="2"/>
  <c r="I233" i="2"/>
  <c r="I231" i="2"/>
  <c r="I229" i="2"/>
  <c r="I225" i="2"/>
  <c r="I223" i="2"/>
  <c r="I221" i="2"/>
  <c r="I219" i="2"/>
  <c r="I212" i="2"/>
  <c r="I209" i="2"/>
  <c r="I197" i="2"/>
  <c r="I195" i="2"/>
  <c r="I193" i="2"/>
  <c r="I191" i="2"/>
  <c r="I189" i="2"/>
  <c r="I186" i="2"/>
  <c r="I184" i="2"/>
  <c r="I182" i="2"/>
  <c r="I180" i="2"/>
  <c r="I178" i="2"/>
  <c r="I176" i="2"/>
  <c r="I174" i="2"/>
  <c r="I172" i="2"/>
  <c r="I162" i="2"/>
  <c r="I160" i="2"/>
  <c r="I153" i="2"/>
  <c r="I149" i="2"/>
  <c r="I147" i="2"/>
  <c r="I144" i="2"/>
  <c r="I142" i="2"/>
  <c r="I140" i="2"/>
  <c r="I136" i="2"/>
  <c r="I133" i="2"/>
  <c r="I123" i="2"/>
  <c r="I121" i="2"/>
  <c r="I114" i="2"/>
  <c r="I107" i="2"/>
  <c r="I98" i="2"/>
  <c r="I96" i="2"/>
  <c r="I94" i="2"/>
  <c r="I91" i="2"/>
  <c r="I89" i="2"/>
  <c r="I87" i="2"/>
  <c r="I85" i="2"/>
  <c r="I81" i="2"/>
  <c r="I80" i="2"/>
  <c r="I79" i="2"/>
  <c r="I75" i="2"/>
  <c r="I72" i="2"/>
  <c r="I68" i="2"/>
  <c r="I65" i="2"/>
  <c r="I60" i="2"/>
  <c r="I58" i="2"/>
  <c r="I56" i="2"/>
  <c r="I44" i="2"/>
  <c r="I41" i="2"/>
  <c r="I38" i="2"/>
  <c r="I34" i="2"/>
  <c r="I32" i="2"/>
  <c r="I28" i="2"/>
  <c r="I27" i="2"/>
  <c r="I25" i="2"/>
  <c r="I23" i="2"/>
  <c r="I21" i="2"/>
  <c r="I18" i="2"/>
  <c r="I16" i="2"/>
  <c r="I14" i="2"/>
  <c r="I12" i="2"/>
  <c r="I10" i="2"/>
  <c r="I6" i="2"/>
  <c r="I4" i="2"/>
  <c r="N297" i="1" l="1"/>
  <c r="R297" i="1" s="1"/>
  <c r="N285" i="1"/>
  <c r="R285" i="1" s="1"/>
  <c r="N282" i="1"/>
  <c r="R282" i="1" s="1"/>
  <c r="N286" i="1"/>
  <c r="R286" i="1" s="1"/>
  <c r="N281" i="1"/>
  <c r="R281" i="1" s="1"/>
  <c r="N298" i="1"/>
  <c r="R298" i="1" s="1"/>
  <c r="N293" i="1"/>
  <c r="R293" i="1" s="1"/>
  <c r="N291" i="1"/>
  <c r="R291" i="1" s="1"/>
  <c r="N283" i="1"/>
  <c r="R283" i="1" s="1"/>
  <c r="N269" i="1"/>
  <c r="R269" i="1" s="1"/>
  <c r="N284" i="1"/>
  <c r="R284" i="1" s="1"/>
  <c r="N294" i="1"/>
  <c r="R294" i="1" s="1"/>
  <c r="R299" i="1"/>
  <c r="R296" i="1"/>
  <c r="R295" i="1"/>
  <c r="R292" i="1"/>
  <c r="M490" i="1" l="1"/>
  <c r="R490" i="1" s="1"/>
  <c r="I490" i="1"/>
  <c r="M200" i="1"/>
  <c r="R200" i="1" s="1"/>
  <c r="I200" i="1"/>
  <c r="I241" i="2"/>
  <c r="L241" i="2" s="1"/>
  <c r="O241" i="2" s="1"/>
  <c r="I240" i="2"/>
  <c r="L240" i="2" s="1"/>
  <c r="I52" i="2"/>
  <c r="I53" i="2"/>
  <c r="I168" i="2"/>
  <c r="I167" i="2"/>
  <c r="I165" i="2"/>
  <c r="O240" i="2" l="1"/>
  <c r="L53" i="2"/>
  <c r="O53" i="2" s="1"/>
  <c r="L52" i="2"/>
  <c r="O52" i="2" s="1"/>
  <c r="L168" i="2"/>
  <c r="O168" i="2" s="1"/>
  <c r="L167" i="2"/>
  <c r="O167" i="2" s="1"/>
  <c r="I58" i="1"/>
  <c r="M58" i="1"/>
  <c r="R58" i="1" s="1"/>
  <c r="I201" i="2" l="1"/>
  <c r="I166" i="2" l="1"/>
  <c r="L166" i="2" s="1"/>
  <c r="L165" i="2"/>
  <c r="I51" i="2"/>
  <c r="L51" i="2" s="1"/>
  <c r="L50" i="2"/>
  <c r="M19" i="6"/>
  <c r="P19" i="6" s="1"/>
  <c r="M20" i="6"/>
  <c r="O20" i="6" s="1"/>
  <c r="M21" i="6"/>
  <c r="O21" i="6" s="1"/>
  <c r="I19" i="6"/>
  <c r="I20" i="6"/>
  <c r="I21" i="6"/>
  <c r="N20" i="6" l="1"/>
  <c r="P20" i="6" s="1"/>
  <c r="N21" i="6"/>
  <c r="P21" i="6" s="1"/>
  <c r="O165" i="2"/>
  <c r="O166" i="2"/>
  <c r="O50" i="2"/>
  <c r="O51" i="2"/>
  <c r="M60" i="8" l="1"/>
  <c r="M61" i="8"/>
  <c r="I60" i="8"/>
  <c r="I61" i="8"/>
  <c r="R4" i="1"/>
  <c r="I4" i="1"/>
  <c r="I213" i="2"/>
  <c r="O213" i="2" s="1"/>
  <c r="I214" i="2"/>
  <c r="O214" i="2" s="1"/>
  <c r="O66" i="2"/>
  <c r="P60" i="8" l="1"/>
  <c r="R60" i="8" s="1"/>
  <c r="P61" i="8"/>
  <c r="R61" i="8" s="1"/>
  <c r="O263" i="2"/>
  <c r="I128" i="2"/>
  <c r="O128" i="2" s="1"/>
  <c r="O35" i="2"/>
  <c r="M129" i="1"/>
  <c r="N129" i="1" s="1"/>
  <c r="R129" i="1" s="1"/>
  <c r="I129" i="1"/>
  <c r="M446" i="1" l="1"/>
  <c r="M447" i="1"/>
  <c r="N447" i="1" s="1"/>
  <c r="I447" i="1"/>
  <c r="I446" i="1"/>
  <c r="N446" i="1" l="1"/>
  <c r="R446" i="1" s="1"/>
  <c r="R447" i="1"/>
  <c r="M3" i="1"/>
  <c r="R3" i="1" s="1"/>
  <c r="I3" i="1"/>
  <c r="M443" i="1"/>
  <c r="R443" i="1" s="1"/>
  <c r="M444" i="1"/>
  <c r="R444" i="1" s="1"/>
  <c r="M445" i="1"/>
  <c r="R445" i="1" s="1"/>
  <c r="I443" i="1"/>
  <c r="I444" i="1"/>
  <c r="I445" i="1"/>
  <c r="I442" i="1"/>
  <c r="M442" i="1"/>
  <c r="R442" i="1" s="1"/>
  <c r="I286" i="2"/>
  <c r="L286" i="2" s="1"/>
  <c r="O286" i="2" s="1"/>
  <c r="I285" i="2"/>
  <c r="I284" i="2"/>
  <c r="L284" i="2" s="1"/>
  <c r="O284" i="2" s="1"/>
  <c r="I283" i="2"/>
  <c r="I282" i="2"/>
  <c r="L282" i="2" s="1"/>
  <c r="O282" i="2" s="1"/>
  <c r="I281" i="2"/>
  <c r="I239" i="2"/>
  <c r="L239" i="2" s="1"/>
  <c r="O239" i="2" s="1"/>
  <c r="I238" i="2"/>
  <c r="I164" i="2"/>
  <c r="L164" i="2" s="1"/>
  <c r="O164" i="2" s="1"/>
  <c r="I163" i="2"/>
  <c r="L163" i="2" s="1"/>
  <c r="O163" i="2" s="1"/>
  <c r="L238" i="2" l="1"/>
  <c r="O238" i="2" s="1"/>
  <c r="L285" i="2"/>
  <c r="O285" i="2" s="1"/>
  <c r="L283" i="2"/>
  <c r="O283" i="2" s="1"/>
  <c r="L281" i="2"/>
  <c r="O281" i="2" s="1"/>
  <c r="M68" i="8" l="1"/>
  <c r="N68" i="8" s="1"/>
  <c r="R68" i="8" s="1"/>
  <c r="R72" i="8"/>
  <c r="R70" i="8" l="1"/>
  <c r="M50" i="4"/>
  <c r="R50" i="4" s="1"/>
  <c r="M51" i="4"/>
  <c r="R51" i="4" s="1"/>
  <c r="M52" i="4"/>
  <c r="R52" i="4" s="1"/>
  <c r="M110" i="4"/>
  <c r="R110" i="4" s="1"/>
  <c r="M111" i="4"/>
  <c r="R111" i="4" s="1"/>
  <c r="M112" i="4"/>
  <c r="R112" i="4" s="1"/>
  <c r="M113" i="4"/>
  <c r="R113" i="4" s="1"/>
  <c r="M114" i="4"/>
  <c r="R114" i="4" s="1"/>
  <c r="M115" i="4"/>
  <c r="R115" i="4" s="1"/>
  <c r="I50" i="4"/>
  <c r="I51" i="4"/>
  <c r="I52" i="4"/>
  <c r="I110" i="4"/>
  <c r="I111" i="4"/>
  <c r="I112" i="4"/>
  <c r="I113" i="4"/>
  <c r="I114" i="4"/>
  <c r="I115" i="4"/>
  <c r="I104" i="4"/>
  <c r="M104" i="4"/>
  <c r="R104" i="4" s="1"/>
  <c r="M101" i="4"/>
  <c r="R101" i="4" s="1"/>
  <c r="I101" i="4"/>
  <c r="M100" i="4"/>
  <c r="R100" i="4" s="1"/>
  <c r="I100" i="4"/>
  <c r="M99" i="4"/>
  <c r="R99" i="4" s="1"/>
  <c r="I99" i="4"/>
  <c r="I117" i="1"/>
  <c r="M117" i="1"/>
  <c r="R117" i="1" s="1"/>
  <c r="I27" i="4"/>
  <c r="M27" i="4"/>
  <c r="N27" i="4" s="1"/>
  <c r="I26" i="4"/>
  <c r="M26" i="4"/>
  <c r="I25" i="4"/>
  <c r="M25" i="4"/>
  <c r="N25" i="4" s="1"/>
  <c r="R25" i="4" s="1"/>
  <c r="I22" i="4"/>
  <c r="M22" i="4"/>
  <c r="N22" i="4" s="1"/>
  <c r="I21" i="4"/>
  <c r="M21" i="4"/>
  <c r="N21" i="4" s="1"/>
  <c r="R21" i="4" s="1"/>
  <c r="I20" i="4"/>
  <c r="M20" i="4"/>
  <c r="M93" i="4"/>
  <c r="M95" i="4"/>
  <c r="M96" i="4"/>
  <c r="P96" i="4" s="1"/>
  <c r="R96" i="4" s="1"/>
  <c r="M87" i="4"/>
  <c r="P87" i="4" s="1"/>
  <c r="R87" i="4" s="1"/>
  <c r="M119" i="4"/>
  <c r="P119" i="4" s="1"/>
  <c r="R119" i="4" s="1"/>
  <c r="M120" i="4"/>
  <c r="P120" i="4" s="1"/>
  <c r="R120" i="4" s="1"/>
  <c r="M121" i="4"/>
  <c r="P121" i="4" s="1"/>
  <c r="M122" i="4"/>
  <c r="M123" i="4"/>
  <c r="P123" i="4" s="1"/>
  <c r="M124" i="4"/>
  <c r="I95" i="4"/>
  <c r="I96" i="4"/>
  <c r="I87" i="4"/>
  <c r="I119" i="4"/>
  <c r="I120" i="4"/>
  <c r="I121" i="4"/>
  <c r="I122" i="4"/>
  <c r="I123" i="4"/>
  <c r="I124" i="4"/>
  <c r="I94" i="4"/>
  <c r="M94" i="4"/>
  <c r="I90" i="4"/>
  <c r="M90" i="4"/>
  <c r="P90" i="4" s="1"/>
  <c r="I89" i="4"/>
  <c r="M89" i="4"/>
  <c r="P89" i="4" s="1"/>
  <c r="R89" i="4" s="1"/>
  <c r="I88" i="4"/>
  <c r="M88" i="4"/>
  <c r="P88" i="4" s="1"/>
  <c r="R88" i="4" s="1"/>
  <c r="I73" i="4"/>
  <c r="M73" i="4"/>
  <c r="R27" i="4" l="1"/>
  <c r="R22" i="4"/>
  <c r="N26" i="4"/>
  <c r="R26" i="4" s="1"/>
  <c r="N20" i="4"/>
  <c r="R20" i="4" s="1"/>
  <c r="R123" i="4"/>
  <c r="P124" i="4"/>
  <c r="R124" i="4" s="1"/>
  <c r="R121" i="4"/>
  <c r="P94" i="4"/>
  <c r="R94" i="4" s="1"/>
  <c r="P95" i="4"/>
  <c r="R95" i="4" s="1"/>
  <c r="P122" i="4"/>
  <c r="R122" i="4" s="1"/>
  <c r="N73" i="4"/>
  <c r="R73" i="4" s="1"/>
  <c r="R90" i="4"/>
  <c r="N57" i="4" l="1"/>
  <c r="R57" i="4" s="1"/>
  <c r="I83" i="4"/>
  <c r="M83" i="4"/>
  <c r="N83" i="4" s="1"/>
  <c r="R83" i="4" s="1"/>
  <c r="I82" i="4"/>
  <c r="M82" i="4"/>
  <c r="I81" i="4"/>
  <c r="M81" i="4"/>
  <c r="N81" i="4" s="1"/>
  <c r="R81" i="4" s="1"/>
  <c r="I80" i="4"/>
  <c r="M80" i="4"/>
  <c r="I79" i="4"/>
  <c r="M79" i="4"/>
  <c r="N79" i="4" s="1"/>
  <c r="R79" i="4" s="1"/>
  <c r="I78" i="4"/>
  <c r="M78" i="4"/>
  <c r="I69" i="4"/>
  <c r="M69" i="4"/>
  <c r="N69" i="4" s="1"/>
  <c r="R69" i="4" s="1"/>
  <c r="I65" i="4"/>
  <c r="M65" i="4"/>
  <c r="I64" i="4"/>
  <c r="M64" i="4"/>
  <c r="N64" i="4" s="1"/>
  <c r="R64" i="4" s="1"/>
  <c r="I63" i="4"/>
  <c r="M63" i="4"/>
  <c r="N63" i="4" s="1"/>
  <c r="I58" i="4"/>
  <c r="M58" i="4"/>
  <c r="N58" i="4" s="1"/>
  <c r="R58" i="4" s="1"/>
  <c r="I57" i="4"/>
  <c r="I56" i="4"/>
  <c r="M56" i="4"/>
  <c r="N56" i="4" s="1"/>
  <c r="M133" i="4"/>
  <c r="M132" i="4"/>
  <c r="M131" i="4"/>
  <c r="N131" i="4" s="1"/>
  <c r="R131" i="4" s="1"/>
  <c r="M130" i="4"/>
  <c r="M129" i="4"/>
  <c r="M128" i="4"/>
  <c r="M127" i="4"/>
  <c r="N127" i="4" s="1"/>
  <c r="R127" i="4" s="1"/>
  <c r="M109" i="4"/>
  <c r="N109" i="4" s="1"/>
  <c r="I109" i="4"/>
  <c r="I108" i="4"/>
  <c r="M108" i="4"/>
  <c r="N108" i="4" s="1"/>
  <c r="R108" i="4" s="1"/>
  <c r="I107" i="4"/>
  <c r="M107" i="4"/>
  <c r="N107" i="4" s="1"/>
  <c r="R107" i="4" s="1"/>
  <c r="R63" i="4" l="1"/>
  <c r="N65" i="4"/>
  <c r="R65" i="4" s="1"/>
  <c r="N78" i="4"/>
  <c r="R78" i="4" s="1"/>
  <c r="N82" i="4"/>
  <c r="R82" i="4" s="1"/>
  <c r="N80" i="4"/>
  <c r="R80" i="4" s="1"/>
  <c r="R56" i="4"/>
  <c r="R109" i="4"/>
  <c r="N133" i="4"/>
  <c r="R133" i="4" s="1"/>
  <c r="N132" i="4"/>
  <c r="R132" i="4" s="1"/>
  <c r="N130" i="4"/>
  <c r="R130" i="4" s="1"/>
  <c r="N129" i="4"/>
  <c r="R129" i="4" s="1"/>
  <c r="N128" i="4"/>
  <c r="R128" i="4" s="1"/>
  <c r="M17" i="4"/>
  <c r="P17" i="4" s="1"/>
  <c r="M12" i="4"/>
  <c r="M11" i="4"/>
  <c r="P11" i="4" s="1"/>
  <c r="M10" i="4"/>
  <c r="P10" i="4" s="1"/>
  <c r="M9" i="4"/>
  <c r="M7" i="4"/>
  <c r="M6" i="4"/>
  <c r="P6" i="4" s="1"/>
  <c r="M5" i="4"/>
  <c r="P5" i="4" s="1"/>
  <c r="I17" i="4"/>
  <c r="I12" i="4"/>
  <c r="I11" i="4"/>
  <c r="I10" i="4"/>
  <c r="I9" i="4"/>
  <c r="I7" i="4"/>
  <c r="I6" i="4"/>
  <c r="I5" i="4"/>
  <c r="M46" i="4"/>
  <c r="I46" i="4"/>
  <c r="M45" i="4"/>
  <c r="I45" i="4"/>
  <c r="M42" i="4"/>
  <c r="I42" i="4"/>
  <c r="M41" i="4"/>
  <c r="I41" i="4"/>
  <c r="I40" i="4"/>
  <c r="M40" i="4"/>
  <c r="N40" i="4" s="1"/>
  <c r="I43" i="4"/>
  <c r="M43" i="4"/>
  <c r="N43" i="4" s="1"/>
  <c r="I37" i="4"/>
  <c r="M37" i="4"/>
  <c r="I36" i="4"/>
  <c r="M36" i="4"/>
  <c r="P7" i="4" l="1"/>
  <c r="R7" i="4" s="1"/>
  <c r="R17" i="4"/>
  <c r="P9" i="4"/>
  <c r="R9" i="4" s="1"/>
  <c r="P12" i="4"/>
  <c r="R12" i="4" s="1"/>
  <c r="R5" i="4"/>
  <c r="R10" i="4"/>
  <c r="R6" i="4"/>
  <c r="R11" i="4"/>
  <c r="N37" i="4"/>
  <c r="R37" i="4" s="1"/>
  <c r="N36" i="4"/>
  <c r="R36" i="4" s="1"/>
  <c r="N45" i="4"/>
  <c r="R45" i="4" s="1"/>
  <c r="N46" i="4"/>
  <c r="R46" i="4" s="1"/>
  <c r="N41" i="4"/>
  <c r="R41" i="4" s="1"/>
  <c r="N42" i="4"/>
  <c r="R42" i="4" s="1"/>
  <c r="R43" i="4"/>
  <c r="R40" i="4"/>
  <c r="O80" i="2"/>
  <c r="O79" i="2"/>
  <c r="L277" i="2" l="1"/>
  <c r="O277" i="2" s="1"/>
  <c r="I317" i="1" l="1"/>
  <c r="M317" i="1"/>
  <c r="I404" i="1"/>
  <c r="M404" i="1"/>
  <c r="N404" i="1" s="1"/>
  <c r="I402" i="1"/>
  <c r="M402" i="1"/>
  <c r="N402" i="1" s="1"/>
  <c r="I400" i="1"/>
  <c r="M400" i="1"/>
  <c r="I398" i="1"/>
  <c r="M398" i="1"/>
  <c r="I396" i="1"/>
  <c r="M396" i="1"/>
  <c r="I394" i="1"/>
  <c r="M394" i="1"/>
  <c r="N394" i="1" s="1"/>
  <c r="I392" i="1"/>
  <c r="M392" i="1"/>
  <c r="I390" i="1"/>
  <c r="M390" i="1"/>
  <c r="N390" i="1" s="1"/>
  <c r="I387" i="1"/>
  <c r="M387" i="1"/>
  <c r="I385" i="1"/>
  <c r="M385" i="1"/>
  <c r="I383" i="1"/>
  <c r="M383" i="1"/>
  <c r="N383" i="1" s="1"/>
  <c r="I381" i="1"/>
  <c r="M381" i="1"/>
  <c r="I379" i="1"/>
  <c r="M379" i="1"/>
  <c r="N379" i="1" s="1"/>
  <c r="I376" i="1"/>
  <c r="M376" i="1"/>
  <c r="I374" i="1"/>
  <c r="M374" i="1"/>
  <c r="I371" i="1"/>
  <c r="M371" i="1"/>
  <c r="N371" i="1" s="1"/>
  <c r="I368" i="1"/>
  <c r="M368" i="1"/>
  <c r="R368" i="1" s="1"/>
  <c r="I365" i="1"/>
  <c r="M365" i="1"/>
  <c r="N365" i="1" s="1"/>
  <c r="I363" i="1"/>
  <c r="M363" i="1"/>
  <c r="N363" i="1" s="1"/>
  <c r="I360" i="1"/>
  <c r="M360" i="1"/>
  <c r="N360" i="1" s="1"/>
  <c r="I358" i="1"/>
  <c r="M358" i="1"/>
  <c r="I355" i="1"/>
  <c r="M355" i="1"/>
  <c r="N355" i="1" s="1"/>
  <c r="I353" i="1"/>
  <c r="M353" i="1"/>
  <c r="R353" i="1" s="1"/>
  <c r="I349" i="1"/>
  <c r="M349" i="1"/>
  <c r="I345" i="1"/>
  <c r="M345" i="1"/>
  <c r="N345" i="1" s="1"/>
  <c r="I342" i="1"/>
  <c r="M342" i="1"/>
  <c r="I340" i="1"/>
  <c r="M340" i="1"/>
  <c r="I338" i="1"/>
  <c r="M338" i="1"/>
  <c r="I336" i="1"/>
  <c r="M336" i="1"/>
  <c r="I334" i="1"/>
  <c r="M334" i="1"/>
  <c r="N334" i="1" s="1"/>
  <c r="I332" i="1"/>
  <c r="M332" i="1"/>
  <c r="N332" i="1" s="1"/>
  <c r="M322" i="1"/>
  <c r="M323" i="1"/>
  <c r="M325" i="1"/>
  <c r="M326" i="1"/>
  <c r="M327" i="1"/>
  <c r="M328" i="1"/>
  <c r="M329" i="1"/>
  <c r="I329" i="1"/>
  <c r="I327" i="1"/>
  <c r="I325" i="1"/>
  <c r="I322" i="1"/>
  <c r="N336" i="1" l="1"/>
  <c r="R336" i="1" s="1"/>
  <c r="N338" i="1"/>
  <c r="R338" i="1" s="1"/>
  <c r="N340" i="1"/>
  <c r="R340" i="1" s="1"/>
  <c r="N349" i="1"/>
  <c r="R349" i="1" s="1"/>
  <c r="N358" i="1"/>
  <c r="P358" i="1"/>
  <c r="N374" i="1"/>
  <c r="R374" i="1" s="1"/>
  <c r="N376" i="1"/>
  <c r="R376" i="1" s="1"/>
  <c r="N385" i="1"/>
  <c r="R385" i="1" s="1"/>
  <c r="P387" i="1"/>
  <c r="R387" i="1" s="1"/>
  <c r="P392" i="1"/>
  <c r="R392" i="1" s="1"/>
  <c r="N396" i="1"/>
  <c r="R396" i="1" s="1"/>
  <c r="N398" i="1"/>
  <c r="R398" i="1" s="1"/>
  <c r="P400" i="1"/>
  <c r="R400" i="1" s="1"/>
  <c r="N317" i="1"/>
  <c r="R317" i="1" s="1"/>
  <c r="N329" i="1"/>
  <c r="R329" i="1" s="1"/>
  <c r="P327" i="1"/>
  <c r="R327" i="1" s="1"/>
  <c r="P325" i="1"/>
  <c r="R325" i="1" s="1"/>
  <c r="N322" i="1"/>
  <c r="R322" i="1" s="1"/>
  <c r="R402" i="1"/>
  <c r="R379" i="1"/>
  <c r="R383" i="1"/>
  <c r="N381" i="1"/>
  <c r="R381" i="1" s="1"/>
  <c r="R345" i="1"/>
  <c r="R390" i="1"/>
  <c r="R394" i="1"/>
  <c r="R404" i="1"/>
  <c r="R371" i="1"/>
  <c r="R365" i="1"/>
  <c r="R363" i="1"/>
  <c r="R355" i="1"/>
  <c r="R360" i="1"/>
  <c r="P342" i="1"/>
  <c r="R342" i="1" s="1"/>
  <c r="R332" i="1"/>
  <c r="R334" i="1"/>
  <c r="P326" i="1"/>
  <c r="R326" i="1" s="1"/>
  <c r="R358" i="1" l="1"/>
  <c r="I320" i="1" l="1"/>
  <c r="M320" i="1"/>
  <c r="R320" i="1" s="1"/>
  <c r="I308" i="1" l="1"/>
  <c r="M308" i="1"/>
  <c r="I305" i="1"/>
  <c r="N301" i="1" l="1"/>
  <c r="R301" i="1" s="1"/>
  <c r="N308" i="1"/>
  <c r="R308" i="1" s="1"/>
  <c r="N305" i="1"/>
  <c r="R305" i="1" s="1"/>
  <c r="M275" i="1"/>
  <c r="I279" i="1"/>
  <c r="M279" i="1"/>
  <c r="I277" i="1"/>
  <c r="M277" i="1"/>
  <c r="I275" i="1"/>
  <c r="I273" i="1"/>
  <c r="M273" i="1"/>
  <c r="I271" i="1"/>
  <c r="M271" i="1"/>
  <c r="I267" i="1"/>
  <c r="M267" i="1"/>
  <c r="I264" i="1"/>
  <c r="M264" i="1"/>
  <c r="I262" i="1"/>
  <c r="M262" i="1"/>
  <c r="I260" i="1"/>
  <c r="M260" i="1"/>
  <c r="I258" i="1"/>
  <c r="M258" i="1"/>
  <c r="I253" i="1"/>
  <c r="M253" i="1"/>
  <c r="M249" i="1"/>
  <c r="N249" i="1" s="1"/>
  <c r="I249" i="1"/>
  <c r="N258" i="1" l="1"/>
  <c r="R258" i="1" s="1"/>
  <c r="N267" i="1"/>
  <c r="R267" i="1" s="1"/>
  <c r="N273" i="1"/>
  <c r="R273" i="1" s="1"/>
  <c r="N253" i="1"/>
  <c r="R253" i="1" s="1"/>
  <c r="N260" i="1"/>
  <c r="R260" i="1" s="1"/>
  <c r="N264" i="1"/>
  <c r="R264" i="1" s="1"/>
  <c r="N271" i="1"/>
  <c r="R271" i="1" s="1"/>
  <c r="N277" i="1"/>
  <c r="R277" i="1" s="1"/>
  <c r="N275" i="1"/>
  <c r="R275" i="1" s="1"/>
  <c r="N262" i="1"/>
  <c r="R262" i="1" s="1"/>
  <c r="R249" i="1"/>
  <c r="N279" i="1"/>
  <c r="R279" i="1" s="1"/>
  <c r="M136" i="8" l="1"/>
  <c r="P136" i="8" s="1"/>
  <c r="R137" i="8" l="1"/>
  <c r="R136" i="8"/>
  <c r="M133" i="8"/>
  <c r="M132" i="8"/>
  <c r="N132" i="8" s="1"/>
  <c r="R132" i="8" s="1"/>
  <c r="M131" i="8"/>
  <c r="M130" i="8"/>
  <c r="M129" i="8"/>
  <c r="N129" i="8" s="1"/>
  <c r="M128" i="8"/>
  <c r="N128" i="8" s="1"/>
  <c r="N130" i="8" l="1"/>
  <c r="R130" i="8" s="1"/>
  <c r="N131" i="8"/>
  <c r="R131" i="8" s="1"/>
  <c r="R128" i="8"/>
  <c r="R129" i="8"/>
  <c r="N133" i="8"/>
  <c r="R133" i="8" s="1"/>
  <c r="I275" i="2" l="1"/>
  <c r="M89" i="8" l="1"/>
  <c r="R89" i="8" s="1"/>
  <c r="I89" i="8"/>
  <c r="M88" i="8"/>
  <c r="R88" i="8" s="1"/>
  <c r="M101" i="8"/>
  <c r="M76" i="8"/>
  <c r="R76" i="8" s="1"/>
  <c r="P101" i="8" l="1"/>
  <c r="R101" i="8" s="1"/>
  <c r="I127" i="2" l="1"/>
  <c r="O127" i="2" s="1"/>
  <c r="O125" i="2"/>
  <c r="O123" i="2"/>
  <c r="I203" i="2"/>
  <c r="I49" i="8" l="1"/>
  <c r="M49" i="8"/>
  <c r="N49" i="8" s="1"/>
  <c r="I48" i="8"/>
  <c r="M48" i="8"/>
  <c r="N48" i="8" s="1"/>
  <c r="I47" i="8"/>
  <c r="M47" i="8"/>
  <c r="I46" i="8"/>
  <c r="M46" i="8"/>
  <c r="N47" i="8" l="1"/>
  <c r="R47" i="8" s="1"/>
  <c r="R49" i="8"/>
  <c r="R48" i="8"/>
  <c r="N46" i="8"/>
  <c r="R46" i="8" s="1"/>
  <c r="I139" i="1" l="1"/>
  <c r="M139" i="1"/>
  <c r="R139" i="1" s="1"/>
  <c r="I19" i="2" l="1"/>
  <c r="I427" i="1" l="1"/>
  <c r="M427" i="1"/>
  <c r="P427" i="1" s="1"/>
  <c r="R427" i="1" s="1"/>
  <c r="M144" i="1" l="1"/>
  <c r="R144" i="1" s="1"/>
  <c r="I144" i="1"/>
  <c r="I143" i="1"/>
  <c r="M143" i="1"/>
  <c r="R143" i="1" s="1"/>
  <c r="M441" i="1" l="1"/>
  <c r="I441" i="1"/>
  <c r="N441" i="1" l="1"/>
  <c r="O203" i="2"/>
  <c r="I202" i="2"/>
  <c r="O202" i="2" s="1"/>
  <c r="I126" i="2"/>
  <c r="O126" i="2" s="1"/>
  <c r="I124" i="2"/>
  <c r="O124" i="2" s="1"/>
  <c r="I122" i="2"/>
  <c r="O122" i="2" s="1"/>
  <c r="O34" i="2"/>
  <c r="I33" i="2"/>
  <c r="O33" i="2" s="1"/>
  <c r="O32" i="2"/>
  <c r="I31" i="2"/>
  <c r="O31" i="2" s="1"/>
  <c r="I103" i="4"/>
  <c r="M103" i="4"/>
  <c r="R103" i="4" s="1"/>
  <c r="M102" i="4"/>
  <c r="R102" i="4" s="1"/>
  <c r="I102" i="4"/>
  <c r="M57" i="1"/>
  <c r="R57" i="1" s="1"/>
  <c r="I57" i="1"/>
  <c r="M56" i="1"/>
  <c r="R56" i="1" s="1"/>
  <c r="I56" i="1"/>
  <c r="O441" i="1" l="1"/>
  <c r="R441" i="1" s="1"/>
  <c r="I105" i="2" l="1"/>
  <c r="I126" i="4" l="1"/>
  <c r="M126" i="4"/>
  <c r="I106" i="4"/>
  <c r="M106" i="4"/>
  <c r="I98" i="4"/>
  <c r="M98" i="4"/>
  <c r="R98" i="4" s="1"/>
  <c r="I93" i="4"/>
  <c r="P93" i="4"/>
  <c r="R93" i="4" s="1"/>
  <c r="I86" i="4"/>
  <c r="M86" i="4"/>
  <c r="P86" i="4" s="1"/>
  <c r="I74" i="4"/>
  <c r="M74" i="4"/>
  <c r="N74" i="4" s="1"/>
  <c r="I68" i="4"/>
  <c r="M68" i="4"/>
  <c r="M62" i="4"/>
  <c r="I62" i="4"/>
  <c r="I55" i="4"/>
  <c r="M55" i="4"/>
  <c r="N55" i="4" s="1"/>
  <c r="R55" i="4" s="1"/>
  <c r="I48" i="4"/>
  <c r="M48" i="4"/>
  <c r="R48" i="4" s="1"/>
  <c r="I44" i="4"/>
  <c r="M44" i="4"/>
  <c r="N44" i="4" s="1"/>
  <c r="R44" i="4" s="1"/>
  <c r="M4" i="4"/>
  <c r="M8" i="4"/>
  <c r="P8" i="4" s="1"/>
  <c r="M13" i="4"/>
  <c r="P13" i="4" s="1"/>
  <c r="M14" i="4"/>
  <c r="P14" i="4" s="1"/>
  <c r="M15" i="4"/>
  <c r="P15" i="4" s="1"/>
  <c r="M16" i="4"/>
  <c r="P16" i="4" s="1"/>
  <c r="M18" i="4"/>
  <c r="M19" i="4"/>
  <c r="N19" i="4" s="1"/>
  <c r="M23" i="4"/>
  <c r="M24" i="4"/>
  <c r="M34" i="4"/>
  <c r="N34" i="4" s="1"/>
  <c r="M35" i="4"/>
  <c r="N35" i="4" s="1"/>
  <c r="I4" i="4"/>
  <c r="I8" i="4"/>
  <c r="I13" i="4"/>
  <c r="I14" i="4"/>
  <c r="I15" i="4"/>
  <c r="I16" i="4"/>
  <c r="I18" i="4"/>
  <c r="I19" i="4"/>
  <c r="I23" i="4"/>
  <c r="I24" i="4"/>
  <c r="I34" i="4"/>
  <c r="I35" i="4"/>
  <c r="L41" i="2"/>
  <c r="O41" i="2" s="1"/>
  <c r="I40" i="2"/>
  <c r="M408" i="1"/>
  <c r="N408" i="1" s="1"/>
  <c r="R408" i="1" s="1"/>
  <c r="M409" i="1"/>
  <c r="N409" i="1" s="1"/>
  <c r="M410" i="1"/>
  <c r="N410" i="1" s="1"/>
  <c r="I410" i="1"/>
  <c r="I409" i="1"/>
  <c r="I408" i="1"/>
  <c r="I476" i="1"/>
  <c r="M476" i="1"/>
  <c r="R476" i="1" s="1"/>
  <c r="I475" i="1"/>
  <c r="M475" i="1"/>
  <c r="R475" i="1" s="1"/>
  <c r="N62" i="4" l="1"/>
  <c r="R62" i="4" s="1"/>
  <c r="N68" i="4"/>
  <c r="R68" i="4" s="1"/>
  <c r="N106" i="4"/>
  <c r="R106" i="4" s="1"/>
  <c r="N126" i="4"/>
  <c r="R126" i="4" s="1"/>
  <c r="R86" i="4"/>
  <c r="R74" i="4"/>
  <c r="R409" i="1"/>
  <c r="R410" i="1"/>
  <c r="P4" i="4"/>
  <c r="R4" i="4" s="1"/>
  <c r="R34" i="4"/>
  <c r="R15" i="4"/>
  <c r="R13" i="4"/>
  <c r="R8" i="4"/>
  <c r="N24" i="4"/>
  <c r="R24" i="4" s="1"/>
  <c r="R35" i="4"/>
  <c r="R19" i="4"/>
  <c r="R16" i="4"/>
  <c r="R14" i="4"/>
  <c r="L40" i="2"/>
  <c r="O40" i="2" s="1"/>
  <c r="M440" i="1"/>
  <c r="I440" i="1"/>
  <c r="N440" i="1" l="1"/>
  <c r="M57" i="8"/>
  <c r="M58" i="8"/>
  <c r="M59" i="8"/>
  <c r="M56" i="8"/>
  <c r="O440" i="1" l="1"/>
  <c r="R440" i="1" s="1"/>
  <c r="N59" i="8"/>
  <c r="R59" i="8" s="1"/>
  <c r="N58" i="8"/>
  <c r="R58" i="8" s="1"/>
  <c r="M489" i="1" l="1"/>
  <c r="R489" i="1" s="1"/>
  <c r="I489" i="1"/>
  <c r="I71" i="1"/>
  <c r="M71" i="1"/>
  <c r="P71" i="1" s="1"/>
  <c r="I72" i="1"/>
  <c r="M72" i="1"/>
  <c r="I73" i="1"/>
  <c r="M73" i="1"/>
  <c r="P73" i="1" s="1"/>
  <c r="I74" i="1"/>
  <c r="M74" i="1"/>
  <c r="P74" i="1" s="1"/>
  <c r="R73" i="1" l="1"/>
  <c r="R74" i="1"/>
  <c r="P72" i="1"/>
  <c r="R72" i="1" s="1"/>
  <c r="R71" i="1"/>
  <c r="I18" i="6"/>
  <c r="M18" i="6"/>
  <c r="P18" i="6" s="1"/>
  <c r="I133" i="1" l="1"/>
  <c r="M133" i="1"/>
  <c r="N133" i="1" s="1"/>
  <c r="R133" i="1" s="1"/>
  <c r="I132" i="1"/>
  <c r="M132" i="1"/>
  <c r="N132" i="1" s="1"/>
  <c r="R132" i="1" s="1"/>
  <c r="I131" i="1"/>
  <c r="M131" i="1"/>
  <c r="N131" i="1" s="1"/>
  <c r="R131" i="1" s="1"/>
  <c r="I130" i="1"/>
  <c r="M130" i="1"/>
  <c r="N130" i="1" s="1"/>
  <c r="R130" i="1" s="1"/>
  <c r="I128" i="1"/>
  <c r="M128" i="1"/>
  <c r="N128" i="1" s="1"/>
  <c r="R128" i="1" s="1"/>
  <c r="I127" i="1"/>
  <c r="M127" i="1"/>
  <c r="N127" i="1" s="1"/>
  <c r="R127" i="1" s="1"/>
  <c r="I67" i="8" l="1"/>
  <c r="M67" i="8"/>
  <c r="N67" i="8" s="1"/>
  <c r="I66" i="8"/>
  <c r="M66" i="8"/>
  <c r="N66" i="8" s="1"/>
  <c r="I65" i="8"/>
  <c r="M65" i="8"/>
  <c r="N65" i="8" s="1"/>
  <c r="I64" i="8"/>
  <c r="M64" i="8"/>
  <c r="N64" i="8" s="1"/>
  <c r="I63" i="8"/>
  <c r="M63" i="8"/>
  <c r="N63" i="8" s="1"/>
  <c r="I62" i="8"/>
  <c r="M62" i="8"/>
  <c r="N62" i="8" s="1"/>
  <c r="R62" i="8" l="1"/>
  <c r="R66" i="8"/>
  <c r="R64" i="8"/>
  <c r="R67" i="8"/>
  <c r="R65" i="8"/>
  <c r="R63" i="8"/>
  <c r="I39" i="2" l="1"/>
  <c r="I29" i="2"/>
  <c r="M435" i="1"/>
  <c r="M434" i="1"/>
  <c r="N434" i="1" s="1"/>
  <c r="R434" i="1" l="1"/>
  <c r="I17" i="6" l="1"/>
  <c r="M17" i="6"/>
  <c r="P17" i="6"/>
  <c r="M505" i="1" l="1"/>
  <c r="R505" i="1" s="1"/>
  <c r="I505" i="1"/>
  <c r="M504" i="1"/>
  <c r="R504" i="1" s="1"/>
  <c r="I504" i="1"/>
  <c r="M503" i="1"/>
  <c r="R503" i="1" s="1"/>
  <c r="I503" i="1"/>
  <c r="M501" i="1"/>
  <c r="R501" i="1" s="1"/>
  <c r="I501" i="1"/>
  <c r="M500" i="1"/>
  <c r="R500" i="1" s="1"/>
  <c r="I500" i="1"/>
  <c r="M499" i="1"/>
  <c r="R499" i="1" s="1"/>
  <c r="I499" i="1"/>
  <c r="M497" i="1"/>
  <c r="R497" i="1" s="1"/>
  <c r="I497" i="1"/>
  <c r="M496" i="1"/>
  <c r="R496" i="1" s="1"/>
  <c r="I496" i="1"/>
  <c r="M495" i="1"/>
  <c r="R495" i="1" s="1"/>
  <c r="I495" i="1"/>
  <c r="M484" i="1"/>
  <c r="R484" i="1" s="1"/>
  <c r="I484" i="1"/>
  <c r="M483" i="1"/>
  <c r="R483" i="1" s="1"/>
  <c r="I483" i="1"/>
  <c r="M482" i="1"/>
  <c r="R482" i="1" s="1"/>
  <c r="I482" i="1"/>
  <c r="M480" i="1"/>
  <c r="I480" i="1"/>
  <c r="M479" i="1"/>
  <c r="N479" i="1" s="1"/>
  <c r="I479" i="1"/>
  <c r="M478" i="1"/>
  <c r="N478" i="1" s="1"/>
  <c r="I478" i="1"/>
  <c r="M474" i="1"/>
  <c r="R474" i="1" s="1"/>
  <c r="I474" i="1"/>
  <c r="M473" i="1"/>
  <c r="R473" i="1" s="1"/>
  <c r="I473" i="1"/>
  <c r="M472" i="1"/>
  <c r="R472" i="1" s="1"/>
  <c r="I472" i="1"/>
  <c r="M470" i="1"/>
  <c r="R470" i="1" s="1"/>
  <c r="I470" i="1"/>
  <c r="M469" i="1"/>
  <c r="R469" i="1" s="1"/>
  <c r="I469" i="1"/>
  <c r="M468" i="1"/>
  <c r="R468" i="1" s="1"/>
  <c r="I468" i="1"/>
  <c r="M466" i="1"/>
  <c r="R466" i="1" s="1"/>
  <c r="I466" i="1"/>
  <c r="M465" i="1"/>
  <c r="R465" i="1" s="1"/>
  <c r="I465" i="1"/>
  <c r="M464" i="1"/>
  <c r="R464" i="1" s="1"/>
  <c r="I464" i="1"/>
  <c r="M454" i="1"/>
  <c r="R454" i="1" s="1"/>
  <c r="M455" i="1"/>
  <c r="R455" i="1" s="1"/>
  <c r="M456" i="1"/>
  <c r="R456" i="1" s="1"/>
  <c r="I456" i="1"/>
  <c r="I455" i="1"/>
  <c r="M461" i="1"/>
  <c r="R461" i="1" s="1"/>
  <c r="I461" i="1"/>
  <c r="M460" i="1"/>
  <c r="R460" i="1" s="1"/>
  <c r="I460" i="1"/>
  <c r="M459" i="1"/>
  <c r="R459" i="1" s="1"/>
  <c r="I459" i="1"/>
  <c r="I454" i="1"/>
  <c r="N480" i="1" l="1"/>
  <c r="R480" i="1" s="1"/>
  <c r="R479" i="1"/>
  <c r="R478" i="1"/>
  <c r="I15" i="6" l="1"/>
  <c r="M15" i="6"/>
  <c r="P15" i="6" s="1"/>
  <c r="M204" i="1" l="1"/>
  <c r="R204" i="1" s="1"/>
  <c r="I204" i="1"/>
  <c r="M203" i="1"/>
  <c r="R203" i="1" s="1"/>
  <c r="I203" i="1"/>
  <c r="I109" i="2" l="1"/>
  <c r="I112" i="2"/>
  <c r="I102" i="2"/>
  <c r="M311" i="1" l="1"/>
  <c r="I311" i="1"/>
  <c r="N311" i="1" l="1"/>
  <c r="R311" i="1" s="1"/>
  <c r="M197" i="1" l="1"/>
  <c r="N197" i="1" s="1"/>
  <c r="R197" i="1" s="1"/>
  <c r="I197" i="1"/>
  <c r="M196" i="1"/>
  <c r="N196" i="1" s="1"/>
  <c r="R196" i="1" s="1"/>
  <c r="I196" i="1"/>
  <c r="M14" i="6" l="1"/>
  <c r="P14" i="6" s="1"/>
  <c r="I14" i="6"/>
  <c r="M314" i="1"/>
  <c r="N314" i="1" s="1"/>
  <c r="M315" i="1"/>
  <c r="N315" i="1" s="1"/>
  <c r="M316" i="1"/>
  <c r="I316" i="1"/>
  <c r="I315" i="1"/>
  <c r="I314" i="1"/>
  <c r="R315" i="1" l="1"/>
  <c r="N316" i="1"/>
  <c r="R316" i="1" s="1"/>
  <c r="R314" i="1"/>
  <c r="I373" i="1" l="1"/>
  <c r="M373" i="1"/>
  <c r="I370" i="1"/>
  <c r="M370" i="1"/>
  <c r="N370" i="1" s="1"/>
  <c r="R370" i="1" s="1"/>
  <c r="I367" i="1"/>
  <c r="M367" i="1"/>
  <c r="R367" i="1" s="1"/>
  <c r="N373" i="1" l="1"/>
  <c r="R373" i="1" s="1"/>
  <c r="I146" i="1"/>
  <c r="I24" i="1"/>
  <c r="M417" i="1" l="1"/>
  <c r="M416" i="1"/>
  <c r="R416" i="1" s="1"/>
  <c r="I16" i="6" l="1"/>
  <c r="M16" i="6"/>
  <c r="P16" i="6" s="1"/>
  <c r="I151" i="2" l="1"/>
  <c r="I157" i="2"/>
  <c r="I154" i="2" l="1"/>
  <c r="I59" i="8" l="1"/>
  <c r="I57" i="8"/>
  <c r="I58" i="8"/>
  <c r="I56" i="8"/>
  <c r="N57" i="8" l="1"/>
  <c r="R57" i="8" s="1"/>
  <c r="N56" i="8"/>
  <c r="R56" i="8" s="1"/>
  <c r="M42" i="1"/>
  <c r="R42" i="1" s="1"/>
  <c r="I42" i="1"/>
  <c r="M41" i="1"/>
  <c r="R41" i="1" s="1"/>
  <c r="I41" i="1"/>
  <c r="M40" i="1" l="1"/>
  <c r="M39" i="1"/>
  <c r="R39" i="1" s="1"/>
  <c r="M38" i="1"/>
  <c r="M37" i="1"/>
  <c r="M36" i="1"/>
  <c r="P36" i="1" s="1"/>
  <c r="M35" i="1"/>
  <c r="P35" i="1" s="1"/>
  <c r="M34" i="1"/>
  <c r="M33" i="1"/>
  <c r="R33" i="1" s="1"/>
  <c r="M32" i="1"/>
  <c r="R32" i="1" s="1"/>
  <c r="M31" i="1"/>
  <c r="R31" i="1" s="1"/>
  <c r="M30" i="1"/>
  <c r="R30" i="1" s="1"/>
  <c r="M29" i="1"/>
  <c r="R29" i="1" s="1"/>
  <c r="N40" i="1" l="1"/>
  <c r="R40" i="1" s="1"/>
  <c r="P37" i="1"/>
  <c r="R37" i="1" s="1"/>
  <c r="P38" i="1"/>
  <c r="R38" i="1" s="1"/>
  <c r="P34" i="1"/>
  <c r="R34" i="1" s="1"/>
  <c r="R35" i="1"/>
  <c r="R36" i="1"/>
  <c r="O201" i="2" l="1"/>
  <c r="I266" i="2" l="1"/>
  <c r="O267" i="2"/>
  <c r="M348" i="1" l="1"/>
  <c r="I348" i="1"/>
  <c r="N348" i="1" l="1"/>
  <c r="R348" i="1" s="1"/>
  <c r="I118" i="2"/>
  <c r="O118" i="2" s="1"/>
  <c r="I119" i="2"/>
  <c r="O119" i="2" s="1"/>
  <c r="I159" i="2" l="1"/>
  <c r="L159" i="2" s="1"/>
  <c r="I161" i="2"/>
  <c r="L160" i="2" l="1"/>
  <c r="O160" i="2" s="1"/>
  <c r="L162" i="2"/>
  <c r="O162" i="2" s="1"/>
  <c r="O159" i="2"/>
  <c r="L161" i="2"/>
  <c r="O161" i="2" s="1"/>
  <c r="I116" i="2"/>
  <c r="O116" i="2" s="1"/>
  <c r="I113" i="2" l="1"/>
  <c r="O117" i="2"/>
  <c r="O114" i="2"/>
  <c r="M424" i="1" l="1"/>
  <c r="I424" i="1"/>
  <c r="P424" i="1" l="1"/>
  <c r="R424" i="1" s="1"/>
  <c r="M12" i="6"/>
  <c r="P12" i="6" s="1"/>
  <c r="I103" i="2" l="1"/>
  <c r="I83" i="2"/>
  <c r="M419" i="1" l="1"/>
  <c r="M418" i="1"/>
  <c r="R418" i="1" s="1"/>
  <c r="R417" i="1"/>
  <c r="I419" i="1"/>
  <c r="M415" i="1"/>
  <c r="I13" i="6" l="1"/>
  <c r="M13" i="6"/>
  <c r="P13" i="6" s="1"/>
  <c r="I12" i="6" l="1"/>
  <c r="I11" i="6"/>
  <c r="M11" i="6"/>
  <c r="P11" i="6" s="1"/>
  <c r="I10" i="6"/>
  <c r="M10" i="6"/>
  <c r="P10" i="6" s="1"/>
  <c r="M242" i="1" l="1"/>
  <c r="M243" i="1"/>
  <c r="R243" i="1" s="1"/>
  <c r="M244" i="1"/>
  <c r="R244" i="1" s="1"/>
  <c r="M245" i="1"/>
  <c r="R245" i="1" s="1"/>
  <c r="R242" i="1" l="1"/>
  <c r="M414" i="1"/>
  <c r="N414" i="1" s="1"/>
  <c r="M413" i="1"/>
  <c r="N413" i="1" s="1"/>
  <c r="M412" i="1"/>
  <c r="N412" i="1" s="1"/>
  <c r="M407" i="1"/>
  <c r="N407" i="1" s="1"/>
  <c r="I414" i="1"/>
  <c r="I413" i="1"/>
  <c r="I412" i="1"/>
  <c r="I407" i="1"/>
  <c r="R414" i="1" l="1"/>
  <c r="R407" i="1"/>
  <c r="R412" i="1"/>
  <c r="R413" i="1"/>
  <c r="I9" i="6"/>
  <c r="M9" i="6"/>
  <c r="P9" i="6" s="1"/>
  <c r="I61" i="2" l="1"/>
  <c r="I158" i="2" l="1"/>
  <c r="L158" i="2" s="1"/>
  <c r="I76" i="2"/>
  <c r="M7" i="8" l="1"/>
  <c r="M8" i="8"/>
  <c r="M502" i="1" l="1"/>
  <c r="R502" i="1" s="1"/>
  <c r="I502" i="1"/>
  <c r="M498" i="1"/>
  <c r="R498" i="1" s="1"/>
  <c r="I498" i="1"/>
  <c r="M494" i="1"/>
  <c r="R494" i="1" s="1"/>
  <c r="I494" i="1"/>
  <c r="M477" i="1"/>
  <c r="I477" i="1"/>
  <c r="M471" i="1"/>
  <c r="R471" i="1" s="1"/>
  <c r="I471" i="1"/>
  <c r="M4" i="6"/>
  <c r="P4" i="6" s="1"/>
  <c r="M5" i="6"/>
  <c r="P5" i="6" s="1"/>
  <c r="P6" i="6"/>
  <c r="N477" i="1" l="1"/>
  <c r="R477" i="1" s="1"/>
  <c r="M488" i="1"/>
  <c r="R488" i="1" s="1"/>
  <c r="I67" i="4" l="1"/>
  <c r="M67" i="4"/>
  <c r="N67" i="4" s="1"/>
  <c r="R67" i="4" s="1"/>
  <c r="M61" i="4"/>
  <c r="I61" i="4"/>
  <c r="N61" i="4" l="1"/>
  <c r="R61" i="4" s="1"/>
  <c r="I60" i="4"/>
  <c r="M60" i="4"/>
  <c r="I54" i="4"/>
  <c r="M54" i="4"/>
  <c r="N60" i="4" l="1"/>
  <c r="R60" i="4" s="1"/>
  <c r="N54" i="4"/>
  <c r="R54" i="4" s="1"/>
  <c r="I6" i="6" l="1"/>
  <c r="P8" i="6"/>
  <c r="I8" i="6"/>
  <c r="P7" i="6"/>
  <c r="I7" i="6"/>
  <c r="I4" i="6"/>
  <c r="I5" i="6"/>
  <c r="M3" i="6"/>
  <c r="P3" i="6" s="1"/>
  <c r="I3" i="6"/>
  <c r="M493" i="1" l="1"/>
  <c r="I493" i="1"/>
  <c r="M492" i="1"/>
  <c r="N492" i="1" s="1"/>
  <c r="I492" i="1"/>
  <c r="M467" i="1"/>
  <c r="R467" i="1" s="1"/>
  <c r="I467" i="1"/>
  <c r="R492" i="1" l="1"/>
  <c r="N493" i="1"/>
  <c r="R493" i="1" s="1"/>
  <c r="I488" i="1"/>
  <c r="R6" i="8" l="1"/>
  <c r="M6" i="8"/>
  <c r="I6" i="8"/>
  <c r="M486" i="1"/>
  <c r="R486" i="1" s="1"/>
  <c r="I486" i="1"/>
  <c r="I110" i="2" l="1"/>
  <c r="I67" i="2"/>
  <c r="I42" i="2"/>
  <c r="I30" i="2"/>
  <c r="I245" i="2"/>
  <c r="I62" i="2" l="1"/>
  <c r="M195" i="1"/>
  <c r="N195" i="1" s="1"/>
  <c r="M190" i="1"/>
  <c r="N190" i="1" s="1"/>
  <c r="R190" i="1" s="1"/>
  <c r="M191" i="1"/>
  <c r="N191" i="1" s="1"/>
  <c r="R191" i="1" s="1"/>
  <c r="M192" i="1"/>
  <c r="N192" i="1" s="1"/>
  <c r="M193" i="1"/>
  <c r="M185" i="1"/>
  <c r="N185" i="1" s="1"/>
  <c r="R185" i="1" s="1"/>
  <c r="M186" i="1"/>
  <c r="N186" i="1" s="1"/>
  <c r="M187" i="1"/>
  <c r="M188" i="1"/>
  <c r="N188" i="1" s="1"/>
  <c r="R188" i="1" s="1"/>
  <c r="M183" i="1"/>
  <c r="N183" i="1" s="1"/>
  <c r="R183" i="1" s="1"/>
  <c r="M178" i="1"/>
  <c r="N178" i="1" s="1"/>
  <c r="M179" i="1"/>
  <c r="N179" i="1" s="1"/>
  <c r="R179" i="1" s="1"/>
  <c r="M180" i="1"/>
  <c r="N180" i="1" s="1"/>
  <c r="M181" i="1"/>
  <c r="N181" i="1" s="1"/>
  <c r="M173" i="1"/>
  <c r="N173" i="1" s="1"/>
  <c r="R173" i="1" s="1"/>
  <c r="M174" i="1"/>
  <c r="N174" i="1" s="1"/>
  <c r="R174" i="1" s="1"/>
  <c r="M175" i="1"/>
  <c r="N175" i="1" s="1"/>
  <c r="M176" i="1"/>
  <c r="M168" i="1"/>
  <c r="R168" i="1" s="1"/>
  <c r="M169" i="1"/>
  <c r="R169" i="1" s="1"/>
  <c r="M170" i="1"/>
  <c r="R170" i="1" s="1"/>
  <c r="M171" i="1"/>
  <c r="R171" i="1" s="1"/>
  <c r="M165" i="1"/>
  <c r="N165" i="1" s="1"/>
  <c r="M166" i="1"/>
  <c r="N166" i="1" s="1"/>
  <c r="R166" i="1" s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M163" i="1"/>
  <c r="N163" i="1" s="1"/>
  <c r="R163" i="1" s="1"/>
  <c r="M70" i="1"/>
  <c r="R178" i="1" l="1"/>
  <c r="R195" i="1"/>
  <c r="N176" i="1"/>
  <c r="R176" i="1" s="1"/>
  <c r="R181" i="1"/>
  <c r="N187" i="1"/>
  <c r="R187" i="1" s="1"/>
  <c r="N193" i="1"/>
  <c r="R193" i="1" s="1"/>
  <c r="R192" i="1"/>
  <c r="R186" i="1"/>
  <c r="R180" i="1"/>
  <c r="R175" i="1"/>
  <c r="R165" i="1"/>
  <c r="M380" i="1"/>
  <c r="I380" i="1"/>
  <c r="M378" i="1"/>
  <c r="I378" i="1"/>
  <c r="M347" i="1"/>
  <c r="I347" i="1"/>
  <c r="M344" i="1"/>
  <c r="I344" i="1"/>
  <c r="M303" i="1"/>
  <c r="I303" i="1"/>
  <c r="M300" i="1"/>
  <c r="I300" i="1"/>
  <c r="M251" i="1"/>
  <c r="I251" i="1"/>
  <c r="M248" i="1"/>
  <c r="I248" i="1"/>
  <c r="N344" i="1" l="1"/>
  <c r="R344" i="1" s="1"/>
  <c r="N347" i="1"/>
  <c r="R347" i="1" s="1"/>
  <c r="N380" i="1"/>
  <c r="R380" i="1" s="1"/>
  <c r="N378" i="1"/>
  <c r="R378" i="1" s="1"/>
  <c r="N303" i="1"/>
  <c r="R303" i="1" s="1"/>
  <c r="N300" i="1"/>
  <c r="R300" i="1" s="1"/>
  <c r="N251" i="1"/>
  <c r="R251" i="1" s="1"/>
  <c r="N248" i="1"/>
  <c r="R248" i="1" s="1"/>
  <c r="I242" i="2"/>
  <c r="I273" i="2" l="1"/>
  <c r="I245" i="1" l="1"/>
  <c r="I244" i="1"/>
  <c r="I243" i="1"/>
  <c r="M439" i="1" l="1"/>
  <c r="N439" i="1" s="1"/>
  <c r="I439" i="1"/>
  <c r="O439" i="1" l="1"/>
  <c r="R439" i="1" s="1"/>
  <c r="M45" i="8" l="1"/>
  <c r="I45" i="8"/>
  <c r="M44" i="8"/>
  <c r="I44" i="8"/>
  <c r="M43" i="8"/>
  <c r="I43" i="8"/>
  <c r="M42" i="8"/>
  <c r="N42" i="8" s="1"/>
  <c r="R42" i="8" s="1"/>
  <c r="I42" i="8"/>
  <c r="N44" i="8" l="1"/>
  <c r="R44" i="8" s="1"/>
  <c r="N45" i="8"/>
  <c r="R45" i="8" s="1"/>
  <c r="N43" i="8"/>
  <c r="R43" i="8" s="1"/>
  <c r="M116" i="1" l="1"/>
  <c r="I116" i="1"/>
  <c r="N116" i="1" l="1"/>
  <c r="R116" i="1" s="1"/>
  <c r="N435" i="1"/>
  <c r="R435" i="1" s="1"/>
  <c r="I224" i="1"/>
  <c r="I223" i="1"/>
  <c r="I222" i="1"/>
  <c r="I221" i="1"/>
  <c r="M224" i="1"/>
  <c r="M223" i="1"/>
  <c r="N223" i="1" s="1"/>
  <c r="R223" i="1" s="1"/>
  <c r="M222" i="1"/>
  <c r="M221" i="1"/>
  <c r="M219" i="1"/>
  <c r="I219" i="1"/>
  <c r="M218" i="1"/>
  <c r="N218" i="1" s="1"/>
  <c r="R218" i="1" s="1"/>
  <c r="I218" i="1"/>
  <c r="M217" i="1"/>
  <c r="I217" i="1"/>
  <c r="M216" i="1"/>
  <c r="I216" i="1"/>
  <c r="M214" i="1"/>
  <c r="I214" i="1"/>
  <c r="M213" i="1"/>
  <c r="N213" i="1" s="1"/>
  <c r="R213" i="1" s="1"/>
  <c r="I213" i="1"/>
  <c r="M212" i="1"/>
  <c r="I212" i="1"/>
  <c r="M211" i="1"/>
  <c r="I211" i="1"/>
  <c r="M209" i="1"/>
  <c r="I209" i="1"/>
  <c r="M208" i="1"/>
  <c r="I208" i="1"/>
  <c r="M207" i="1"/>
  <c r="N207" i="1" s="1"/>
  <c r="R207" i="1" s="1"/>
  <c r="I207" i="1"/>
  <c r="M206" i="1"/>
  <c r="I206" i="1"/>
  <c r="M158" i="1"/>
  <c r="R158" i="1" s="1"/>
  <c r="I158" i="1"/>
  <c r="M157" i="1"/>
  <c r="R157" i="1" s="1"/>
  <c r="I157" i="1"/>
  <c r="M156" i="1"/>
  <c r="R156" i="1" s="1"/>
  <c r="I156" i="1"/>
  <c r="M155" i="1"/>
  <c r="R155" i="1" s="1"/>
  <c r="I155" i="1"/>
  <c r="M153" i="1"/>
  <c r="I153" i="1"/>
  <c r="M152" i="1"/>
  <c r="N152" i="1" s="1"/>
  <c r="R152" i="1" s="1"/>
  <c r="I152" i="1"/>
  <c r="M151" i="1"/>
  <c r="I151" i="1"/>
  <c r="M147" i="1"/>
  <c r="I147" i="1"/>
  <c r="N222" i="1" l="1"/>
  <c r="R222" i="1" s="1"/>
  <c r="N221" i="1"/>
  <c r="R221" i="1" s="1"/>
  <c r="N224" i="1"/>
  <c r="R224" i="1" s="1"/>
  <c r="N217" i="1"/>
  <c r="R217" i="1" s="1"/>
  <c r="N216" i="1"/>
  <c r="R216" i="1" s="1"/>
  <c r="N219" i="1"/>
  <c r="R219" i="1" s="1"/>
  <c r="N212" i="1"/>
  <c r="R212" i="1" s="1"/>
  <c r="N211" i="1"/>
  <c r="R211" i="1" s="1"/>
  <c r="N214" i="1"/>
  <c r="R214" i="1" s="1"/>
  <c r="N206" i="1"/>
  <c r="R206" i="1" s="1"/>
  <c r="N209" i="1"/>
  <c r="R209" i="1" s="1"/>
  <c r="N208" i="1"/>
  <c r="R208" i="1" s="1"/>
  <c r="N151" i="1"/>
  <c r="R151" i="1" s="1"/>
  <c r="N147" i="1"/>
  <c r="R147" i="1" s="1"/>
  <c r="N153" i="1"/>
  <c r="R153" i="1" s="1"/>
  <c r="O199" i="2"/>
  <c r="I200" i="2"/>
  <c r="O200" i="2" s="1"/>
  <c r="O112" i="2"/>
  <c r="O110" i="2"/>
  <c r="I111" i="2"/>
  <c r="O111" i="2" s="1"/>
  <c r="I226" i="2" l="1"/>
  <c r="L226" i="2" s="1"/>
  <c r="I211" i="2"/>
  <c r="I63" i="2"/>
  <c r="M84" i="1" l="1"/>
  <c r="R84" i="1" s="1"/>
  <c r="I84" i="1"/>
  <c r="M83" i="1"/>
  <c r="R83" i="1" s="1"/>
  <c r="I83" i="1"/>
  <c r="M82" i="1"/>
  <c r="R82" i="1" s="1"/>
  <c r="I82" i="1"/>
  <c r="M81" i="1"/>
  <c r="R81" i="1" s="1"/>
  <c r="I81" i="1"/>
  <c r="M138" i="1" l="1"/>
  <c r="R138" i="1" s="1"/>
  <c r="I138" i="1"/>
  <c r="M137" i="1"/>
  <c r="R137" i="1" s="1"/>
  <c r="I137" i="1"/>
  <c r="M136" i="1"/>
  <c r="R136" i="1" s="1"/>
  <c r="I136" i="1"/>
  <c r="M135" i="1"/>
  <c r="R135" i="1" s="1"/>
  <c r="I135" i="1"/>
  <c r="M126" i="1"/>
  <c r="I126" i="1"/>
  <c r="I124" i="1"/>
  <c r="M124" i="1"/>
  <c r="N126" i="1" l="1"/>
  <c r="R126" i="1" s="1"/>
  <c r="N124" i="1"/>
  <c r="R124" i="1" s="1"/>
  <c r="M234" i="1"/>
  <c r="R234" i="1" s="1"/>
  <c r="I234" i="1"/>
  <c r="M233" i="1"/>
  <c r="R233" i="1" s="1"/>
  <c r="I233" i="1"/>
  <c r="M232" i="1"/>
  <c r="R232" i="1" s="1"/>
  <c r="I232" i="1"/>
  <c r="M231" i="1"/>
  <c r="R231" i="1" s="1"/>
  <c r="I231" i="1"/>
  <c r="M229" i="1"/>
  <c r="I229" i="1"/>
  <c r="M228" i="1"/>
  <c r="I228" i="1"/>
  <c r="M227" i="1"/>
  <c r="I227" i="1"/>
  <c r="M226" i="1"/>
  <c r="I226" i="1"/>
  <c r="M115" i="1"/>
  <c r="R115" i="1" s="1"/>
  <c r="I115" i="1"/>
  <c r="M114" i="1"/>
  <c r="R114" i="1" s="1"/>
  <c r="I114" i="1"/>
  <c r="M113" i="1"/>
  <c r="R113" i="1" s="1"/>
  <c r="I113" i="1"/>
  <c r="M112" i="1"/>
  <c r="R112" i="1" s="1"/>
  <c r="I112" i="1"/>
  <c r="M109" i="1"/>
  <c r="I109" i="1"/>
  <c r="M108" i="1"/>
  <c r="N108" i="1" s="1"/>
  <c r="R108" i="1" s="1"/>
  <c r="I108" i="1"/>
  <c r="M107" i="1"/>
  <c r="I107" i="1"/>
  <c r="M106" i="1"/>
  <c r="I106" i="1"/>
  <c r="I70" i="1"/>
  <c r="M68" i="1"/>
  <c r="P68" i="1" s="1"/>
  <c r="I68" i="1"/>
  <c r="M67" i="1"/>
  <c r="P67" i="1" s="1"/>
  <c r="I67" i="1"/>
  <c r="M66" i="1"/>
  <c r="I66" i="1"/>
  <c r="M65" i="1"/>
  <c r="I65" i="1"/>
  <c r="M142" i="1"/>
  <c r="R142" i="1" s="1"/>
  <c r="I142" i="1"/>
  <c r="M28" i="1"/>
  <c r="I28" i="1"/>
  <c r="M27" i="1"/>
  <c r="I27" i="1"/>
  <c r="M26" i="1"/>
  <c r="I26" i="1"/>
  <c r="M25" i="1"/>
  <c r="I25" i="1"/>
  <c r="M23" i="1"/>
  <c r="R23" i="1" s="1"/>
  <c r="M22" i="1"/>
  <c r="R22" i="1" s="1"/>
  <c r="M21" i="1"/>
  <c r="R21" i="1" s="1"/>
  <c r="M20" i="1"/>
  <c r="R20" i="1" s="1"/>
  <c r="I23" i="1"/>
  <c r="I22" i="1"/>
  <c r="I21" i="1"/>
  <c r="I20" i="1"/>
  <c r="M24" i="1"/>
  <c r="P24" i="1" s="1"/>
  <c r="P25" i="1" l="1"/>
  <c r="R25" i="1" s="1"/>
  <c r="P28" i="1"/>
  <c r="R28" i="1" s="1"/>
  <c r="P26" i="1"/>
  <c r="R26" i="1" s="1"/>
  <c r="P27" i="1"/>
  <c r="R27" i="1" s="1"/>
  <c r="P65" i="1"/>
  <c r="R65" i="1" s="1"/>
  <c r="P66" i="1"/>
  <c r="R66" i="1" s="1"/>
  <c r="R68" i="1"/>
  <c r="R24" i="1"/>
  <c r="N107" i="1"/>
  <c r="R107" i="1" s="1"/>
  <c r="N106" i="1"/>
  <c r="R106" i="1" s="1"/>
  <c r="N109" i="1"/>
  <c r="R109" i="1" s="1"/>
  <c r="P70" i="1"/>
  <c r="R70" i="1" s="1"/>
  <c r="R67" i="1"/>
  <c r="I257" i="2"/>
  <c r="N258" i="2"/>
  <c r="O258" i="2" l="1"/>
  <c r="N257" i="2"/>
  <c r="O257" i="2" s="1"/>
  <c r="M104" i="1" l="1"/>
  <c r="I104" i="1"/>
  <c r="M103" i="1"/>
  <c r="I103" i="1"/>
  <c r="M102" i="1"/>
  <c r="R102" i="1" s="1"/>
  <c r="I102" i="1"/>
  <c r="M101" i="1"/>
  <c r="I101" i="1"/>
  <c r="I105" i="1"/>
  <c r="M105" i="1"/>
  <c r="N105" i="1" s="1"/>
  <c r="R105" i="1" s="1"/>
  <c r="M94" i="1"/>
  <c r="I94" i="1"/>
  <c r="M93" i="1"/>
  <c r="I93" i="1"/>
  <c r="M92" i="1"/>
  <c r="R92" i="1" s="1"/>
  <c r="I92" i="1"/>
  <c r="M91" i="1"/>
  <c r="I91" i="1"/>
  <c r="I95" i="1"/>
  <c r="M95" i="1"/>
  <c r="N95" i="1" s="1"/>
  <c r="M99" i="1"/>
  <c r="N99" i="1" s="1"/>
  <c r="I99" i="1"/>
  <c r="M98" i="1"/>
  <c r="I98" i="1"/>
  <c r="M97" i="1"/>
  <c r="N97" i="1" s="1"/>
  <c r="I97" i="1"/>
  <c r="M96" i="1"/>
  <c r="N96" i="1" s="1"/>
  <c r="I96" i="1"/>
  <c r="M63" i="1"/>
  <c r="M62" i="1"/>
  <c r="M61" i="1"/>
  <c r="M60" i="1"/>
  <c r="M79" i="1"/>
  <c r="M78" i="1"/>
  <c r="R78" i="1" s="1"/>
  <c r="M77" i="1"/>
  <c r="M76" i="1"/>
  <c r="R76" i="1" s="1"/>
  <c r="M230" i="1"/>
  <c r="R230" i="1" s="1"/>
  <c r="R229" i="1"/>
  <c r="R228" i="1"/>
  <c r="R227" i="1"/>
  <c r="R226" i="1"/>
  <c r="M239" i="1"/>
  <c r="R239" i="1" s="1"/>
  <c r="I239" i="1"/>
  <c r="M238" i="1"/>
  <c r="R238" i="1" s="1"/>
  <c r="I238" i="1"/>
  <c r="M237" i="1"/>
  <c r="R237" i="1" s="1"/>
  <c r="I237" i="1"/>
  <c r="M236" i="1"/>
  <c r="R236" i="1" s="1"/>
  <c r="I236" i="1"/>
  <c r="M240" i="1"/>
  <c r="R240" i="1" s="1"/>
  <c r="I79" i="1"/>
  <c r="I78" i="1"/>
  <c r="I77" i="1"/>
  <c r="I76" i="1"/>
  <c r="I63" i="1"/>
  <c r="I62" i="1"/>
  <c r="I61" i="1"/>
  <c r="I60" i="1"/>
  <c r="M55" i="1"/>
  <c r="R55" i="1" s="1"/>
  <c r="I55" i="1"/>
  <c r="M54" i="1"/>
  <c r="R54" i="1" s="1"/>
  <c r="I54" i="1"/>
  <c r="M52" i="1"/>
  <c r="R52" i="1" s="1"/>
  <c r="I52" i="1"/>
  <c r="M51" i="1"/>
  <c r="R51" i="1" s="1"/>
  <c r="I51" i="1"/>
  <c r="M50" i="1"/>
  <c r="R50" i="1" s="1"/>
  <c r="I50" i="1"/>
  <c r="M49" i="1"/>
  <c r="R49" i="1" s="1"/>
  <c r="I49" i="1"/>
  <c r="M47" i="1"/>
  <c r="R47" i="1" s="1"/>
  <c r="I47" i="1"/>
  <c r="M46" i="1"/>
  <c r="R46" i="1" s="1"/>
  <c r="I46" i="1"/>
  <c r="M45" i="1"/>
  <c r="R45" i="1" s="1"/>
  <c r="I45" i="1"/>
  <c r="M44" i="1"/>
  <c r="R44" i="1" s="1"/>
  <c r="I44" i="1"/>
  <c r="N98" i="1" l="1"/>
  <c r="R98" i="1" s="1"/>
  <c r="R101" i="1"/>
  <c r="R104" i="1"/>
  <c r="R103" i="1"/>
  <c r="R91" i="1"/>
  <c r="R94" i="1"/>
  <c r="R93" i="1"/>
  <c r="R95" i="1"/>
  <c r="R97" i="1"/>
  <c r="R96" i="1"/>
  <c r="R99" i="1"/>
  <c r="R61" i="1"/>
  <c r="R63" i="1"/>
  <c r="R60" i="1"/>
  <c r="R62" i="1"/>
  <c r="R77" i="1"/>
  <c r="R79" i="1"/>
  <c r="O30" i="2"/>
  <c r="I242" i="1"/>
  <c r="M431" i="1"/>
  <c r="N431" i="1" s="1"/>
  <c r="M430" i="1"/>
  <c r="N430" i="1" s="1"/>
  <c r="M18" i="1" l="1"/>
  <c r="R18" i="1" s="1"/>
  <c r="I18" i="1"/>
  <c r="M17" i="1"/>
  <c r="R17" i="1" s="1"/>
  <c r="I17" i="1"/>
  <c r="M16" i="1"/>
  <c r="R16" i="1" s="1"/>
  <c r="I16" i="1"/>
  <c r="M15" i="1"/>
  <c r="R15" i="1" s="1"/>
  <c r="I15" i="1"/>
  <c r="M12" i="1"/>
  <c r="R12" i="1" s="1"/>
  <c r="I12" i="1"/>
  <c r="M11" i="1"/>
  <c r="R11" i="1" s="1"/>
  <c r="I11" i="1"/>
  <c r="M10" i="1"/>
  <c r="R10" i="1" s="1"/>
  <c r="I10" i="1"/>
  <c r="M122" i="1"/>
  <c r="R122" i="1" s="1"/>
  <c r="I122" i="1"/>
  <c r="M121" i="1"/>
  <c r="R121" i="1" s="1"/>
  <c r="I121" i="1"/>
  <c r="M120" i="1"/>
  <c r="R120" i="1" s="1"/>
  <c r="I120" i="1"/>
  <c r="M119" i="1"/>
  <c r="R119" i="1" s="1"/>
  <c r="I119" i="1"/>
  <c r="M89" i="1"/>
  <c r="I89" i="1"/>
  <c r="M88" i="1"/>
  <c r="I88" i="1"/>
  <c r="M87" i="1"/>
  <c r="I87" i="1"/>
  <c r="M86" i="1"/>
  <c r="I86" i="1"/>
  <c r="M161" i="1"/>
  <c r="R161" i="1" s="1"/>
  <c r="I161" i="1"/>
  <c r="M160" i="1"/>
  <c r="R160" i="1" s="1"/>
  <c r="I160" i="1"/>
  <c r="I241" i="1"/>
  <c r="M241" i="1"/>
  <c r="R241" i="1" s="1"/>
  <c r="N87" i="1" l="1"/>
  <c r="R87" i="1" s="1"/>
  <c r="N86" i="1"/>
  <c r="R86" i="1" s="1"/>
  <c r="N89" i="1"/>
  <c r="R89" i="1" s="1"/>
  <c r="N88" i="1"/>
  <c r="R88" i="1" s="1"/>
  <c r="I69" i="2" l="1"/>
  <c r="I272" i="2"/>
  <c r="I210" i="2"/>
  <c r="I170" i="2" l="1"/>
  <c r="O170" i="2" s="1"/>
  <c r="O103" i="2"/>
  <c r="O19" i="2"/>
  <c r="R22" i="8" l="1"/>
  <c r="I491" i="1" l="1"/>
  <c r="I487" i="1"/>
  <c r="I485" i="1"/>
  <c r="I481" i="1"/>
  <c r="I463" i="1"/>
  <c r="I462" i="1"/>
  <c r="I458" i="1"/>
  <c r="I457" i="1"/>
  <c r="I453" i="1"/>
  <c r="I452" i="1"/>
  <c r="I451" i="1"/>
  <c r="I450" i="1"/>
  <c r="I449" i="1"/>
  <c r="I448" i="1"/>
  <c r="I438" i="1"/>
  <c r="I437" i="1"/>
  <c r="I436" i="1"/>
  <c r="I433" i="1"/>
  <c r="I432" i="1"/>
  <c r="I431" i="1"/>
  <c r="I430" i="1"/>
  <c r="I429" i="1"/>
  <c r="I426" i="1"/>
  <c r="I425" i="1"/>
  <c r="I423" i="1"/>
  <c r="I422" i="1"/>
  <c r="I421" i="1"/>
  <c r="I420" i="1"/>
  <c r="I411" i="1"/>
  <c r="I406" i="1"/>
  <c r="I403" i="1"/>
  <c r="I401" i="1"/>
  <c r="I399" i="1"/>
  <c r="I397" i="1"/>
  <c r="I382" i="1"/>
  <c r="I377" i="1"/>
  <c r="I393" i="1"/>
  <c r="I391" i="1"/>
  <c r="I389" i="1"/>
  <c r="I388" i="1"/>
  <c r="I386" i="1"/>
  <c r="I384" i="1"/>
  <c r="I395" i="1"/>
  <c r="I375" i="1"/>
  <c r="I372" i="1"/>
  <c r="I369" i="1"/>
  <c r="I366" i="1"/>
  <c r="I364" i="1"/>
  <c r="I361" i="1"/>
  <c r="I359" i="1"/>
  <c r="I357" i="1"/>
  <c r="I356" i="1"/>
  <c r="I354" i="1"/>
  <c r="I351" i="1"/>
  <c r="I346" i="1"/>
  <c r="I405" i="1"/>
  <c r="I343" i="1"/>
  <c r="I341" i="1"/>
  <c r="I339" i="1"/>
  <c r="I337" i="1"/>
  <c r="I335" i="1"/>
  <c r="I333" i="1"/>
  <c r="I330" i="1"/>
  <c r="I328" i="1"/>
  <c r="I326" i="1"/>
  <c r="I323" i="1"/>
  <c r="I321" i="1"/>
  <c r="I319" i="1"/>
  <c r="I313" i="1"/>
  <c r="I312" i="1"/>
  <c r="I310" i="1"/>
  <c r="I309" i="1"/>
  <c r="I306" i="1"/>
  <c r="I302" i="1"/>
  <c r="I280" i="1"/>
  <c r="I278" i="1"/>
  <c r="I276" i="1"/>
  <c r="I274" i="1"/>
  <c r="I272" i="1"/>
  <c r="I268" i="1"/>
  <c r="I265" i="1"/>
  <c r="I263" i="1"/>
  <c r="I261" i="1"/>
  <c r="I259" i="1"/>
  <c r="I256" i="1"/>
  <c r="I255" i="1"/>
  <c r="I254" i="1"/>
  <c r="I250" i="1"/>
  <c r="I247" i="1"/>
  <c r="I246" i="1"/>
  <c r="I240" i="1"/>
  <c r="I235" i="1"/>
  <c r="I141" i="1"/>
  <c r="I230" i="1"/>
  <c r="I225" i="1"/>
  <c r="I220" i="1"/>
  <c r="I215" i="1"/>
  <c r="I210" i="1"/>
  <c r="I205" i="1"/>
  <c r="I159" i="1"/>
  <c r="I154" i="1"/>
  <c r="I134" i="1"/>
  <c r="I125" i="1"/>
  <c r="I123" i="1"/>
  <c r="I118" i="1"/>
  <c r="I111" i="1"/>
  <c r="I110" i="1"/>
  <c r="I100" i="1"/>
  <c r="I90" i="1"/>
  <c r="I85" i="1"/>
  <c r="I80" i="1"/>
  <c r="I75" i="1"/>
  <c r="I69" i="1"/>
  <c r="I64" i="1"/>
  <c r="I59" i="1"/>
  <c r="I53" i="1"/>
  <c r="I48" i="1"/>
  <c r="I43" i="1"/>
  <c r="I19" i="1"/>
  <c r="I14" i="1"/>
  <c r="I13" i="1"/>
  <c r="I82" i="2" l="1"/>
  <c r="O82" i="2" s="1"/>
  <c r="M425" i="1" l="1"/>
  <c r="N425" i="1" l="1"/>
  <c r="P425" i="1" s="1"/>
  <c r="R425" i="1" s="1"/>
  <c r="M167" i="1"/>
  <c r="R167" i="1" s="1"/>
  <c r="M194" i="1"/>
  <c r="N194" i="1" s="1"/>
  <c r="M189" i="1"/>
  <c r="N189" i="1" s="1"/>
  <c r="M184" i="1"/>
  <c r="N184" i="1" s="1"/>
  <c r="M182" i="1"/>
  <c r="N182" i="1" s="1"/>
  <c r="M177" i="1"/>
  <c r="N177" i="1" s="1"/>
  <c r="M172" i="1"/>
  <c r="N172" i="1" s="1"/>
  <c r="M164" i="1"/>
  <c r="N164" i="1" s="1"/>
  <c r="M162" i="1"/>
  <c r="I162" i="1"/>
  <c r="R194" i="1" l="1"/>
  <c r="R189" i="1"/>
  <c r="R184" i="1"/>
  <c r="R182" i="1"/>
  <c r="R177" i="1"/>
  <c r="R172" i="1"/>
  <c r="R164" i="1"/>
  <c r="N162" i="1"/>
  <c r="R162" i="1" s="1"/>
  <c r="M36" i="8" l="1"/>
  <c r="N36" i="8" s="1"/>
  <c r="I36" i="8"/>
  <c r="M35" i="8"/>
  <c r="N35" i="8" s="1"/>
  <c r="I35" i="8"/>
  <c r="M39" i="8"/>
  <c r="P39" i="8" s="1"/>
  <c r="I39" i="8"/>
  <c r="M38" i="8"/>
  <c r="P38" i="8" s="1"/>
  <c r="I38" i="8"/>
  <c r="R35" i="8" l="1"/>
  <c r="R36" i="8"/>
  <c r="R38" i="8"/>
  <c r="R39" i="8"/>
  <c r="I22" i="8" l="1"/>
  <c r="O62" i="2" l="1"/>
  <c r="O195" i="2"/>
  <c r="I194" i="2"/>
  <c r="O194" i="2" s="1"/>
  <c r="M426" i="1" l="1"/>
  <c r="P426" i="1" s="1"/>
  <c r="R426" i="1" l="1"/>
  <c r="M310" i="1" l="1"/>
  <c r="N310" i="1" s="1"/>
  <c r="M263" i="1"/>
  <c r="N263" i="1" s="1"/>
  <c r="M265" i="1"/>
  <c r="N265" i="1" s="1"/>
  <c r="M250" i="1"/>
  <c r="N250" i="1" s="1"/>
  <c r="M259" i="1"/>
  <c r="M261" i="1"/>
  <c r="N261" i="1" s="1"/>
  <c r="R310" i="1" l="1"/>
  <c r="R263" i="1"/>
  <c r="R265" i="1"/>
  <c r="R250" i="1"/>
  <c r="N259" i="1"/>
  <c r="R259" i="1" s="1"/>
  <c r="R261" i="1"/>
  <c r="R5" i="8"/>
  <c r="M5" i="8"/>
  <c r="I5" i="8"/>
  <c r="O198" i="2" l="1"/>
  <c r="M452" i="1" l="1"/>
  <c r="N452" i="1" s="1"/>
  <c r="R452" i="1" s="1"/>
  <c r="M423" i="1"/>
  <c r="M41" i="8"/>
  <c r="I41" i="8"/>
  <c r="M40" i="8"/>
  <c r="I40" i="8"/>
  <c r="M485" i="1"/>
  <c r="R485" i="1" s="1"/>
  <c r="I255" i="2"/>
  <c r="N255" i="2" s="1"/>
  <c r="O255" i="2" s="1"/>
  <c r="N254" i="2"/>
  <c r="O254" i="2" s="1"/>
  <c r="I253" i="2"/>
  <c r="N253" i="2" s="1"/>
  <c r="O253" i="2" s="1"/>
  <c r="N256" i="2"/>
  <c r="O256" i="2" s="1"/>
  <c r="P419" i="1" l="1"/>
  <c r="R419" i="1" s="1"/>
  <c r="P423" i="1"/>
  <c r="R423" i="1" s="1"/>
  <c r="N41" i="8"/>
  <c r="R41" i="8" s="1"/>
  <c r="N40" i="8"/>
  <c r="R40" i="8" s="1"/>
  <c r="I34" i="8" l="1"/>
  <c r="I37" i="8"/>
  <c r="M37" i="8"/>
  <c r="P37" i="8" s="1"/>
  <c r="M34" i="8"/>
  <c r="N34" i="8" s="1"/>
  <c r="R37" i="8" l="1"/>
  <c r="R34" i="8"/>
  <c r="M110" i="1" l="1"/>
  <c r="I148" i="2" l="1"/>
  <c r="XEI326" i="1" l="1"/>
  <c r="M433" i="1"/>
  <c r="R7" i="8"/>
  <c r="R8" i="8"/>
  <c r="I8" i="8"/>
  <c r="I7" i="8"/>
  <c r="M33" i="8" l="1"/>
  <c r="O33" i="8" s="1"/>
  <c r="I33" i="8"/>
  <c r="M32" i="8"/>
  <c r="I32" i="8"/>
  <c r="M31" i="8"/>
  <c r="I31" i="8"/>
  <c r="M30" i="8"/>
  <c r="I30" i="8"/>
  <c r="M29" i="8"/>
  <c r="I29" i="8"/>
  <c r="M28" i="8"/>
  <c r="I28" i="8"/>
  <c r="M27" i="8"/>
  <c r="I27" i="8"/>
  <c r="M26" i="8"/>
  <c r="I26" i="8"/>
  <c r="M25" i="8"/>
  <c r="I25" i="8"/>
  <c r="M24" i="8"/>
  <c r="I24" i="8"/>
  <c r="M23" i="8"/>
  <c r="I23" i="8"/>
  <c r="M21" i="8"/>
  <c r="N21" i="8" s="1"/>
  <c r="R21" i="8" s="1"/>
  <c r="I21" i="8"/>
  <c r="M20" i="8"/>
  <c r="R20" i="8" s="1"/>
  <c r="I20" i="8"/>
  <c r="M19" i="8"/>
  <c r="R19" i="8" s="1"/>
  <c r="I19" i="8"/>
  <c r="M18" i="8"/>
  <c r="P18" i="8" s="1"/>
  <c r="R18" i="8" s="1"/>
  <c r="I18" i="8"/>
  <c r="M17" i="8"/>
  <c r="P17" i="8" s="1"/>
  <c r="R17" i="8" s="1"/>
  <c r="I17" i="8"/>
  <c r="M16" i="8"/>
  <c r="P16" i="8" s="1"/>
  <c r="R16" i="8" s="1"/>
  <c r="I16" i="8"/>
  <c r="M15" i="8"/>
  <c r="P15" i="8" s="1"/>
  <c r="R15" i="8" s="1"/>
  <c r="I15" i="8"/>
  <c r="M14" i="8"/>
  <c r="P14" i="8" s="1"/>
  <c r="R14" i="8" s="1"/>
  <c r="I14" i="8"/>
  <c r="M13" i="8"/>
  <c r="R13" i="8" s="1"/>
  <c r="I13" i="8"/>
  <c r="M12" i="8"/>
  <c r="R12" i="8" s="1"/>
  <c r="I12" i="8"/>
  <c r="M11" i="8"/>
  <c r="R11" i="8" s="1"/>
  <c r="I11" i="8"/>
  <c r="M10" i="8"/>
  <c r="R10" i="8" s="1"/>
  <c r="I10" i="8"/>
  <c r="M9" i="8"/>
  <c r="R9" i="8" s="1"/>
  <c r="I9" i="8"/>
  <c r="N31" i="8" l="1"/>
  <c r="R31" i="8" s="1"/>
  <c r="N28" i="8"/>
  <c r="R28" i="8" s="1"/>
  <c r="N26" i="8"/>
  <c r="R26" i="8" s="1"/>
  <c r="N29" i="8"/>
  <c r="R29" i="8" s="1"/>
  <c r="N25" i="8"/>
  <c r="R25" i="8" s="1"/>
  <c r="N24" i="8"/>
  <c r="R24" i="8" s="1"/>
  <c r="P27" i="8"/>
  <c r="R27" i="8" s="1"/>
  <c r="N30" i="8"/>
  <c r="R30" i="8" s="1"/>
  <c r="N33" i="8"/>
  <c r="R33" i="8" s="1"/>
  <c r="O32" i="8"/>
  <c r="N32" i="8" s="1"/>
  <c r="R32" i="8" s="1"/>
  <c r="N23" i="8"/>
  <c r="R23" i="8" s="1"/>
  <c r="K76" i="2"/>
  <c r="O76" i="2" l="1"/>
  <c r="M306" i="1"/>
  <c r="N306" i="1" l="1"/>
  <c r="R306" i="1" s="1"/>
  <c r="I192" i="2" l="1"/>
  <c r="O192" i="2" s="1"/>
  <c r="O197" i="2"/>
  <c r="I196" i="2"/>
  <c r="O196" i="2" s="1"/>
  <c r="O191" i="2"/>
  <c r="O190" i="2"/>
  <c r="O189" i="2"/>
  <c r="I188" i="2"/>
  <c r="O188" i="2" s="1"/>
  <c r="O27" i="2"/>
  <c r="I187" i="2"/>
  <c r="O187" i="2" s="1"/>
  <c r="O186" i="2"/>
  <c r="I185" i="2"/>
  <c r="O185" i="2" s="1"/>
  <c r="O184" i="2"/>
  <c r="I183" i="2"/>
  <c r="O183" i="2" s="1"/>
  <c r="O182" i="2"/>
  <c r="I181" i="2"/>
  <c r="O181" i="2" s="1"/>
  <c r="O180" i="2"/>
  <c r="I179" i="2"/>
  <c r="O179" i="2" s="1"/>
  <c r="O178" i="2"/>
  <c r="I177" i="2"/>
  <c r="O177" i="2" s="1"/>
  <c r="O176" i="2"/>
  <c r="I175" i="2"/>
  <c r="O175" i="2" s="1"/>
  <c r="O174" i="2"/>
  <c r="I173" i="2"/>
  <c r="O173" i="2" s="1"/>
  <c r="O172" i="2"/>
  <c r="I171" i="2"/>
  <c r="O171" i="2" s="1"/>
  <c r="I108" i="2"/>
  <c r="O108" i="2" s="1"/>
  <c r="O107" i="2"/>
  <c r="I106" i="2"/>
  <c r="O106" i="2" s="1"/>
  <c r="O105" i="2"/>
  <c r="I104" i="2"/>
  <c r="O104" i="2" s="1"/>
  <c r="O101" i="2"/>
  <c r="I100" i="2"/>
  <c r="O100" i="2" s="1"/>
  <c r="O98" i="2"/>
  <c r="I97" i="2"/>
  <c r="O97" i="2" s="1"/>
  <c r="O96" i="2"/>
  <c r="I95" i="2"/>
  <c r="O95" i="2" s="1"/>
  <c r="O94" i="2"/>
  <c r="I93" i="2"/>
  <c r="O93" i="2" s="1"/>
  <c r="O91" i="2"/>
  <c r="I90" i="2"/>
  <c r="O90" i="2" s="1"/>
  <c r="O89" i="2"/>
  <c r="I88" i="2"/>
  <c r="O88" i="2" s="1"/>
  <c r="O87" i="2"/>
  <c r="I86" i="2"/>
  <c r="O86" i="2" s="1"/>
  <c r="O85" i="2"/>
  <c r="I84" i="2"/>
  <c r="O84" i="2" s="1"/>
  <c r="I13" i="2" l="1"/>
  <c r="I268" i="2" l="1"/>
  <c r="L269" i="2" l="1"/>
  <c r="O269" i="2" s="1"/>
  <c r="L268" i="2"/>
  <c r="O268" i="2" s="1"/>
  <c r="M491" i="1" l="1"/>
  <c r="R491" i="1" s="1"/>
  <c r="M3" i="4" l="1"/>
  <c r="P3" i="4" s="1"/>
  <c r="R3" i="4" s="1"/>
  <c r="N18" i="4"/>
  <c r="R18" i="4" s="1"/>
  <c r="N23" i="4"/>
  <c r="R23" i="4" s="1"/>
  <c r="M38" i="4"/>
  <c r="M39" i="4"/>
  <c r="M47" i="4"/>
  <c r="R47" i="4" s="1"/>
  <c r="M49" i="4"/>
  <c r="R49" i="4" s="1"/>
  <c r="M53" i="4"/>
  <c r="N53" i="4" s="1"/>
  <c r="R53" i="4" s="1"/>
  <c r="M59" i="4"/>
  <c r="N59" i="4" s="1"/>
  <c r="R59" i="4" s="1"/>
  <c r="M66" i="4"/>
  <c r="M70" i="4"/>
  <c r="N70" i="4" s="1"/>
  <c r="M71" i="4"/>
  <c r="R71" i="4" s="1"/>
  <c r="M72" i="4"/>
  <c r="N72" i="4" s="1"/>
  <c r="R72" i="4" s="1"/>
  <c r="M84" i="4"/>
  <c r="N84" i="4" s="1"/>
  <c r="R84" i="4" s="1"/>
  <c r="M85" i="4"/>
  <c r="M91" i="4"/>
  <c r="M92" i="4"/>
  <c r="P92" i="4" s="1"/>
  <c r="M97" i="4"/>
  <c r="R97" i="4" s="1"/>
  <c r="M105" i="4"/>
  <c r="N105" i="4" s="1"/>
  <c r="R105" i="4" s="1"/>
  <c r="M125" i="4"/>
  <c r="N125" i="4" s="1"/>
  <c r="R125" i="4" s="1"/>
  <c r="M134" i="4"/>
  <c r="I134" i="4"/>
  <c r="I125" i="4"/>
  <c r="I105" i="4"/>
  <c r="I97" i="4"/>
  <c r="I92" i="4"/>
  <c r="I91" i="4"/>
  <c r="I85" i="4"/>
  <c r="I84" i="4"/>
  <c r="I72" i="4"/>
  <c r="I71" i="4"/>
  <c r="I70" i="4"/>
  <c r="I66" i="4"/>
  <c r="I59" i="4"/>
  <c r="I53" i="4"/>
  <c r="I49" i="4"/>
  <c r="I47" i="4"/>
  <c r="I39" i="4"/>
  <c r="I38" i="4"/>
  <c r="I3" i="4"/>
  <c r="N38" i="4" l="1"/>
  <c r="R38" i="4" s="1"/>
  <c r="N39" i="4"/>
  <c r="R39" i="4" s="1"/>
  <c r="N134" i="4"/>
  <c r="R134" i="4" s="1"/>
  <c r="R92" i="4"/>
  <c r="P91" i="4"/>
  <c r="R91" i="4" s="1"/>
  <c r="P85" i="4"/>
  <c r="R85" i="4" s="1"/>
  <c r="R70" i="4"/>
  <c r="N66" i="4"/>
  <c r="R66" i="4" s="1"/>
  <c r="M463" i="1"/>
  <c r="R463" i="1" s="1"/>
  <c r="M462" i="1"/>
  <c r="R462" i="1" s="1"/>
  <c r="M458" i="1"/>
  <c r="R458" i="1" s="1"/>
  <c r="O266" i="2" l="1"/>
  <c r="O225" i="2"/>
  <c r="I224" i="2"/>
  <c r="O224" i="2" s="1"/>
  <c r="O144" i="2"/>
  <c r="I143" i="2"/>
  <c r="O143" i="2" s="1"/>
  <c r="O75" i="2"/>
  <c r="I73" i="2"/>
  <c r="O73" i="2" s="1"/>
  <c r="J260" i="2" l="1"/>
  <c r="O260" i="2" s="1"/>
  <c r="I259" i="2"/>
  <c r="J259" i="2" s="1"/>
  <c r="O259" i="2" l="1"/>
  <c r="N110" i="1" l="1"/>
  <c r="R110" i="1" l="1"/>
  <c r="O109" i="2" l="1"/>
  <c r="J149" i="2" l="1"/>
  <c r="O149" i="2" s="1"/>
  <c r="J148" i="2"/>
  <c r="O148" i="2" s="1"/>
  <c r="M346" i="1" l="1"/>
  <c r="N346" i="1" l="1"/>
  <c r="R346" i="1" s="1"/>
  <c r="M451" i="1"/>
  <c r="R451" i="1" s="1"/>
  <c r="M450" i="1"/>
  <c r="R450" i="1" s="1"/>
  <c r="M449" i="1"/>
  <c r="R449" i="1" s="1"/>
  <c r="M302" i="1" l="1"/>
  <c r="M377" i="1"/>
  <c r="N377" i="1" l="1"/>
  <c r="R377" i="1" s="1"/>
  <c r="N302" i="1"/>
  <c r="R302" i="1" s="1"/>
  <c r="N433" i="1"/>
  <c r="R433" i="1" s="1"/>
  <c r="M438" i="1" l="1"/>
  <c r="N438" i="1" s="1"/>
  <c r="M405" i="1"/>
  <c r="M343" i="1"/>
  <c r="I202" i="1"/>
  <c r="M201" i="1"/>
  <c r="I201" i="1"/>
  <c r="M199" i="1"/>
  <c r="I199" i="1"/>
  <c r="M198" i="1"/>
  <c r="I198" i="1"/>
  <c r="M146" i="1"/>
  <c r="N146" i="1" s="1"/>
  <c r="R201" i="1" l="1"/>
  <c r="R438" i="1"/>
  <c r="R198" i="1"/>
  <c r="R199" i="1"/>
  <c r="R202" i="1"/>
  <c r="N343" i="1"/>
  <c r="R343" i="1" s="1"/>
  <c r="N405" i="1"/>
  <c r="R405" i="1" s="1"/>
  <c r="R146" i="1"/>
  <c r="M309" i="1" l="1"/>
  <c r="M159" i="1"/>
  <c r="R159" i="1" s="1"/>
  <c r="M448" i="1" l="1"/>
  <c r="P448" i="1" s="1"/>
  <c r="R448" i="1" s="1"/>
  <c r="I150" i="2" l="1"/>
  <c r="J150" i="2" s="1"/>
  <c r="O150" i="2" l="1"/>
  <c r="M487" i="1" l="1"/>
  <c r="R487" i="1" s="1"/>
  <c r="M481" i="1"/>
  <c r="R481" i="1" s="1"/>
  <c r="M457" i="1"/>
  <c r="R457" i="1" s="1"/>
  <c r="M453" i="1"/>
  <c r="R453" i="1" s="1"/>
  <c r="M406" i="1"/>
  <c r="N406" i="1" s="1"/>
  <c r="R406" i="1" s="1"/>
  <c r="M411" i="1"/>
  <c r="N411" i="1" s="1"/>
  <c r="R411" i="1" s="1"/>
  <c r="R415" i="1"/>
  <c r="M420" i="1"/>
  <c r="R420" i="1" s="1"/>
  <c r="M421" i="1"/>
  <c r="R421" i="1" s="1"/>
  <c r="M422" i="1"/>
  <c r="R422" i="1" s="1"/>
  <c r="M429" i="1"/>
  <c r="N429" i="1" s="1"/>
  <c r="R429" i="1" s="1"/>
  <c r="M432" i="1"/>
  <c r="N432" i="1" s="1"/>
  <c r="R432" i="1" s="1"/>
  <c r="M436" i="1"/>
  <c r="N436" i="1" s="1"/>
  <c r="R436" i="1" s="1"/>
  <c r="M437" i="1"/>
  <c r="N437" i="1" s="1"/>
  <c r="R437" i="1" s="1"/>
  <c r="R246" i="1"/>
  <c r="M247" i="1"/>
  <c r="N247" i="1" s="1"/>
  <c r="M254" i="1"/>
  <c r="N254" i="1" s="1"/>
  <c r="M255" i="1"/>
  <c r="N255" i="1" s="1"/>
  <c r="M256" i="1"/>
  <c r="N256" i="1" s="1"/>
  <c r="M268" i="1"/>
  <c r="N268" i="1" s="1"/>
  <c r="M272" i="1"/>
  <c r="N272" i="1" s="1"/>
  <c r="M274" i="1"/>
  <c r="M276" i="1"/>
  <c r="M278" i="1"/>
  <c r="M280" i="1"/>
  <c r="N280" i="1" s="1"/>
  <c r="R280" i="1" s="1"/>
  <c r="N309" i="1"/>
  <c r="R309" i="1" s="1"/>
  <c r="M312" i="1"/>
  <c r="N312" i="1" s="1"/>
  <c r="R312" i="1" s="1"/>
  <c r="M313" i="1"/>
  <c r="M319" i="1"/>
  <c r="M321" i="1"/>
  <c r="N321" i="1" s="1"/>
  <c r="P323" i="1"/>
  <c r="R323" i="1" s="1"/>
  <c r="N328" i="1"/>
  <c r="R328" i="1" s="1"/>
  <c r="M330" i="1"/>
  <c r="M333" i="1"/>
  <c r="M335" i="1"/>
  <c r="M337" i="1"/>
  <c r="N337" i="1" s="1"/>
  <c r="M339" i="1"/>
  <c r="N339" i="1" s="1"/>
  <c r="M341" i="1"/>
  <c r="P341" i="1" s="1"/>
  <c r="M351" i="1"/>
  <c r="R351" i="1" s="1"/>
  <c r="M354" i="1"/>
  <c r="N354" i="1" s="1"/>
  <c r="R354" i="1" s="1"/>
  <c r="M356" i="1"/>
  <c r="N356" i="1" s="1"/>
  <c r="R356" i="1" s="1"/>
  <c r="M357" i="1"/>
  <c r="N357" i="1" s="1"/>
  <c r="P357" i="1" s="1"/>
  <c r="M359" i="1"/>
  <c r="M361" i="1"/>
  <c r="M364" i="1"/>
  <c r="M366" i="1"/>
  <c r="R366" i="1" s="1"/>
  <c r="M369" i="1"/>
  <c r="N369" i="1" s="1"/>
  <c r="R369" i="1" s="1"/>
  <c r="M372" i="1"/>
  <c r="M375" i="1"/>
  <c r="N375" i="1" s="1"/>
  <c r="R375" i="1" s="1"/>
  <c r="M395" i="1"/>
  <c r="M384" i="1"/>
  <c r="N384" i="1" s="1"/>
  <c r="M386" i="1"/>
  <c r="P386" i="1" s="1"/>
  <c r="M388" i="1"/>
  <c r="P388" i="1" s="1"/>
  <c r="M389" i="1"/>
  <c r="N389" i="1" s="1"/>
  <c r="M391" i="1"/>
  <c r="M393" i="1"/>
  <c r="M382" i="1"/>
  <c r="M397" i="1"/>
  <c r="M399" i="1"/>
  <c r="M401" i="1"/>
  <c r="M403" i="1"/>
  <c r="R179" i="4"/>
  <c r="R178" i="4"/>
  <c r="R175" i="4"/>
  <c r="R173" i="4"/>
  <c r="R171" i="4"/>
  <c r="R170" i="4"/>
  <c r="R168" i="4"/>
  <c r="R167" i="4"/>
  <c r="R166" i="4"/>
  <c r="R165" i="4"/>
  <c r="R164" i="4"/>
  <c r="N403" i="1" l="1"/>
  <c r="R403" i="1" s="1"/>
  <c r="N278" i="1"/>
  <c r="R278" i="1" s="1"/>
  <c r="N401" i="1"/>
  <c r="R401" i="1" s="1"/>
  <c r="N393" i="1"/>
  <c r="R393" i="1" s="1"/>
  <c r="N276" i="1"/>
  <c r="R276" i="1" s="1"/>
  <c r="P399" i="1"/>
  <c r="R399" i="1" s="1"/>
  <c r="P391" i="1"/>
  <c r="R391" i="1" s="1"/>
  <c r="N274" i="1"/>
  <c r="R274" i="1" s="1"/>
  <c r="N382" i="1"/>
  <c r="R382" i="1" s="1"/>
  <c r="N397" i="1"/>
  <c r="R397" i="1" s="1"/>
  <c r="N395" i="1"/>
  <c r="R395" i="1" s="1"/>
  <c r="N364" i="1"/>
  <c r="R364" i="1" s="1"/>
  <c r="N361" i="1"/>
  <c r="R361" i="1" s="1"/>
  <c r="N359" i="1"/>
  <c r="R359" i="1" s="1"/>
  <c r="N335" i="1"/>
  <c r="R335" i="1" s="1"/>
  <c r="N333" i="1"/>
  <c r="R333" i="1" s="1"/>
  <c r="N330" i="1"/>
  <c r="R330" i="1" s="1"/>
  <c r="N372" i="1"/>
  <c r="R372" i="1" s="1"/>
  <c r="R319" i="1"/>
  <c r="N313" i="1"/>
  <c r="R313" i="1" s="1"/>
  <c r="R339" i="1"/>
  <c r="R384" i="1"/>
  <c r="R388" i="1"/>
  <c r="R389" i="1"/>
  <c r="R386" i="1"/>
  <c r="R357" i="1"/>
  <c r="R341" i="1"/>
  <c r="R337" i="1"/>
  <c r="R321" i="1"/>
  <c r="M69" i="1" l="1"/>
  <c r="M64" i="1"/>
  <c r="P69" i="1" l="1"/>
  <c r="R69" i="1" s="1"/>
  <c r="P64" i="1"/>
  <c r="R64" i="1" s="1"/>
  <c r="I169" i="2" l="1"/>
  <c r="J169" i="2" l="1"/>
  <c r="M169" i="2" l="1"/>
  <c r="O169" i="2" s="1"/>
  <c r="L280" i="2" l="1"/>
  <c r="I279" i="2"/>
  <c r="L279" i="2" s="1"/>
  <c r="O279" i="2" s="1"/>
  <c r="I276" i="2"/>
  <c r="L276" i="2" s="1"/>
  <c r="O276" i="2" s="1"/>
  <c r="L275" i="2"/>
  <c r="I274" i="2"/>
  <c r="L274" i="2" s="1"/>
  <c r="O274" i="2" s="1"/>
  <c r="L273" i="2"/>
  <c r="O273" i="2" s="1"/>
  <c r="L271" i="2"/>
  <c r="O271" i="2" s="1"/>
  <c r="I270" i="2"/>
  <c r="L270" i="2" s="1"/>
  <c r="O265" i="2"/>
  <c r="I264" i="2"/>
  <c r="O264" i="2" s="1"/>
  <c r="O262" i="2"/>
  <c r="I261" i="2"/>
  <c r="O261" i="2" s="1"/>
  <c r="N252" i="2"/>
  <c r="O252" i="2" s="1"/>
  <c r="I251" i="2"/>
  <c r="N251" i="2" s="1"/>
  <c r="O251" i="2" s="1"/>
  <c r="N250" i="2"/>
  <c r="O250" i="2" s="1"/>
  <c r="I249" i="2"/>
  <c r="N249" i="2" s="1"/>
  <c r="O249" i="2" s="1"/>
  <c r="I247" i="2"/>
  <c r="N246" i="2"/>
  <c r="O246" i="2" s="1"/>
  <c r="N245" i="2"/>
  <c r="O245" i="2" s="1"/>
  <c r="N244" i="2"/>
  <c r="O244" i="2" s="1"/>
  <c r="I243" i="2"/>
  <c r="N243" i="2" s="1"/>
  <c r="O243" i="2" s="1"/>
  <c r="I236" i="2"/>
  <c r="I234" i="2"/>
  <c r="I232" i="2"/>
  <c r="I230" i="2"/>
  <c r="I227" i="2"/>
  <c r="O226" i="2"/>
  <c r="O223" i="2"/>
  <c r="I222" i="2"/>
  <c r="O222" i="2" s="1"/>
  <c r="O221" i="2"/>
  <c r="I220" i="2"/>
  <c r="O220" i="2" s="1"/>
  <c r="O219" i="2"/>
  <c r="I218" i="2"/>
  <c r="O218" i="2" s="1"/>
  <c r="O217" i="2"/>
  <c r="I216" i="2"/>
  <c r="O216" i="2" s="1"/>
  <c r="O212" i="2"/>
  <c r="O211" i="2"/>
  <c r="O210" i="2"/>
  <c r="O209" i="2"/>
  <c r="I207" i="2"/>
  <c r="O207" i="2" s="1"/>
  <c r="O193" i="2"/>
  <c r="I156" i="2"/>
  <c r="I155" i="2"/>
  <c r="L155" i="2" s="1"/>
  <c r="I152" i="2"/>
  <c r="L152" i="2" s="1"/>
  <c r="O152" i="2" s="1"/>
  <c r="I145" i="2"/>
  <c r="O142" i="2"/>
  <c r="I141" i="2"/>
  <c r="O141" i="2" s="1"/>
  <c r="O140" i="2"/>
  <c r="I139" i="2"/>
  <c r="O139" i="2" s="1"/>
  <c r="I138" i="2"/>
  <c r="O138" i="2" s="1"/>
  <c r="I137" i="2"/>
  <c r="O137" i="2" s="1"/>
  <c r="O69" i="2"/>
  <c r="O136" i="2"/>
  <c r="I135" i="2"/>
  <c r="O135" i="2" s="1"/>
  <c r="O133" i="2"/>
  <c r="I131" i="2"/>
  <c r="O131" i="2" s="1"/>
  <c r="O102" i="2"/>
  <c r="O99" i="2"/>
  <c r="O92" i="2"/>
  <c r="O83" i="2"/>
  <c r="O81" i="2"/>
  <c r="I77" i="2"/>
  <c r="O77" i="2" s="1"/>
  <c r="O72" i="2"/>
  <c r="I71" i="2"/>
  <c r="O71" i="2" s="1"/>
  <c r="I70" i="2"/>
  <c r="O70" i="2" s="1"/>
  <c r="O68" i="2"/>
  <c r="O67" i="2"/>
  <c r="O65" i="2"/>
  <c r="I64" i="2"/>
  <c r="O64" i="2" s="1"/>
  <c r="O63" i="2"/>
  <c r="O61" i="2"/>
  <c r="I59" i="2"/>
  <c r="N58" i="2"/>
  <c r="I57" i="2"/>
  <c r="N56" i="2"/>
  <c r="O56" i="2" s="1"/>
  <c r="I54" i="2"/>
  <c r="N54" i="2" s="1"/>
  <c r="O54" i="2" s="1"/>
  <c r="I49" i="2"/>
  <c r="L49" i="2" s="1"/>
  <c r="I48" i="2"/>
  <c r="L48" i="2" s="1"/>
  <c r="L47" i="2"/>
  <c r="I46" i="2"/>
  <c r="L46" i="2" s="1"/>
  <c r="I45" i="2"/>
  <c r="L45" i="2" s="1"/>
  <c r="L44" i="2"/>
  <c r="I43" i="2"/>
  <c r="L43" i="2" s="1"/>
  <c r="L42" i="2"/>
  <c r="L39" i="2"/>
  <c r="I37" i="2"/>
  <c r="L37" i="2" s="1"/>
  <c r="O29" i="2"/>
  <c r="O28" i="2"/>
  <c r="I26" i="2"/>
  <c r="O26" i="2" s="1"/>
  <c r="O25" i="2"/>
  <c r="I24" i="2"/>
  <c r="O24" i="2" s="1"/>
  <c r="O23" i="2"/>
  <c r="I22" i="2"/>
  <c r="O22" i="2" s="1"/>
  <c r="O21" i="2"/>
  <c r="I20" i="2"/>
  <c r="O20" i="2" s="1"/>
  <c r="O18" i="2"/>
  <c r="I17" i="2"/>
  <c r="O17" i="2" s="1"/>
  <c r="O16" i="2"/>
  <c r="I15" i="2"/>
  <c r="O15" i="2" s="1"/>
  <c r="O14" i="2"/>
  <c r="O13" i="2"/>
  <c r="O12" i="2"/>
  <c r="I11" i="2"/>
  <c r="O11" i="2" s="1"/>
  <c r="O10" i="2"/>
  <c r="I9" i="2"/>
  <c r="O9" i="2" s="1"/>
  <c r="I8" i="2"/>
  <c r="O8" i="2" s="1"/>
  <c r="I7" i="2"/>
  <c r="O7" i="2" s="1"/>
  <c r="O6" i="2"/>
  <c r="I5" i="2"/>
  <c r="O5" i="2" s="1"/>
  <c r="O4" i="2"/>
  <c r="I3" i="2"/>
  <c r="O3" i="2" s="1"/>
  <c r="L278" i="2" l="1"/>
  <c r="O278" i="2" s="1"/>
  <c r="N59" i="2"/>
  <c r="O59" i="2" s="1"/>
  <c r="L272" i="2"/>
  <c r="O272" i="2" s="1"/>
  <c r="L38" i="2"/>
  <c r="O38" i="2" s="1"/>
  <c r="O275" i="2"/>
  <c r="O280" i="2"/>
  <c r="O155" i="2"/>
  <c r="O158" i="2"/>
  <c r="O49" i="2"/>
  <c r="N60" i="2"/>
  <c r="O60" i="2" s="1"/>
  <c r="J145" i="2"/>
  <c r="O145" i="2" s="1"/>
  <c r="O43" i="2"/>
  <c r="O37" i="2"/>
  <c r="O39" i="2"/>
  <c r="O270" i="2"/>
  <c r="L151" i="2"/>
  <c r="O151" i="2" s="1"/>
  <c r="L153" i="2"/>
  <c r="O153" i="2" s="1"/>
  <c r="O44" i="2"/>
  <c r="O46" i="2"/>
  <c r="N57" i="2"/>
  <c r="L157" i="2"/>
  <c r="O157" i="2" s="1"/>
  <c r="O42" i="2"/>
  <c r="O45" i="2"/>
  <c r="O47" i="2"/>
  <c r="O48" i="2"/>
  <c r="O58" i="2"/>
  <c r="J147" i="2"/>
  <c r="O147" i="2" s="1"/>
  <c r="L154" i="2"/>
  <c r="O154" i="2" s="1"/>
  <c r="L156" i="2"/>
  <c r="O156" i="2" s="1"/>
  <c r="L230" i="2"/>
  <c r="O230" i="2" s="1"/>
  <c r="J242" i="2"/>
  <c r="O242" i="2" s="1"/>
  <c r="L231" i="2"/>
  <c r="O231" i="2" s="1"/>
  <c r="L236" i="2"/>
  <c r="O236" i="2" s="1"/>
  <c r="L227" i="2"/>
  <c r="O227" i="2" s="1"/>
  <c r="L237" i="2"/>
  <c r="O237" i="2" s="1"/>
  <c r="L229" i="2"/>
  <c r="O229" i="2" s="1"/>
  <c r="L234" i="2"/>
  <c r="O234" i="2" s="1"/>
  <c r="N247" i="2"/>
  <c r="O247" i="2" s="1"/>
  <c r="L232" i="2"/>
  <c r="O232" i="2" s="1"/>
  <c r="L235" i="2"/>
  <c r="O235" i="2" s="1"/>
  <c r="N248" i="2"/>
  <c r="O248" i="2" s="1"/>
  <c r="L233" i="2"/>
  <c r="O233" i="2" s="1"/>
  <c r="O57" i="2" l="1"/>
  <c r="M235" i="1" l="1"/>
  <c r="M141" i="1"/>
  <c r="M225" i="1"/>
  <c r="M220" i="1"/>
  <c r="M215" i="1"/>
  <c r="M210" i="1"/>
  <c r="M205" i="1"/>
  <c r="M154" i="1"/>
  <c r="R154" i="1" s="1"/>
  <c r="M134" i="1"/>
  <c r="R134" i="1" s="1"/>
  <c r="M125" i="1"/>
  <c r="N125" i="1" s="1"/>
  <c r="M123" i="1"/>
  <c r="N123" i="1" s="1"/>
  <c r="M118" i="1"/>
  <c r="R118" i="1" s="1"/>
  <c r="M111" i="1"/>
  <c r="R111" i="1" s="1"/>
  <c r="M100" i="1"/>
  <c r="R100" i="1" s="1"/>
  <c r="M90" i="1"/>
  <c r="R90" i="1" s="1"/>
  <c r="M85" i="1"/>
  <c r="N85" i="1" s="1"/>
  <c r="M80" i="1"/>
  <c r="R80" i="1" s="1"/>
  <c r="M75" i="1"/>
  <c r="R75" i="1" s="1"/>
  <c r="M59" i="1"/>
  <c r="R59" i="1" s="1"/>
  <c r="M53" i="1"/>
  <c r="R53" i="1" s="1"/>
  <c r="M48" i="1"/>
  <c r="R48" i="1" s="1"/>
  <c r="M43" i="1"/>
  <c r="R43" i="1" s="1"/>
  <c r="M19" i="1"/>
  <c r="R19" i="1" s="1"/>
  <c r="M14" i="1"/>
  <c r="R14" i="1" s="1"/>
  <c r="M13" i="1"/>
  <c r="R13" i="1" s="1"/>
  <c r="N205" i="1" l="1"/>
  <c r="R205" i="1" s="1"/>
  <c r="R247" i="1"/>
  <c r="N210" i="1"/>
  <c r="R210" i="1" s="1"/>
  <c r="N215" i="1"/>
  <c r="R215" i="1" s="1"/>
  <c r="R254" i="1"/>
  <c r="N220" i="1"/>
  <c r="R220" i="1" s="1"/>
  <c r="R255" i="1"/>
  <c r="R225" i="1"/>
  <c r="R256" i="1"/>
  <c r="R141" i="1"/>
  <c r="R235" i="1"/>
  <c r="R268" i="1"/>
  <c r="R272" i="1"/>
  <c r="R125" i="1"/>
  <c r="R123" i="1"/>
  <c r="R85" i="1"/>
</calcChain>
</file>

<file path=xl/sharedStrings.xml><?xml version="1.0" encoding="utf-8"?>
<sst xmlns="http://schemas.openxmlformats.org/spreadsheetml/2006/main" count="8133" uniqueCount="928">
  <si>
    <t>Sede</t>
  </si>
  <si>
    <t>Dipartimento</t>
  </si>
  <si>
    <t>U.O. di assegnazione</t>
  </si>
  <si>
    <t>Nome Professionista</t>
  </si>
  <si>
    <t>Qualifica</t>
  </si>
  <si>
    <t>costo orario</t>
  </si>
  <si>
    <t>ore settim.</t>
  </si>
  <si>
    <t>tot. Settim.</t>
  </si>
  <si>
    <t>Tot ore</t>
  </si>
  <si>
    <t xml:space="preserve">anno di bilancio </t>
  </si>
  <si>
    <t>Data inizio rapporto</t>
  </si>
  <si>
    <t>Data fine rapporto</t>
  </si>
  <si>
    <t>Compenso lordo</t>
  </si>
  <si>
    <t>enpab enpap-iva</t>
  </si>
  <si>
    <t>inail</t>
  </si>
  <si>
    <t>inps</t>
  </si>
  <si>
    <t>irap</t>
  </si>
  <si>
    <t>totale Compenso + oneri</t>
  </si>
  <si>
    <t>Delibera</t>
  </si>
  <si>
    <t>Note</t>
  </si>
  <si>
    <t>S. Paolo</t>
  </si>
  <si>
    <t>Area Medico Internistica</t>
  </si>
  <si>
    <t>Medico</t>
  </si>
  <si>
    <t>Dermatologia</t>
  </si>
  <si>
    <t>Boccardi Daniela</t>
  </si>
  <si>
    <t>Ghiozzi Simona</t>
  </si>
  <si>
    <t>Materno Infantile</t>
  </si>
  <si>
    <t>Donne Immigr.</t>
  </si>
  <si>
    <t>Gregori Chiara</t>
  </si>
  <si>
    <t>Testa Collo</t>
  </si>
  <si>
    <t>Maxillo Facciale</t>
  </si>
  <si>
    <t>Meazzini Maria Costanza</t>
  </si>
  <si>
    <t>Rezzonico Angela</t>
  </si>
  <si>
    <t>Logopedista</t>
  </si>
  <si>
    <t>Medicina II</t>
  </si>
  <si>
    <t>Manfrini Roberto</t>
  </si>
  <si>
    <t>Merlotti Claudia I.</t>
  </si>
  <si>
    <t>Medicina Protetta</t>
  </si>
  <si>
    <t>Gasperini Manuela</t>
  </si>
  <si>
    <t>Epato-Gastro-Metabolico</t>
  </si>
  <si>
    <t>Gastroenterologia e Epatologia</t>
  </si>
  <si>
    <t>Boga Elisabetta</t>
  </si>
  <si>
    <t>Servizio dietetico e Nutrizione Clinica</t>
  </si>
  <si>
    <t>Dietista</t>
  </si>
  <si>
    <t>Salute Mentale e Dipendenze</t>
  </si>
  <si>
    <t>CRE</t>
  </si>
  <si>
    <t>Tessarollo Valeria</t>
  </si>
  <si>
    <t xml:space="preserve">Neurologia I </t>
  </si>
  <si>
    <t>Psicologo</t>
  </si>
  <si>
    <t>Tincani Morena</t>
  </si>
  <si>
    <t>Psicoterapeuta</t>
  </si>
  <si>
    <t>Oculistica</t>
  </si>
  <si>
    <t>Patelli Fabio</t>
  </si>
  <si>
    <t>Emato Oncologico</t>
  </si>
  <si>
    <t>Ostetr.Gin. PMA</t>
  </si>
  <si>
    <t>Pasquale Carla</t>
  </si>
  <si>
    <t>Biologo</t>
  </si>
  <si>
    <t>Garzia Emanuele</t>
  </si>
  <si>
    <t>Macchi Rufina</t>
  </si>
  <si>
    <t>Moneta Monica</t>
  </si>
  <si>
    <t>Pediatria</t>
  </si>
  <si>
    <t>Cardio Respiratorio</t>
  </si>
  <si>
    <t>Pneumologia</t>
  </si>
  <si>
    <t>Verga Massimo</t>
  </si>
  <si>
    <t>Piscopo Kyrie</t>
  </si>
  <si>
    <t>Mariani Vera Maria</t>
  </si>
  <si>
    <t>Emergenza Urgenza</t>
  </si>
  <si>
    <t>Pronto Soccorso</t>
  </si>
  <si>
    <t>Rossignoli Greta</t>
  </si>
  <si>
    <t>Uonpia Barabino</t>
  </si>
  <si>
    <t>S. Carlo</t>
  </si>
  <si>
    <t>NPIA</t>
  </si>
  <si>
    <t>Bindelli Daniela</t>
  </si>
  <si>
    <t>Androl. Pediatrica</t>
  </si>
  <si>
    <t>Salvioni Michela</t>
  </si>
  <si>
    <t>Tecnologie Diagn. Laborat.</t>
  </si>
  <si>
    <t>SIMT</t>
  </si>
  <si>
    <t>Ferrari Stefania</t>
  </si>
  <si>
    <t>Dolzatelli Stella</t>
  </si>
  <si>
    <t>Razzari Cristina</t>
  </si>
  <si>
    <t>Casoli Gloria</t>
  </si>
  <si>
    <t>Biotecnologo</t>
  </si>
  <si>
    <t>Corno Fabio</t>
  </si>
  <si>
    <t>Damele Clara Anna Linda</t>
  </si>
  <si>
    <t>Maciocco Francesca</t>
  </si>
  <si>
    <t>Varesini Paolo</t>
  </si>
  <si>
    <t>Vacalebre Manuela</t>
  </si>
  <si>
    <t>UONPIA Buccinasco</t>
  </si>
  <si>
    <t>Caneva Claudia</t>
  </si>
  <si>
    <t>UONPIA Val d'Intelvi</t>
  </si>
  <si>
    <t>Gatto Annalisa</t>
  </si>
  <si>
    <t>Magnolfi Chiara</t>
  </si>
  <si>
    <t>Uonpia Ovada</t>
  </si>
  <si>
    <t>Torcellini Federica</t>
  </si>
  <si>
    <t>Servizio diet e Nutriz Clinica</t>
  </si>
  <si>
    <t>Spiti Roberta</t>
  </si>
  <si>
    <t>Tagliabue Veronica</t>
  </si>
  <si>
    <t>Fanelli Giovanni</t>
  </si>
  <si>
    <t xml:space="preserve">C. sal asc Donne </t>
  </si>
  <si>
    <t>Lanfranchi Antonella</t>
  </si>
  <si>
    <t>Area di staff Dir Strategica</t>
  </si>
  <si>
    <t>Direz. Sanitaria - Trapianti</t>
  </si>
  <si>
    <t>Biscardi Davide A.</t>
  </si>
  <si>
    <t>Del Negro Silvia M.</t>
  </si>
  <si>
    <t>Rodocanachi Roidi  Marina Luisa</t>
  </si>
  <si>
    <t>5mese</t>
  </si>
  <si>
    <t>Tecn di NFP</t>
  </si>
  <si>
    <t>3 acc mese</t>
  </si>
  <si>
    <t>Cena Alberto</t>
  </si>
  <si>
    <t>D'Amore Fiorella</t>
  </si>
  <si>
    <t>ORL</t>
  </si>
  <si>
    <t>Ranzani Giuseppe</t>
  </si>
  <si>
    <t>Arnone Flavio</t>
  </si>
  <si>
    <t>Zuvadelli Juri</t>
  </si>
  <si>
    <t>Scopari Andrea</t>
  </si>
  <si>
    <t>Psichiatria 52</t>
  </si>
  <si>
    <t>Del Giudice Renata</t>
  </si>
  <si>
    <t>Psicologia Clinica</t>
  </si>
  <si>
    <t>Mariani Vera</t>
  </si>
  <si>
    <t>Maxillo- Facciale pr. Smile House</t>
  </si>
  <si>
    <t>Tortora Chiara</t>
  </si>
  <si>
    <t>Med Ortodonzista</t>
  </si>
  <si>
    <t>Capasso Elisa</t>
  </si>
  <si>
    <t>Pellegrinelli Laura</t>
  </si>
  <si>
    <t>Chiavenna C. Giuseppe</t>
  </si>
  <si>
    <t>Zappia Laura Bruna</t>
  </si>
  <si>
    <t>Aceti Fulvia</t>
  </si>
  <si>
    <t>Todaro Piera Emanuela</t>
  </si>
  <si>
    <t>Fontana Ilaria</t>
  </si>
  <si>
    <t>Brega Marco</t>
  </si>
  <si>
    <t>Di Paolo Viola</t>
  </si>
  <si>
    <t>Cohen Noah</t>
  </si>
  <si>
    <t>Poli Corinne</t>
  </si>
  <si>
    <t>Auriemma Miriam</t>
  </si>
  <si>
    <t>Barbini Daniela</t>
  </si>
  <si>
    <t>Muzzupappa Eva</t>
  </si>
  <si>
    <t>Borsani Maddalena</t>
  </si>
  <si>
    <t>Minci Monica</t>
  </si>
  <si>
    <t>Oculistica pr. Minorazioni visive</t>
  </si>
  <si>
    <t>Savaresi Gaetano</t>
  </si>
  <si>
    <t>Ottico</t>
  </si>
  <si>
    <t>TR 105</t>
  </si>
  <si>
    <t>Parabiaghi Alberto</t>
  </si>
  <si>
    <t>Aquilino Daniele</t>
  </si>
  <si>
    <t>Ciocca Maria Elena</t>
  </si>
  <si>
    <t>Gasparini Aurora</t>
  </si>
  <si>
    <t>Luzzati Donata</t>
  </si>
  <si>
    <t>Iurilli Nicoletta</t>
  </si>
  <si>
    <t>Iovine Salvo</t>
  </si>
  <si>
    <t>Femiano Maria Rosaria</t>
  </si>
  <si>
    <t>Kahan Marika</t>
  </si>
  <si>
    <t>TR105</t>
  </si>
  <si>
    <t>Cislaghi Eva Maria</t>
  </si>
  <si>
    <t>Costa Palma Elena</t>
  </si>
  <si>
    <t>Novero Sara Roberta</t>
  </si>
  <si>
    <t>Pietrasanta Federica</t>
  </si>
  <si>
    <t>Redaelli Carolina</t>
  </si>
  <si>
    <t>TR 89</t>
  </si>
  <si>
    <t>Morati Cristiano</t>
  </si>
  <si>
    <t>TR 112</t>
  </si>
  <si>
    <t>Quartieri Bollani Marta</t>
  </si>
  <si>
    <t>Iapichino Elena</t>
  </si>
  <si>
    <t>TR 103</t>
  </si>
  <si>
    <t>Faggioli Raffaella</t>
  </si>
  <si>
    <t>Strada Irene</t>
  </si>
  <si>
    <t>Notari Giorgia</t>
  </si>
  <si>
    <t>Ferrari Federico</t>
  </si>
  <si>
    <t>Bonomo Claudia</t>
  </si>
  <si>
    <t>Viscardi Maguy</t>
  </si>
  <si>
    <t xml:space="preserve">NPI Terr. E Psicopat. Età evolut. progetto SAGA </t>
  </si>
  <si>
    <t>Morè Laura</t>
  </si>
  <si>
    <t>Medico NPI</t>
  </si>
  <si>
    <t>Ierardi Elena</t>
  </si>
  <si>
    <t>Chisari Serena</t>
  </si>
  <si>
    <t>Tecnico Neuro e Psicomotricità</t>
  </si>
  <si>
    <t>Rossetti Elena</t>
  </si>
  <si>
    <t>Costantino Ilaria</t>
  </si>
  <si>
    <t>NPI Terr. E Psicopat. Età evolut.pr. ABBATT. LISTE</t>
  </si>
  <si>
    <t>Bernareggi Marta</t>
  </si>
  <si>
    <t>Fasola Anna</t>
  </si>
  <si>
    <t>Beghelli Silvia</t>
  </si>
  <si>
    <t>Palumbo Laura</t>
  </si>
  <si>
    <t>NPI Terr. E Psicopat. Età evolut. pr. ABBATT. LISTE</t>
  </si>
  <si>
    <t>Tonolli Eugenio</t>
  </si>
  <si>
    <t>NPI Terr. E Psicopat. Età evolut. pr. ADOLESCENTI G31</t>
  </si>
  <si>
    <t>Bettoni Daniela</t>
  </si>
  <si>
    <t>Emanuelli Francesca</t>
  </si>
  <si>
    <t>Villa Daniela</t>
  </si>
  <si>
    <t>Arte terapeuta</t>
  </si>
  <si>
    <t>NPI Terr. E Psicopat. Età evolut. via ovada pr. ADOLESCENTI G31</t>
  </si>
  <si>
    <t>Reynders Stefano</t>
  </si>
  <si>
    <t>Camedda Manuela</t>
  </si>
  <si>
    <t xml:space="preserve">Psicologo </t>
  </si>
  <si>
    <t>Piccapietra Monica</t>
  </si>
  <si>
    <t>Dovera Giulia</t>
  </si>
  <si>
    <t>Caulo Chiara</t>
  </si>
  <si>
    <t>Baronio Federica</t>
  </si>
  <si>
    <t>NPI Terr. E Psicopat. Età evolut.pr. ADOLESCENTI G31</t>
  </si>
  <si>
    <t>Piva Francesca</t>
  </si>
  <si>
    <t>NPI CRE pr. DISABILITA' G32</t>
  </si>
  <si>
    <t>NPI Terr. E Psicopat. Età evolut.Uonpia - Val 'Intelvi-  MIGRAZIONE G29</t>
  </si>
  <si>
    <t>NPI Terr. E Psicopat. Età evolut.Uonpia - Remo la Valle - MIGRAZIONE G29</t>
  </si>
  <si>
    <t>Cattaneo Elisabetta</t>
  </si>
  <si>
    <t>NPI Terr. E Psicopat. Età evolut.Uonpia - Buccinasco- MIGRAZIONE G29</t>
  </si>
  <si>
    <t>Maggiulli Claudia</t>
  </si>
  <si>
    <t>Rossetti Viviana</t>
  </si>
  <si>
    <t>Uonpia - Remo la Valle - MIGRAZIONE G29</t>
  </si>
  <si>
    <t>Colzani Antonella</t>
  </si>
  <si>
    <t>NPI Terr. E Psicopat. Età evolut.Uonpia - Buccinasco- ADOLESCENTI G31</t>
  </si>
  <si>
    <t>Cartelli Paola</t>
  </si>
  <si>
    <t>Giannone Ornella</t>
  </si>
  <si>
    <t>NPI Terr. E Psicopat. Età evolut.Uonpia - Buccinasco - DISABILITA' G32</t>
  </si>
  <si>
    <t>NPI Terr. E Psicopat. Età evolut.Uonpia - Remo la Valle - DISABILITA' G32</t>
  </si>
  <si>
    <t>Villagrossi Emanuela</t>
  </si>
  <si>
    <t>NPI Terr. E Psicopat. Età evolut.Uonpia - Val d'Intelvi - DISABILITA' G32</t>
  </si>
  <si>
    <t>De Palma Manuela</t>
  </si>
  <si>
    <t>Caterini Francesca</t>
  </si>
  <si>
    <t>Sabatino Francesca</t>
  </si>
  <si>
    <t>Colletti Liliana</t>
  </si>
  <si>
    <t>Ostetricia e Gin</t>
  </si>
  <si>
    <t>D'Amato Barbara</t>
  </si>
  <si>
    <t>Della Grazia Sara</t>
  </si>
  <si>
    <t>Macrì Alberico</t>
  </si>
  <si>
    <t>Rozza Roberto</t>
  </si>
  <si>
    <t>Adami Alfredo</t>
  </si>
  <si>
    <t>Pedronetto Paola</t>
  </si>
  <si>
    <t>Ferrando Cesare</t>
  </si>
  <si>
    <t>Crosetto Fiorenza</t>
  </si>
  <si>
    <t>Fusari Pietro</t>
  </si>
  <si>
    <t>Maccarini Luca</t>
  </si>
  <si>
    <t>Marchesi Alessandro</t>
  </si>
  <si>
    <t>Realini Paolo</t>
  </si>
  <si>
    <t>Scanferla Massimo</t>
  </si>
  <si>
    <t>Igienista Dentale</t>
  </si>
  <si>
    <t>Pispero Alberto</t>
  </si>
  <si>
    <t>Decani Sem</t>
  </si>
  <si>
    <t>Tarozzi Marco</t>
  </si>
  <si>
    <t>Senna Andrea</t>
  </si>
  <si>
    <t>Franchini Roberto</t>
  </si>
  <si>
    <t>Baruzzi Elisa</t>
  </si>
  <si>
    <t>Nicali Andrea</t>
  </si>
  <si>
    <t>Borloni Roberto</t>
  </si>
  <si>
    <t>Bulfamante Antonio Mario</t>
  </si>
  <si>
    <t>Sala Barbara</t>
  </si>
  <si>
    <t>Maxillo-Facciale</t>
  </si>
  <si>
    <t>Ostetricia e Gin.</t>
  </si>
  <si>
    <t>Prada Arianna</t>
  </si>
  <si>
    <t>ATS -SERD</t>
  </si>
  <si>
    <t>SERT 1 CARCERI OPERA</t>
  </si>
  <si>
    <t>Assistente Sociale</t>
  </si>
  <si>
    <t>SERD BOLLATE TRIBUNALE</t>
  </si>
  <si>
    <t xml:space="preserve">SERD TRATT. AV. NAVE </t>
  </si>
  <si>
    <t>Criminologo</t>
  </si>
  <si>
    <t>SERD PENALE MINORILE</t>
  </si>
  <si>
    <t>SERD TERR. - SERD BOIFAVA</t>
  </si>
  <si>
    <t>SERD CARCERI SAN VITTORE</t>
  </si>
  <si>
    <t>SERD TERR. - SERD FORZE ARMATE</t>
  </si>
  <si>
    <t>Direz. Sociosanit.-Area Territ.</t>
  </si>
  <si>
    <t>CONSULTORIO VIA REMO LA VALLE</t>
  </si>
  <si>
    <t>CONSULTORIO VIA BOIFAVA</t>
  </si>
  <si>
    <t>CONSULTORIO VIA DELLA FERRERA</t>
  </si>
  <si>
    <t>SERD OPERA E TRATT.AV. VELA</t>
  </si>
  <si>
    <t>SERD TERR. - SERD GOLA</t>
  </si>
  <si>
    <t>Educatore prof.le</t>
  </si>
  <si>
    <t>SERD BOLLATE E TRIBUNALE</t>
  </si>
  <si>
    <t>SERD CARCERE SAN VITTORE</t>
  </si>
  <si>
    <t>ATS MED. LEG</t>
  </si>
  <si>
    <t xml:space="preserve">Medicina Legale </t>
  </si>
  <si>
    <t>Medicina Necrosopica</t>
  </si>
  <si>
    <t>A PRESTAZ.</t>
  </si>
  <si>
    <t>Presidenti Commiss. Invalidi</t>
  </si>
  <si>
    <t xml:space="preserve">A GETTONE </t>
  </si>
  <si>
    <t>Med Categ Comm. Inv B. Nere</t>
  </si>
  <si>
    <t>Medico di categ. ANMIC</t>
  </si>
  <si>
    <t>Med Spec. Comm. Inv  Bande Nere</t>
  </si>
  <si>
    <t>Commissione Patenti</t>
  </si>
  <si>
    <t>Bianchi Lazzotti Rossana</t>
  </si>
  <si>
    <t>Valentino Samuele</t>
  </si>
  <si>
    <t>Romaniello Vittorio</t>
  </si>
  <si>
    <t xml:space="preserve">D'Auria Gianluca </t>
  </si>
  <si>
    <t>Arma dei Carabinieri - Med. Ufficiale</t>
  </si>
  <si>
    <t xml:space="preserve">Russo Massimo </t>
  </si>
  <si>
    <t>Esercito Italiano - Med. Ufficiale</t>
  </si>
  <si>
    <t xml:space="preserve">Valenti Sigfrido </t>
  </si>
  <si>
    <t>Bignami Fabio</t>
  </si>
  <si>
    <t xml:space="preserve">Martino Antonio </t>
  </si>
  <si>
    <t xml:space="preserve">Garzia Emanuele </t>
  </si>
  <si>
    <t>Aeronautica Italiana - Med. Ufficiale</t>
  </si>
  <si>
    <t xml:space="preserve">Signorino Pietro </t>
  </si>
  <si>
    <t>Guardia di Finanza - Med. Ufficiale</t>
  </si>
  <si>
    <t xml:space="preserve">Ceruso Manuela </t>
  </si>
  <si>
    <t>Ferrovie Italiane - Medico</t>
  </si>
  <si>
    <t xml:space="preserve">La Salvia Rocco </t>
  </si>
  <si>
    <t xml:space="preserve">Saba Giovanna </t>
  </si>
  <si>
    <t xml:space="preserve">Prelati Lucia </t>
  </si>
  <si>
    <t>Calabrò Giuseppe</t>
  </si>
  <si>
    <t>Polizia di Stato - Medico</t>
  </si>
  <si>
    <t>Messina Erika</t>
  </si>
  <si>
    <t>Cossutta Valentina</t>
  </si>
  <si>
    <t>Romanengo Monica</t>
  </si>
  <si>
    <t>Bellomo Mariangela</t>
  </si>
  <si>
    <t>Baroni Luciano</t>
  </si>
  <si>
    <t>Giovanetti Giulio</t>
  </si>
  <si>
    <t>Guzzeloni Emiliano</t>
  </si>
  <si>
    <t>Varesi Chiara</t>
  </si>
  <si>
    <t>Fiordelisi Vincenzo</t>
  </si>
  <si>
    <t>Rossetti Roberto</t>
  </si>
  <si>
    <t>Bruni Maurizio</t>
  </si>
  <si>
    <t>Dominioni Irene</t>
  </si>
  <si>
    <t>Scarparo Maurizio</t>
  </si>
  <si>
    <t>De Chirico Tommaso</t>
  </si>
  <si>
    <t>Gellmann Eva</t>
  </si>
  <si>
    <t>De Fina Anna Maria</t>
  </si>
  <si>
    <t>Cavaleri Luca</t>
  </si>
  <si>
    <t>Franzinelli Massimo</t>
  </si>
  <si>
    <t>Bernasconi Marina</t>
  </si>
  <si>
    <t>Stigliano Clelia</t>
  </si>
  <si>
    <t>Bianchi Sandra</t>
  </si>
  <si>
    <t>Ferraro Irene</t>
  </si>
  <si>
    <t>Melloni Carla</t>
  </si>
  <si>
    <t>Nicoloso Antonino</t>
  </si>
  <si>
    <t>Abu Shwama Ali</t>
  </si>
  <si>
    <t>Mari Luisa</t>
  </si>
  <si>
    <t>SEDE</t>
  </si>
  <si>
    <t>COGNOME e NOME</t>
  </si>
  <si>
    <t>QUALIFICA</t>
  </si>
  <si>
    <t>COMPENSO ORARIO</t>
  </si>
  <si>
    <t>ore mese max retribuibili</t>
  </si>
  <si>
    <t>anno di Bilancio</t>
  </si>
  <si>
    <t>DECORRENZA</t>
  </si>
  <si>
    <t>SCADENZA</t>
  </si>
  <si>
    <t>INPS</t>
  </si>
  <si>
    <t>ENPAB</t>
  </si>
  <si>
    <t>ENPAP</t>
  </si>
  <si>
    <t>IVA</t>
  </si>
  <si>
    <t>IPASVI</t>
  </si>
  <si>
    <t>TOTALE COMPLESSIVO</t>
  </si>
  <si>
    <t>DELIBERA</t>
  </si>
  <si>
    <t>Bollate</t>
  </si>
  <si>
    <t>Medico penitenziario</t>
  </si>
  <si>
    <t>1017/2020</t>
  </si>
  <si>
    <t>1130/2020</t>
  </si>
  <si>
    <t>Infermiere Prof.le</t>
  </si>
  <si>
    <t>966/2020</t>
  </si>
  <si>
    <t>Psichiatra</t>
  </si>
  <si>
    <t>1068/2020</t>
  </si>
  <si>
    <t>1076/2020</t>
  </si>
  <si>
    <t>Diabetologo</t>
  </si>
  <si>
    <t>1074/2020</t>
  </si>
  <si>
    <t>Urologo</t>
  </si>
  <si>
    <t>Pneumologo</t>
  </si>
  <si>
    <t>965/2020</t>
  </si>
  <si>
    <t>Odontoiatra</t>
  </si>
  <si>
    <t>1071/2020</t>
  </si>
  <si>
    <t>2022</t>
  </si>
  <si>
    <t>2023</t>
  </si>
  <si>
    <t>Medico Legale</t>
  </si>
  <si>
    <t>Tecn di Laboratorio</t>
  </si>
  <si>
    <t>950/2020</t>
  </si>
  <si>
    <t>Opera</t>
  </si>
  <si>
    <t>Orl</t>
  </si>
  <si>
    <t>Tecn di Fiosioterapia</t>
  </si>
  <si>
    <t>358/2020</t>
  </si>
  <si>
    <t>Tecn di Radiologia</t>
  </si>
  <si>
    <t>137/2020</t>
  </si>
  <si>
    <t>S.Vittore</t>
  </si>
  <si>
    <t>Ginecologo</t>
  </si>
  <si>
    <t>1312/2020</t>
  </si>
  <si>
    <t>Beccaria</t>
  </si>
  <si>
    <t xml:space="preserve">TOTALE COMPENSO </t>
  </si>
  <si>
    <t>IRAP</t>
  </si>
  <si>
    <t>INAIL</t>
  </si>
  <si>
    <t>MEDICO</t>
  </si>
  <si>
    <t>Ambulat. Disturbi Alimentari</t>
  </si>
  <si>
    <t>Farmacista</t>
  </si>
  <si>
    <t>Oncologia</t>
  </si>
  <si>
    <t>137/2021</t>
  </si>
  <si>
    <t>130/2021</t>
  </si>
  <si>
    <t>2195/2020</t>
  </si>
  <si>
    <t>Med. Geriatra</t>
  </si>
  <si>
    <t>Med. Internista</t>
  </si>
  <si>
    <t>Med. Neurologo/Psichiatra</t>
  </si>
  <si>
    <t>Med. Oculista</t>
  </si>
  <si>
    <t>Med. Fisiatra</t>
  </si>
  <si>
    <t>Territorio</t>
  </si>
  <si>
    <t>Pingitore Serena</t>
  </si>
  <si>
    <t>86/2021</t>
  </si>
  <si>
    <t>Salute Mentale e Dip</t>
  </si>
  <si>
    <t>Anselmetti Simona</t>
  </si>
  <si>
    <t>Civilotti Cristina</t>
  </si>
  <si>
    <t>Matelloni Irene Aglaia</t>
  </si>
  <si>
    <t>Tosi Martina</t>
  </si>
  <si>
    <t>D'Arrezzo Rosanna</t>
  </si>
  <si>
    <t>SEDI VACCINALI</t>
  </si>
  <si>
    <t>Piana Paolo</t>
  </si>
  <si>
    <t>Avvocato-Loss Adjuster</t>
  </si>
  <si>
    <t>Macli Rosamaria</t>
  </si>
  <si>
    <t>Kharkivska Iren</t>
  </si>
  <si>
    <t>Lari Marta</t>
  </si>
  <si>
    <t>Vanni Beatrice Maria</t>
  </si>
  <si>
    <t>Rosella Daniela</t>
  </si>
  <si>
    <t>Zucca Martina</t>
  </si>
  <si>
    <t>Malafronte Rosaria</t>
  </si>
  <si>
    <t>SIMT (ex ADO)</t>
  </si>
  <si>
    <t>Ruggieri Laura</t>
  </si>
  <si>
    <t>Salute Mentale e Dipendenze-ACAPO</t>
  </si>
  <si>
    <t>Educatore Prof.le</t>
  </si>
  <si>
    <t>1709/2021</t>
  </si>
  <si>
    <t>Lombardo Roberta</t>
  </si>
  <si>
    <t>Neurop. Inf.le-CRE pr. ADHD G13</t>
  </si>
  <si>
    <t>Ispe. Gen. Sanità Militare</t>
  </si>
  <si>
    <t>1856/2021</t>
  </si>
  <si>
    <t>1861/2021</t>
  </si>
  <si>
    <t>1785/2021</t>
  </si>
  <si>
    <t>Salis Valerio</t>
  </si>
  <si>
    <t>Crispino Ippolito</t>
  </si>
  <si>
    <t>Panetta Alessandro</t>
  </si>
  <si>
    <t>Manzo Simone</t>
  </si>
  <si>
    <t>Nardo Alessia</t>
  </si>
  <si>
    <t>Spezzano Piero</t>
  </si>
  <si>
    <t>Esposito Raffaele A.</t>
  </si>
  <si>
    <t>Dipartimento Area Critica</t>
  </si>
  <si>
    <t>Urologia</t>
  </si>
  <si>
    <t>Picozzi Stefano</t>
  </si>
  <si>
    <t>1862/2021</t>
  </si>
  <si>
    <t>Romano Michela</t>
  </si>
  <si>
    <t>Tavecchia Marta</t>
  </si>
  <si>
    <t>1398/2021</t>
  </si>
  <si>
    <t>Dip. Testa Collo</t>
  </si>
  <si>
    <t>ODONTO I prog. 1</t>
  </si>
  <si>
    <t>ODONTO I prog. 2</t>
  </si>
  <si>
    <t>ODONTO I prog. 3</t>
  </si>
  <si>
    <t>ODONTO II prog. 1</t>
  </si>
  <si>
    <t>ODONTO II prog. 2</t>
  </si>
  <si>
    <t>Scarnò Dario</t>
  </si>
  <si>
    <t>ODONTO PED prog. 1</t>
  </si>
  <si>
    <t>ODONTO PED prog. 2</t>
  </si>
  <si>
    <t>ODONTO PED prog. 3</t>
  </si>
  <si>
    <t>ODONTO PED prog. 4</t>
  </si>
  <si>
    <t>Caizzi Margherita</t>
  </si>
  <si>
    <t xml:space="preserve">Tagliatesta Luigi </t>
  </si>
  <si>
    <t>Longhi Paolo</t>
  </si>
  <si>
    <t>Coppola Ludovica</t>
  </si>
  <si>
    <t>1924/2021</t>
  </si>
  <si>
    <t>1924/2021 - 2079/2021</t>
  </si>
  <si>
    <t>1987/2021</t>
  </si>
  <si>
    <t>1889/2021</t>
  </si>
  <si>
    <t>Medico Ortodonzista</t>
  </si>
  <si>
    <t>2232/20212</t>
  </si>
  <si>
    <t>Tramontano Martina</t>
  </si>
  <si>
    <t>Conti Laura</t>
  </si>
  <si>
    <t>ODONTO II prog. 5</t>
  </si>
  <si>
    <t>ODONTO PED prog. 5</t>
  </si>
  <si>
    <t>Navarra Annalisa</t>
  </si>
  <si>
    <t xml:space="preserve">Area Medico Internistica </t>
  </si>
  <si>
    <t>Psicologo-Neuropsicologo</t>
  </si>
  <si>
    <t xml:space="preserve">Ostetricia Gin </t>
  </si>
  <si>
    <t xml:space="preserve">Ianniello Antonio </t>
  </si>
  <si>
    <t>Andreassi Alice</t>
  </si>
  <si>
    <t>Carrara Ilaria</t>
  </si>
  <si>
    <t>Bagatta Silvia</t>
  </si>
  <si>
    <t>Felici Emanuela</t>
  </si>
  <si>
    <t>2834/2021</t>
  </si>
  <si>
    <t>3013/2021</t>
  </si>
  <si>
    <t>3098/2021</t>
  </si>
  <si>
    <t>GONANO CANZIO</t>
  </si>
  <si>
    <t>SCARIONI SIMONA</t>
  </si>
  <si>
    <t>2924/2021</t>
  </si>
  <si>
    <t>2853/2021</t>
  </si>
  <si>
    <t>Serd Territoriale-GAP 3.3</t>
  </si>
  <si>
    <t>Serd Penale Penitenziario-GAP 3.4</t>
  </si>
  <si>
    <t>1910/2021</t>
  </si>
  <si>
    <t>Cosi Ivonne</t>
  </si>
  <si>
    <t>Dall'Olio Lucia</t>
  </si>
  <si>
    <t>Reitano Maria Rita</t>
  </si>
  <si>
    <t>Concas Emanuela</t>
  </si>
  <si>
    <t>Marinoni Giulia</t>
  </si>
  <si>
    <t>Jasparro Chiara</t>
  </si>
  <si>
    <t>Spadoni Davide</t>
  </si>
  <si>
    <t>Severino Francesca</t>
  </si>
  <si>
    <t>Direzione Sanitaria</t>
  </si>
  <si>
    <t>Uff. Farm.e Trial Clinici</t>
  </si>
  <si>
    <t>Project Manager</t>
  </si>
  <si>
    <t>221/2022</t>
  </si>
  <si>
    <t>Dipartimento TestaCollo</t>
  </si>
  <si>
    <t>12 h ad acc</t>
  </si>
  <si>
    <t>Psichiatria 52 VESPA</t>
  </si>
  <si>
    <t>1782/2021 - 316/2022</t>
  </si>
  <si>
    <t>306/2022</t>
  </si>
  <si>
    <t>129/2022</t>
  </si>
  <si>
    <t>Clementi Susanna F. M.</t>
  </si>
  <si>
    <t>1753/2021</t>
  </si>
  <si>
    <t>180/2022</t>
  </si>
  <si>
    <t>0/01/2022</t>
  </si>
  <si>
    <t>Rosso Cecilia</t>
  </si>
  <si>
    <t>2695/2020 - 1526/2021-651/2022</t>
  </si>
  <si>
    <t>502/2022</t>
  </si>
  <si>
    <t>01/01/20204</t>
  </si>
  <si>
    <t>525/2022</t>
  </si>
  <si>
    <t>Dipartimento Area Chirurgica</t>
  </si>
  <si>
    <t>736/2022</t>
  </si>
  <si>
    <t>735/2022</t>
  </si>
  <si>
    <t>Mazza Patrizia</t>
  </si>
  <si>
    <t>823/2022</t>
  </si>
  <si>
    <t>822/2022</t>
  </si>
  <si>
    <t>824/2022</t>
  </si>
  <si>
    <t>816/2022</t>
  </si>
  <si>
    <t>809/2022</t>
  </si>
  <si>
    <t>832/2022</t>
  </si>
  <si>
    <t>833/2022</t>
  </si>
  <si>
    <t>857/2022</t>
  </si>
  <si>
    <t>861/2022</t>
  </si>
  <si>
    <t>911/2022</t>
  </si>
  <si>
    <t>908/2022</t>
  </si>
  <si>
    <t>871/2022</t>
  </si>
  <si>
    <t>945/2022</t>
  </si>
  <si>
    <t>Neonatologia</t>
  </si>
  <si>
    <t>926/2022</t>
  </si>
  <si>
    <t>899/2022</t>
  </si>
  <si>
    <t>917/2022</t>
  </si>
  <si>
    <t>955/2022</t>
  </si>
  <si>
    <t>997/2022</t>
  </si>
  <si>
    <t>Cagnazzi Paola</t>
  </si>
  <si>
    <t>1060/2022</t>
  </si>
  <si>
    <t>1085/2022</t>
  </si>
  <si>
    <t>1035/2022</t>
  </si>
  <si>
    <t>1027/2022</t>
  </si>
  <si>
    <t>1156/2022</t>
  </si>
  <si>
    <t>1155/2022</t>
  </si>
  <si>
    <t>1162/2022</t>
  </si>
  <si>
    <t>1158/2022</t>
  </si>
  <si>
    <t>1166/2022</t>
  </si>
  <si>
    <t>214/2022</t>
  </si>
  <si>
    <t>Pizzetti Giulia Beatrice</t>
  </si>
  <si>
    <t>Cirio Silvia</t>
  </si>
  <si>
    <t>1056/2022</t>
  </si>
  <si>
    <t>129/2022 - 1056/2022</t>
  </si>
  <si>
    <t>129/2022-1056/2022</t>
  </si>
  <si>
    <t>420/2022</t>
  </si>
  <si>
    <t>1407/2021</t>
  </si>
  <si>
    <t>420/2022-1250/2022</t>
  </si>
  <si>
    <t>1250/2022</t>
  </si>
  <si>
    <t>955/2020-1461/2021-420/2022-1250/2022</t>
  </si>
  <si>
    <t>1892/2021</t>
  </si>
  <si>
    <t xml:space="preserve"> NPI Terr. E Psicopat. Età evolut. Uonpia - Remo la Valle - ADOLESCENTI G31</t>
  </si>
  <si>
    <t>420/2022-1056/2022</t>
  </si>
  <si>
    <t>01//02/2022</t>
  </si>
  <si>
    <t>169/2022</t>
  </si>
  <si>
    <t>743/2021</t>
  </si>
  <si>
    <t>1032/2021</t>
  </si>
  <si>
    <t>832/2021</t>
  </si>
  <si>
    <t>2099/2021</t>
  </si>
  <si>
    <t>1376/2022</t>
  </si>
  <si>
    <t>1312/2022</t>
  </si>
  <si>
    <t>CONSULTORIO VIA FERRERA</t>
  </si>
  <si>
    <t>Affari Legali - Loss Adjuster</t>
  </si>
  <si>
    <t>Neurologia - pr. Giovani Ricercatori</t>
  </si>
  <si>
    <t>Psicologia Clinica-ENEA</t>
  </si>
  <si>
    <t>Psichiatria 52 - pr. AUTER</t>
  </si>
  <si>
    <t>Pronto Soccorso - Tsunami</t>
  </si>
  <si>
    <t>Paganuzzi Marco Maria</t>
  </si>
  <si>
    <t>S.Paolo</t>
  </si>
  <si>
    <t>1379/2022</t>
  </si>
  <si>
    <t>1785/2021-1379/2022</t>
  </si>
  <si>
    <t>743/2020-1056/2022-1379/2022</t>
  </si>
  <si>
    <t>640/2021-1785/2021-1379/2022</t>
  </si>
  <si>
    <t>1856/2021-1379/2022</t>
  </si>
  <si>
    <t>1491/2022</t>
  </si>
  <si>
    <t>Bonizzoni Giulia</t>
  </si>
  <si>
    <t>Barbero Andrea</t>
  </si>
  <si>
    <t>Buracchi Matteo</t>
  </si>
  <si>
    <t>1612/2022</t>
  </si>
  <si>
    <t>1560/2022</t>
  </si>
  <si>
    <t>Dalmiani Michela</t>
  </si>
  <si>
    <t>Castelli Mario A.</t>
  </si>
  <si>
    <t>Tagliabue V.</t>
  </si>
  <si>
    <t>Buracchi M.</t>
  </si>
  <si>
    <t>Spadoni D.</t>
  </si>
  <si>
    <t>Area Med. Internistica</t>
  </si>
  <si>
    <t>Amb. Ipertensione Art.e allergologia</t>
  </si>
  <si>
    <t>Dip. Materno Infantile</t>
  </si>
  <si>
    <t>1656/2022</t>
  </si>
  <si>
    <t>1686/2022</t>
  </si>
  <si>
    <t>Ginecologia-PMA</t>
  </si>
  <si>
    <t>Radiologia</t>
  </si>
  <si>
    <t>Tecnologie Diagn.</t>
  </si>
  <si>
    <t>10mese</t>
  </si>
  <si>
    <t>2695/2020 - 1526/2021-651/2022-1637/2022</t>
  </si>
  <si>
    <t xml:space="preserve">Boccardi D. </t>
  </si>
  <si>
    <t xml:space="preserve">Franceschelli G. </t>
  </si>
  <si>
    <t xml:space="preserve">Romano A. </t>
  </si>
  <si>
    <t>Makarenko K.</t>
  </si>
  <si>
    <t>Area Chirurgica</t>
  </si>
  <si>
    <t xml:space="preserve">Picozzi S. </t>
  </si>
  <si>
    <t>Gozzi Christian</t>
  </si>
  <si>
    <t>Maruccia Serena</t>
  </si>
  <si>
    <t>1846/2022</t>
  </si>
  <si>
    <t>1827/2022</t>
  </si>
  <si>
    <t>1958/2022</t>
  </si>
  <si>
    <t>1993/2022</t>
  </si>
  <si>
    <t>1983/2022</t>
  </si>
  <si>
    <t>2008/2022</t>
  </si>
  <si>
    <t>2015/2022</t>
  </si>
  <si>
    <t>1862/2022</t>
  </si>
  <si>
    <t>1666/2022</t>
  </si>
  <si>
    <t>1939/2022</t>
  </si>
  <si>
    <t>129/2022-1056/2022 1939/2022</t>
  </si>
  <si>
    <t>1056/2022 1939/2022</t>
  </si>
  <si>
    <t>129/2022-1056/2022 1939/22</t>
  </si>
  <si>
    <t>2589/21</t>
  </si>
  <si>
    <t>Medico npi</t>
  </si>
  <si>
    <t>TRANSITION Min Salute</t>
  </si>
  <si>
    <t>Giriodi maddalena</t>
  </si>
  <si>
    <t>Margherita Manuela</t>
  </si>
  <si>
    <t>63,000 anno</t>
  </si>
  <si>
    <t>1318/2022</t>
  </si>
  <si>
    <t>Anestesia e Rianim.</t>
  </si>
  <si>
    <t>Dip. Area Critica</t>
  </si>
  <si>
    <t>1845/2022</t>
  </si>
  <si>
    <t>Tavecchia Giulia</t>
  </si>
  <si>
    <t>PERVINCA Min Salute - Npicre</t>
  </si>
  <si>
    <t>PERVINCA Min Salute - Npi2</t>
  </si>
  <si>
    <t xml:space="preserve">Paolillo G. </t>
  </si>
  <si>
    <t>3103/2021</t>
  </si>
  <si>
    <t>Angelino Eleonora</t>
  </si>
  <si>
    <t>1896/2022</t>
  </si>
  <si>
    <t>1988/2022</t>
  </si>
  <si>
    <t>420/2022-1056/22</t>
  </si>
  <si>
    <t>1056/2022-1939/2022</t>
  </si>
  <si>
    <t>2310/2022</t>
  </si>
  <si>
    <t>2189/2022</t>
  </si>
  <si>
    <t>Di Carlo Alessandra</t>
  </si>
  <si>
    <t xml:space="preserve">Koshakji Samir </t>
  </si>
  <si>
    <t>De Adamich Bianca M.</t>
  </si>
  <si>
    <t>2270/2022</t>
  </si>
  <si>
    <t>Vitolo Rosa</t>
  </si>
  <si>
    <t>420/2022-</t>
  </si>
  <si>
    <t>1845/2022-2400/2022</t>
  </si>
  <si>
    <t>Sarchi Luca</t>
  </si>
  <si>
    <t xml:space="preserve">Chirico G. </t>
  </si>
  <si>
    <t>2416/2022</t>
  </si>
  <si>
    <t>2293/2022</t>
  </si>
  <si>
    <t>Ostetricia e Ginecologia</t>
  </si>
  <si>
    <t>Ghisoni L.</t>
  </si>
  <si>
    <t>929/2022-2497/2022</t>
  </si>
  <si>
    <t>2546/2022</t>
  </si>
  <si>
    <t>Pr. Benessere Reg. Lom. Psicologia Clinica</t>
  </si>
  <si>
    <t>Campanale Gaia</t>
  </si>
  <si>
    <t>Tesoro Vincenza</t>
  </si>
  <si>
    <t>Bistoletti Sonia</t>
  </si>
  <si>
    <t>Redaelli Valentina</t>
  </si>
  <si>
    <t>Moneta M. P.</t>
  </si>
  <si>
    <t>Dip. Area della donna e Materno Infantile</t>
  </si>
  <si>
    <t>Rossi Arianna</t>
  </si>
  <si>
    <t>01/07/202</t>
  </si>
  <si>
    <t>Xaiz Annalisa</t>
  </si>
  <si>
    <t>Iannaccone Camilla C.</t>
  </si>
  <si>
    <t>2545/2022</t>
  </si>
  <si>
    <t>Nitro Letizia</t>
  </si>
  <si>
    <t>Luridiana B. Chiara</t>
  </si>
  <si>
    <t>195000 ANNO 2022</t>
  </si>
  <si>
    <t xml:space="preserve"> 200.000,00 PER ANNO 2022</t>
  </si>
  <si>
    <t>2776/2022</t>
  </si>
  <si>
    <t>mai preso servizio</t>
  </si>
  <si>
    <t>2844/2022</t>
  </si>
  <si>
    <t>Vurro Nicoletta</t>
  </si>
  <si>
    <t>Bianchi Daniela</t>
  </si>
  <si>
    <t>Bruni Claudia</t>
  </si>
  <si>
    <t>D'Altilia Nicola</t>
  </si>
  <si>
    <t>Azangue Eric</t>
  </si>
  <si>
    <t>3020/2022</t>
  </si>
  <si>
    <t>Morandini Giovanni</t>
  </si>
  <si>
    <t>3084/2022</t>
  </si>
  <si>
    <t xml:space="preserve">Max-Facc pr. Op.Smile Italia </t>
  </si>
  <si>
    <t>Cardino Giovanna</t>
  </si>
  <si>
    <t>Sartorello Francesco</t>
  </si>
  <si>
    <t>195000 anno 2023</t>
  </si>
  <si>
    <t>195000 anno 2024</t>
  </si>
  <si>
    <t>97500 anno 2025</t>
  </si>
  <si>
    <t>237/2023</t>
  </si>
  <si>
    <t>49.000,00 PER TUTTO ANNO 2023</t>
  </si>
  <si>
    <t>25.000,00 PER ANNO 2023</t>
  </si>
  <si>
    <t>2997/2022-167/2023</t>
  </si>
  <si>
    <t>2997/2022-237/2023</t>
  </si>
  <si>
    <t>640/2021-1785/2021-1379/2022-2997/2022</t>
  </si>
  <si>
    <t>2997/2022</t>
  </si>
  <si>
    <t>GAP 3.4  Serd Penale Penitenziario-</t>
  </si>
  <si>
    <t>GAP 3.3  Serd Territoriale</t>
  </si>
  <si>
    <t>GAP 3.1  Serd Territoriale</t>
  </si>
  <si>
    <t>Educat. Prof.le</t>
  </si>
  <si>
    <t>Pedrazzini Fulvio</t>
  </si>
  <si>
    <t>Stabile Alessia</t>
  </si>
  <si>
    <t>Dimalta Francesca</t>
  </si>
  <si>
    <t>NPI CRE pr. ADHD G013</t>
  </si>
  <si>
    <t>212/2023</t>
  </si>
  <si>
    <t>212/2023-340/2023</t>
  </si>
  <si>
    <t>374/2023</t>
  </si>
  <si>
    <t>passato a SV</t>
  </si>
  <si>
    <t>2997/2022-167/2023 705/2023</t>
  </si>
  <si>
    <t>705/2023</t>
  </si>
  <si>
    <t>624/2023</t>
  </si>
  <si>
    <t>Passoni Andrea</t>
  </si>
  <si>
    <t>Consultorio Familiare</t>
  </si>
  <si>
    <t>2997/2022-167/2023- 695/2023</t>
  </si>
  <si>
    <t>695/2023</t>
  </si>
  <si>
    <t>SERD TERRITORIALE</t>
  </si>
  <si>
    <t>Clementelli Michele</t>
  </si>
  <si>
    <t>713/2023</t>
  </si>
  <si>
    <t>SERD PENALE E PENITENZ</t>
  </si>
  <si>
    <t>748/2023</t>
  </si>
  <si>
    <t>740/2023</t>
  </si>
  <si>
    <t>Bertolaso Chiara</t>
  </si>
  <si>
    <t>758/2023</t>
  </si>
  <si>
    <t>728/2023</t>
  </si>
  <si>
    <t>SERD PENITENZIARI</t>
  </si>
  <si>
    <t>584/2023</t>
  </si>
  <si>
    <t>688/2023</t>
  </si>
  <si>
    <t>Psichiatria - varianza di genere Spetto autistico</t>
  </si>
  <si>
    <t>16h mese</t>
  </si>
  <si>
    <t>1081/2023</t>
  </si>
  <si>
    <t>328-848/2023</t>
  </si>
  <si>
    <t>328/2023</t>
  </si>
  <si>
    <t>Soru Clelia</t>
  </si>
  <si>
    <t>Barbieri Cristian</t>
  </si>
  <si>
    <t>1004/2023</t>
  </si>
  <si>
    <t>Medicina del Lavoro</t>
  </si>
  <si>
    <t>Ferrari Massimo</t>
  </si>
  <si>
    <t>SAN CARLO</t>
  </si>
  <si>
    <t>EMERGENZA URGENZA</t>
  </si>
  <si>
    <t xml:space="preserve">PS </t>
  </si>
  <si>
    <t>DACCO' RENATO M.</t>
  </si>
  <si>
    <t>979/2023</t>
  </si>
  <si>
    <t>ANESTESIA E RIANIMAZIONE</t>
  </si>
  <si>
    <t>D'ALBA NICOLA</t>
  </si>
  <si>
    <t>MEDICO SPEC.</t>
  </si>
  <si>
    <t>1035/2023</t>
  </si>
  <si>
    <t>Odonto II-ACAPO</t>
  </si>
  <si>
    <t>Salute Mentale</t>
  </si>
  <si>
    <t>Politi Giuliana</t>
  </si>
  <si>
    <t>963/2023</t>
  </si>
  <si>
    <t>2731/2022</t>
  </si>
  <si>
    <t>2603/2022</t>
  </si>
  <si>
    <t>Bianchi Lazotti Rossana</t>
  </si>
  <si>
    <t>Maxillo Facciale  -Op.Smile</t>
  </si>
  <si>
    <t>Anestesia e Rianimazione</t>
  </si>
  <si>
    <t>Giancane Andrea</t>
  </si>
  <si>
    <t>1146/2023</t>
  </si>
  <si>
    <t>Buson Rebecca</t>
  </si>
  <si>
    <t>1195/2023</t>
  </si>
  <si>
    <t>Oberti Luca</t>
  </si>
  <si>
    <t>1428/2023</t>
  </si>
  <si>
    <t>Caneva Michele</t>
  </si>
  <si>
    <t>Cristina Maurizio</t>
  </si>
  <si>
    <t>De Simone Elisabetta</t>
  </si>
  <si>
    <t>Dionisio Ambra</t>
  </si>
  <si>
    <t>1439/2023</t>
  </si>
  <si>
    <t>Area Cervio Facciale</t>
  </si>
  <si>
    <t>Medicina Generale II</t>
  </si>
  <si>
    <t>EMERG URGENZA</t>
  </si>
  <si>
    <t>DIPARTIMENTO</t>
  </si>
  <si>
    <t>NOME</t>
  </si>
  <si>
    <t>COSTO ORARIO</t>
  </si>
  <si>
    <t>ORE SETTTIM</t>
  </si>
  <si>
    <t>TOT SETTIMANE</t>
  </si>
  <si>
    <t>TOT ORE</t>
  </si>
  <si>
    <t>INIZIO RAPPORTO</t>
  </si>
  <si>
    <t>FINE RAPPORTO</t>
  </si>
  <si>
    <t>COMPENSO TOT LORDO</t>
  </si>
  <si>
    <t>TOTALE ONERI COMPRESI</t>
  </si>
  <si>
    <t>ANNO BILANCIO</t>
  </si>
  <si>
    <t>DELIBERA N</t>
  </si>
  <si>
    <t xml:space="preserve">ZEZZA MARCO </t>
  </si>
  <si>
    <t xml:space="preserve">D’ABRAMO MATTEO </t>
  </si>
  <si>
    <t xml:space="preserve">COLLACCIANI DAVIDE </t>
  </si>
  <si>
    <t xml:space="preserve">VITUCCI PASQUALE </t>
  </si>
  <si>
    <t xml:space="preserve">BARONI CHIARA </t>
  </si>
  <si>
    <t xml:space="preserve">DE FELICE LORENZA </t>
  </si>
  <si>
    <t xml:space="preserve">SCARPA MATTEO </t>
  </si>
  <si>
    <t>DE RUBERTIS GIULIA</t>
  </si>
  <si>
    <t xml:space="preserve">SONNESSA TOMMASO </t>
  </si>
  <si>
    <t>PS SAN PAOLO</t>
  </si>
  <si>
    <t>PS SAN CARLO</t>
  </si>
  <si>
    <t>Ferrari Elisa</t>
  </si>
  <si>
    <t>medico</t>
  </si>
  <si>
    <t>1480/2023</t>
  </si>
  <si>
    <t>3076/2022</t>
  </si>
  <si>
    <t>1379/2022-2997/2022 29</t>
  </si>
  <si>
    <t>Barbieri Elena</t>
  </si>
  <si>
    <t>1443/23</t>
  </si>
  <si>
    <t>1412/2023</t>
  </si>
  <si>
    <t>1581/2023</t>
  </si>
  <si>
    <t>3083/2022</t>
  </si>
  <si>
    <t>Ranzini Laura</t>
  </si>
  <si>
    <t>1490/23</t>
  </si>
  <si>
    <t>1149/2023</t>
  </si>
  <si>
    <t>1000/2023  - 1560/23</t>
  </si>
  <si>
    <t>1666/2022 - 1560/2023</t>
  </si>
  <si>
    <t>1560/2023</t>
  </si>
  <si>
    <t>1612/2022 - 1560/23</t>
  </si>
  <si>
    <t>2789/2023</t>
  </si>
  <si>
    <t>2780/2022</t>
  </si>
  <si>
    <t>1178/2023</t>
  </si>
  <si>
    <t>NPI - Uonpia - Val 'Intelvi-  MIGRAZIONE G29</t>
  </si>
  <si>
    <t>212/2023 - 1178/23</t>
  </si>
  <si>
    <t>1606/2023</t>
  </si>
  <si>
    <t>6mesi</t>
  </si>
  <si>
    <t>9mesi</t>
  </si>
  <si>
    <t>1717/2023</t>
  </si>
  <si>
    <t>291/2023</t>
  </si>
  <si>
    <t>Curti Anna G.</t>
  </si>
  <si>
    <t>1757/2023</t>
  </si>
  <si>
    <t>Radaelli Silvia</t>
  </si>
  <si>
    <t>1764/2023</t>
  </si>
  <si>
    <t>1003/2023</t>
  </si>
  <si>
    <t>1759/2023</t>
  </si>
  <si>
    <t>374/2023-1759/2023</t>
  </si>
  <si>
    <t>Serri Tania</t>
  </si>
  <si>
    <t>1mese</t>
  </si>
  <si>
    <t>1818/23</t>
  </si>
  <si>
    <t>Ruspi Marcello</t>
  </si>
  <si>
    <t>1854/23</t>
  </si>
  <si>
    <t>1684/2023</t>
  </si>
  <si>
    <t>116.579,00 PER ANNO 2023</t>
  </si>
  <si>
    <t>1473/2023</t>
  </si>
  <si>
    <t>CHALOUHI ELIAS</t>
  </si>
  <si>
    <t>12H TURNO</t>
  </si>
  <si>
    <t>DELUNAS LUIGI</t>
  </si>
  <si>
    <t>14 TURNI</t>
  </si>
  <si>
    <t>9 TURNI</t>
  </si>
  <si>
    <t>1470/2023</t>
  </si>
  <si>
    <t>De Rosa Marta</t>
  </si>
  <si>
    <t>2006/2023</t>
  </si>
  <si>
    <t>1874/2023</t>
  </si>
  <si>
    <t>Papadia Sara</t>
  </si>
  <si>
    <t>5,75 mesi</t>
  </si>
  <si>
    <t>512/2023-1664/2023</t>
  </si>
  <si>
    <t>Asnaghi Alice</t>
  </si>
  <si>
    <t>2079/2023</t>
  </si>
  <si>
    <t>1977/2023</t>
  </si>
  <si>
    <t>NASTASIO FRANCESCO</t>
  </si>
  <si>
    <t>2094/2023</t>
  </si>
  <si>
    <t>2092/2023</t>
  </si>
  <si>
    <t>Mohammadi Afshin</t>
  </si>
  <si>
    <t>Schivo M.L. Giovanni</t>
  </si>
  <si>
    <t>2090/2023</t>
  </si>
  <si>
    <t>50.000,00 GENNAIO DICEMBRE  2023</t>
  </si>
  <si>
    <t>2997/2022 1469/2023-2076/2023</t>
  </si>
  <si>
    <t>Storelli Stefano</t>
  </si>
  <si>
    <t>Varcaro Gianfrancesco</t>
  </si>
  <si>
    <t>Bosco Marco</t>
  </si>
  <si>
    <t>01/19/2023</t>
  </si>
  <si>
    <t>Clio Bilotta</t>
  </si>
  <si>
    <t>Rosy Cotroneo</t>
  </si>
  <si>
    <t>Giulio Perrone</t>
  </si>
  <si>
    <t>Cortelezzi Margherita</t>
  </si>
  <si>
    <t>1952/2022 2220/23</t>
  </si>
  <si>
    <t>1952/2022  2220/23</t>
  </si>
  <si>
    <t>1634/2023  2220/23</t>
  </si>
  <si>
    <t>1576/2023- 2220/23</t>
  </si>
  <si>
    <t>2051/2023</t>
  </si>
  <si>
    <t>2142/2023</t>
  </si>
  <si>
    <t>Demonte Leonardo P.</t>
  </si>
  <si>
    <t>De Gennaro Claudia</t>
  </si>
  <si>
    <t>2429/2023</t>
  </si>
  <si>
    <t>374/2023-1759/2023-2429/2023</t>
  </si>
  <si>
    <t>Di Lieto Matilde</t>
  </si>
  <si>
    <t>3,5mesi</t>
  </si>
  <si>
    <t>2187/2023</t>
  </si>
  <si>
    <t>Psichiatria - Rafforzamento DSMD</t>
  </si>
  <si>
    <t>Borogonovo Margherita</t>
  </si>
  <si>
    <t>Peronace F. Elsa</t>
  </si>
  <si>
    <t>Terp</t>
  </si>
  <si>
    <t>2488/2023</t>
  </si>
  <si>
    <t>Marletta Fiorangela</t>
  </si>
  <si>
    <t>Lucchi Patrizia</t>
  </si>
  <si>
    <t>2471/2023</t>
  </si>
  <si>
    <t>2515/2023</t>
  </si>
  <si>
    <t>165/23    1038/23-2515/2023</t>
  </si>
  <si>
    <t>2511/2023</t>
  </si>
  <si>
    <t>2534/2023</t>
  </si>
  <si>
    <t>Zagariello Francesco Enrico</t>
  </si>
  <si>
    <t>2007/23</t>
  </si>
  <si>
    <t>2259/2023</t>
  </si>
  <si>
    <t>82/2023</t>
  </si>
  <si>
    <t>756/2022</t>
  </si>
  <si>
    <t>756/2023</t>
  </si>
  <si>
    <t>756/2024</t>
  </si>
  <si>
    <t>756/2025</t>
  </si>
  <si>
    <t>2581/2023</t>
  </si>
  <si>
    <t>2606/2022</t>
  </si>
  <si>
    <t>2624/2022</t>
  </si>
  <si>
    <t>2544/2022</t>
  </si>
  <si>
    <t>2898/2022</t>
  </si>
  <si>
    <t>535/2022</t>
  </si>
  <si>
    <t>451/2023-2266/2023</t>
  </si>
  <si>
    <t>1637/2022</t>
  </si>
  <si>
    <t>579/2022</t>
  </si>
  <si>
    <t>2104/2022</t>
  </si>
  <si>
    <t>1199/2021</t>
  </si>
  <si>
    <t>2020/2023</t>
  </si>
  <si>
    <t>Necessità aziendale</t>
  </si>
  <si>
    <t>Necessità assistenziale</t>
  </si>
  <si>
    <t>Motivazione</t>
  </si>
  <si>
    <t>CONTRATTI LIBERO PROFESSIONALI</t>
  </si>
  <si>
    <t>SOGGETTO A PRIVACY (D.lgs 101/18)</t>
  </si>
  <si>
    <t>3011/2020</t>
  </si>
  <si>
    <t>607/2022</t>
  </si>
  <si>
    <t>Necessità Assistenziale</t>
  </si>
  <si>
    <t>Costituzione commissioni</t>
  </si>
  <si>
    <t>Accertamento sanitario</t>
  </si>
  <si>
    <t>Consulenza di natura Legale</t>
  </si>
  <si>
    <t>Medico spec.do co.co.co</t>
  </si>
  <si>
    <t>CONTRATTI MEDICI SPECIALIZZANDI - LEGGE 56/2023</t>
  </si>
  <si>
    <t>SAN PAOLO</t>
  </si>
  <si>
    <t>Totale compenso+contributi</t>
  </si>
  <si>
    <t>CONTRATTI LIBERO PROFESSIONALI E CO.CO.CO. - LEGGE 14/2023 (MILLEPROROGHE)</t>
  </si>
  <si>
    <t>DIREZIONE SOCIO SANITARIA</t>
  </si>
  <si>
    <t>1683/2022-328-848/2023</t>
  </si>
  <si>
    <t>1679/2022-328-848/2023</t>
  </si>
  <si>
    <t>1853/2022-328-848/2023</t>
  </si>
  <si>
    <t>1847/2022-328-848/2023</t>
  </si>
  <si>
    <t>2499/2022-328-848/2023</t>
  </si>
  <si>
    <t>1927/2022-328-848/2023</t>
  </si>
  <si>
    <t>2141/2022-328-848/2023</t>
  </si>
  <si>
    <t>2424/2022-328-848/2023</t>
  </si>
  <si>
    <t>2537/2022-328-848/2023</t>
  </si>
  <si>
    <t>2722/2022--328-848/2023</t>
  </si>
  <si>
    <t>U.O. DI ASSEGNAZIONE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</si>
</sst>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8" formatCode="&quot;€&quot;\ #,##0.00"/>
    <numFmt numFmtId="169" formatCode="_-&quot;€ &quot;* #,##0.00_-;&quot;-€ &quot;* #,##0.00_-;_-&quot;€ &quot;* \-??_-;_-@_-"/>
    <numFmt numFmtId="170" formatCode="_-[$€-410]\ * #,##0.00_-;\-[$€-410]\ * #,##0.00_-;_-[$€-410]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rgb="FF000000"/>
      <name val="Calibri"/>
      <family val="2"/>
      <charset val="1"/>
    </font>
    <font>
      <b/>
      <sz val="24"/>
      <name val="Century Gothic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8"/>
      <color rgb="FF0070C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B0F0"/>
      <name val="Calibri"/>
      <family val="2"/>
    </font>
    <font>
      <sz val="8"/>
      <color rgb="FF002060"/>
      <name val="Calibri"/>
      <family val="2"/>
    </font>
    <font>
      <sz val="9"/>
      <color theme="1"/>
      <name val="Century Gothic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lef"/>
    </font>
    <font>
      <sz val="9"/>
      <name val="Calibri"/>
      <family val="2"/>
    </font>
    <font>
      <sz val="9"/>
      <color indexed="8"/>
      <name val="Alef"/>
    </font>
    <font>
      <sz val="9"/>
      <color rgb="FF000000"/>
      <name val="Alef"/>
    </font>
    <font>
      <b/>
      <sz val="24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9"/>
      <name val="Calibri Light"/>
      <family val="2"/>
    </font>
    <font>
      <sz val="8"/>
      <name val="Calibri Light"/>
      <family val="2"/>
    </font>
    <font>
      <b/>
      <sz val="8"/>
      <name val="Calibri"/>
      <family val="2"/>
      <scheme val="minor"/>
    </font>
    <font>
      <b/>
      <sz val="9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entury Gothic"/>
      <family val="2"/>
    </font>
    <font>
      <b/>
      <sz val="18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2" fillId="0" borderId="0" applyFill="0" applyBorder="0" applyAlignment="0" applyProtection="0"/>
    <xf numFmtId="0" fontId="4" fillId="0" borderId="0"/>
    <xf numFmtId="169" fontId="2" fillId="0" borderId="0" applyFill="0" applyBorder="0" applyAlignment="0" applyProtection="0"/>
    <xf numFmtId="0" fontId="2" fillId="0" borderId="0"/>
  </cellStyleXfs>
  <cellXfs count="364">
    <xf numFmtId="0" fontId="0" fillId="0" borderId="0" xfId="0"/>
    <xf numFmtId="0" fontId="7" fillId="8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3" fillId="0" borderId="0" xfId="0" applyFont="1"/>
    <xf numFmtId="165" fontId="13" fillId="0" borderId="0" xfId="0" applyNumberFormat="1" applyFont="1"/>
    <xf numFmtId="0" fontId="0" fillId="0" borderId="1" xfId="0" applyBorder="1"/>
    <xf numFmtId="0" fontId="16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lef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170" fontId="3" fillId="0" borderId="1" xfId="0" applyNumberFormat="1" applyFont="1" applyFill="1" applyBorder="1"/>
    <xf numFmtId="170" fontId="3" fillId="0" borderId="1" xfId="1" applyNumberFormat="1" applyFont="1" applyFill="1" applyBorder="1"/>
    <xf numFmtId="165" fontId="3" fillId="0" borderId="1" xfId="3" applyFont="1" applyFill="1" applyBorder="1" applyAlignment="1" applyProtection="1"/>
    <xf numFmtId="14" fontId="23" fillId="0" borderId="1" xfId="0" applyNumberFormat="1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" fontId="8" fillId="0" borderId="1" xfId="4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6" fontId="3" fillId="0" borderId="1" xfId="1" quotePrefix="1" applyFont="1" applyFill="1" applyBorder="1" applyAlignment="1">
      <alignment horizontal="center"/>
    </xf>
    <xf numFmtId="0" fontId="0" fillId="0" borderId="0" xfId="0" applyBorder="1"/>
    <xf numFmtId="4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14" fontId="29" fillId="3" borderId="1" xfId="0" applyNumberFormat="1" applyFont="1" applyFill="1" applyBorder="1" applyAlignment="1">
      <alignment horizontal="left" vertical="center" wrapText="1"/>
    </xf>
    <xf numFmtId="4" fontId="29" fillId="3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14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14" fontId="26" fillId="0" borderId="1" xfId="5" applyNumberFormat="1" applyFont="1" applyFill="1" applyBorder="1" applyAlignment="1">
      <alignment horizontal="left" vertical="center" wrapText="1"/>
    </xf>
    <xf numFmtId="4" fontId="19" fillId="0" borderId="1" xfId="2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4" fontId="19" fillId="0" borderId="1" xfId="1" applyNumberFormat="1" applyFont="1" applyFill="1" applyBorder="1" applyAlignment="1">
      <alignment horizontal="right" vertical="center" wrapText="1"/>
    </xf>
    <xf numFmtId="0" fontId="16" fillId="0" borderId="1" xfId="0" applyFont="1" applyFill="1" applyBorder="1"/>
    <xf numFmtId="14" fontId="1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/>
    <xf numFmtId="4" fontId="28" fillId="0" borderId="0" xfId="0" applyNumberFormat="1" applyFont="1" applyBorder="1" applyAlignment="1">
      <alignment vertical="center" wrapText="1"/>
    </xf>
    <xf numFmtId="14" fontId="19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/>
    <xf numFmtId="170" fontId="3" fillId="0" borderId="1" xfId="1" applyNumberFormat="1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0" fontId="13" fillId="0" borderId="0" xfId="0" applyFont="1" applyBorder="1"/>
    <xf numFmtId="0" fontId="19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horizontal="left" vertical="center" wrapText="1"/>
    </xf>
    <xf numFmtId="4" fontId="30" fillId="0" borderId="1" xfId="2" applyNumberFormat="1" applyFont="1" applyFill="1" applyBorder="1" applyAlignment="1" applyProtection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6" borderId="0" xfId="0" applyFill="1"/>
    <xf numFmtId="0" fontId="3" fillId="0" borderId="1" xfId="0" applyFont="1" applyFill="1" applyBorder="1" applyAlignment="1">
      <alignment horizontal="left" vertical="center"/>
    </xf>
    <xf numFmtId="170" fontId="3" fillId="0" borderId="1" xfId="1" quotePrefix="1" applyNumberFormat="1" applyFont="1" applyFill="1" applyBorder="1" applyAlignment="1">
      <alignment horizontal="center"/>
    </xf>
    <xf numFmtId="0" fontId="0" fillId="0" borderId="0" xfId="0" applyFill="1"/>
    <xf numFmtId="0" fontId="19" fillId="0" borderId="1" xfId="0" applyFont="1" applyFill="1" applyBorder="1" applyAlignment="1">
      <alignment horizontal="right" vertical="center" wrapText="1"/>
    </xf>
    <xf numFmtId="4" fontId="19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166" fontId="19" fillId="0" borderId="1" xfId="1" applyFont="1" applyFill="1" applyBorder="1" applyAlignment="1">
      <alignment horizontal="right" vertical="center" wrapText="1"/>
    </xf>
    <xf numFmtId="4" fontId="21" fillId="13" borderId="0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24" fillId="6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/>
    </xf>
    <xf numFmtId="0" fontId="32" fillId="2" borderId="1" xfId="0" applyFont="1" applyFill="1" applyBorder="1" applyAlignment="1">
      <alignment horizontal="left" vertical="center" wrapText="1"/>
    </xf>
    <xf numFmtId="14" fontId="32" fillId="3" borderId="1" xfId="0" applyNumberFormat="1" applyFont="1" applyFill="1" applyBorder="1" applyAlignment="1">
      <alignment horizontal="left" vertical="center" wrapText="1"/>
    </xf>
    <xf numFmtId="4" fontId="32" fillId="3" borderId="1" xfId="0" applyNumberFormat="1" applyFont="1" applyFill="1" applyBorder="1" applyAlignment="1">
      <alignment horizontal="right" vertical="center" wrapText="1"/>
    </xf>
    <xf numFmtId="0" fontId="32" fillId="2" borderId="1" xfId="0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6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166" fontId="19" fillId="0" borderId="3" xfId="1" applyFont="1" applyFill="1" applyBorder="1" applyAlignment="1">
      <alignment horizontal="right" vertical="center" wrapText="1"/>
    </xf>
    <xf numFmtId="0" fontId="38" fillId="0" borderId="0" xfId="0" applyFont="1" applyBorder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14" borderId="0" xfId="0" applyFont="1" applyFill="1" applyBorder="1"/>
    <xf numFmtId="0" fontId="0" fillId="0" borderId="0" xfId="0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14" fontId="14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4" fontId="31" fillId="0" borderId="1" xfId="2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4" fontId="30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30" fillId="0" borderId="1" xfId="3" applyNumberFormat="1" applyFont="1" applyFill="1" applyBorder="1" applyAlignment="1">
      <alignment horizontal="right" vertical="center" wrapText="1"/>
    </xf>
    <xf numFmtId="1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1" fontId="30" fillId="0" borderId="1" xfId="0" applyNumberFormat="1" applyFont="1" applyFill="1" applyBorder="1" applyAlignment="1">
      <alignment horizontal="left" vertical="center" wrapText="1"/>
    </xf>
    <xf numFmtId="14" fontId="33" fillId="0" borderId="1" xfId="0" applyNumberFormat="1" applyFont="1" applyFill="1" applyBorder="1" applyAlignment="1">
      <alignment horizontal="left" vertical="center" wrapText="1"/>
    </xf>
    <xf numFmtId="4" fontId="30" fillId="0" borderId="2" xfId="2" applyNumberFormat="1" applyFont="1" applyFill="1" applyBorder="1" applyAlignment="1" applyProtection="1">
      <alignment horizontal="right" vertical="center" wrapText="1"/>
    </xf>
    <xf numFmtId="4" fontId="30" fillId="0" borderId="13" xfId="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2" fontId="30" fillId="0" borderId="1" xfId="1" applyNumberFormat="1" applyFont="1" applyFill="1" applyBorder="1" applyAlignment="1" applyProtection="1">
      <alignment horizontal="righ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1" xfId="5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4" fontId="30" fillId="0" borderId="1" xfId="5" applyNumberFormat="1" applyFont="1" applyFill="1" applyBorder="1" applyAlignment="1">
      <alignment horizontal="left" vertical="center" wrapText="1"/>
    </xf>
    <xf numFmtId="4" fontId="30" fillId="0" borderId="1" xfId="5" applyNumberFormat="1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left" vertical="center"/>
    </xf>
    <xf numFmtId="14" fontId="39" fillId="0" borderId="1" xfId="0" applyNumberFormat="1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" fontId="21" fillId="3" borderId="3" xfId="0" applyNumberFormat="1" applyFont="1" applyFill="1" applyBorder="1" applyAlignment="1">
      <alignment horizontal="righ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4" fontId="35" fillId="0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left" vertical="center" wrapText="1"/>
    </xf>
    <xf numFmtId="4" fontId="30" fillId="0" borderId="13" xfId="5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4" fontId="35" fillId="0" borderId="14" xfId="0" applyNumberFormat="1" applyFont="1" applyFill="1" applyBorder="1" applyAlignment="1">
      <alignment horizontal="right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1" fontId="30" fillId="0" borderId="14" xfId="0" applyNumberFormat="1" applyFont="1" applyFill="1" applyBorder="1" applyAlignment="1">
      <alignment horizontal="left" vertical="center" wrapText="1"/>
    </xf>
    <xf numFmtId="4" fontId="30" fillId="0" borderId="14" xfId="0" applyNumberFormat="1" applyFont="1" applyFill="1" applyBorder="1" applyAlignment="1">
      <alignment horizontal="left" vertical="center" wrapText="1"/>
    </xf>
    <xf numFmtId="0" fontId="30" fillId="0" borderId="14" xfId="5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/>
    </xf>
    <xf numFmtId="2" fontId="30" fillId="0" borderId="4" xfId="0" applyNumberFormat="1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left" vertical="center" wrapText="1"/>
    </xf>
    <xf numFmtId="4" fontId="30" fillId="0" borderId="4" xfId="2" applyNumberFormat="1" applyFont="1" applyFill="1" applyBorder="1" applyAlignment="1" applyProtection="1">
      <alignment horizontal="right" vertical="center" wrapText="1"/>
    </xf>
    <xf numFmtId="4" fontId="30" fillId="0" borderId="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4" xfId="5" applyFont="1" applyFill="1" applyBorder="1" applyAlignment="1">
      <alignment horizontal="left" vertical="center" wrapText="1"/>
    </xf>
    <xf numFmtId="4" fontId="30" fillId="0" borderId="4" xfId="5" applyNumberFormat="1" applyFont="1" applyFill="1" applyBorder="1" applyAlignment="1">
      <alignment horizontal="left" vertical="center" wrapText="1"/>
    </xf>
    <xf numFmtId="4" fontId="30" fillId="0" borderId="4" xfId="5" applyNumberFormat="1" applyFont="1" applyFill="1" applyBorder="1" applyAlignment="1">
      <alignment horizontal="right" vertical="center" wrapText="1"/>
    </xf>
    <xf numFmtId="0" fontId="30" fillId="0" borderId="3" xfId="5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0" fillId="0" borderId="4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6" fillId="9" borderId="2" xfId="4" applyFont="1" applyFill="1" applyBorder="1" applyAlignment="1" applyProtection="1">
      <alignment horizontal="center" vertical="center" wrapText="1"/>
    </xf>
    <xf numFmtId="4" fontId="6" fillId="9" borderId="2" xfId="4" applyFont="1" applyFill="1" applyBorder="1" applyAlignment="1" applyProtection="1">
      <alignment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wrapText="1"/>
    </xf>
    <xf numFmtId="0" fontId="6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165" fontId="3" fillId="0" borderId="1" xfId="6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1" applyFont="1" applyFill="1" applyBorder="1"/>
    <xf numFmtId="4" fontId="3" fillId="0" borderId="1" xfId="4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/>
    <xf numFmtId="170" fontId="9" fillId="0" borderId="1" xfId="0" applyNumberFormat="1" applyFont="1" applyFill="1" applyBorder="1"/>
    <xf numFmtId="170" fontId="3" fillId="0" borderId="1" xfId="1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166" fontId="11" fillId="0" borderId="1" xfId="1" quotePrefix="1" applyFont="1" applyFill="1" applyBorder="1" applyAlignment="1">
      <alignment horizont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6" fontId="3" fillId="0" borderId="1" xfId="1" quotePrefix="1" applyFont="1" applyFill="1" applyBorder="1" applyAlignment="1">
      <alignment horizontal="center" vertical="center"/>
    </xf>
    <xf numFmtId="13" fontId="3" fillId="0" borderId="1" xfId="1" quotePrefix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" fontId="8" fillId="0" borderId="1" xfId="4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wrapText="1"/>
    </xf>
    <xf numFmtId="170" fontId="9" fillId="0" borderId="1" xfId="0" applyNumberFormat="1" applyFont="1" applyFill="1" applyBorder="1" applyAlignment="1"/>
    <xf numFmtId="170" fontId="3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/>
    <xf numFmtId="165" fontId="3" fillId="0" borderId="1" xfId="3" applyFont="1" applyFill="1" applyBorder="1"/>
    <xf numFmtId="0" fontId="6" fillId="8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6" fillId="0" borderId="15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8" fontId="16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0" fillId="0" borderId="1" xfId="2" applyNumberFormat="1" applyFont="1" applyFill="1" applyBorder="1" applyAlignment="1" applyProtection="1">
      <alignment horizontal="center" vertical="center" wrapText="1"/>
    </xf>
    <xf numFmtId="4" fontId="30" fillId="0" borderId="6" xfId="2" applyNumberFormat="1" applyFont="1" applyFill="1" applyBorder="1" applyAlignment="1" applyProtection="1">
      <alignment horizontal="center" vertical="center" wrapText="1"/>
    </xf>
    <xf numFmtId="4" fontId="30" fillId="0" borderId="11" xfId="2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6" fillId="0" borderId="13" xfId="0" quotePrefix="1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0" xfId="0" quotePrefix="1" applyNumberFormat="1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14" fontId="16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/>
    </xf>
    <xf numFmtId="0" fontId="40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vertical="center"/>
    </xf>
    <xf numFmtId="166" fontId="19" fillId="0" borderId="1" xfId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/>
    </xf>
    <xf numFmtId="166" fontId="41" fillId="0" borderId="1" xfId="1" applyFont="1" applyFill="1" applyBorder="1" applyAlignment="1">
      <alignment vertical="center"/>
    </xf>
    <xf numFmtId="0" fontId="39" fillId="0" borderId="1" xfId="0" applyFont="1" applyFill="1" applyBorder="1"/>
    <xf numFmtId="2" fontId="19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right" wrapText="1"/>
    </xf>
    <xf numFmtId="4" fontId="19" fillId="0" borderId="1" xfId="2" applyNumberFormat="1" applyFont="1" applyFill="1" applyBorder="1" applyAlignment="1" applyProtection="1">
      <alignment horizontal="center" wrapText="1"/>
    </xf>
    <xf numFmtId="4" fontId="19" fillId="0" borderId="1" xfId="0" applyNumberFormat="1" applyFont="1" applyFill="1" applyBorder="1" applyAlignment="1">
      <alignment horizontal="right" wrapText="1"/>
    </xf>
    <xf numFmtId="166" fontId="19" fillId="0" borderId="1" xfId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left" wrapText="1"/>
    </xf>
    <xf numFmtId="0" fontId="0" fillId="0" borderId="1" xfId="0" applyFill="1" applyBorder="1" applyAlignment="1"/>
    <xf numFmtId="0" fontId="5" fillId="11" borderId="0" xfId="0" applyFont="1" applyFill="1" applyBorder="1" applyAlignment="1"/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/>
    <xf numFmtId="0" fontId="5" fillId="11" borderId="1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0" fillId="15" borderId="0" xfId="0" applyFill="1"/>
    <xf numFmtId="0" fontId="0" fillId="15" borderId="0" xfId="0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vertical="center"/>
    </xf>
    <xf numFmtId="4" fontId="19" fillId="0" borderId="1" xfId="4" applyFont="1" applyFill="1" applyBorder="1" applyAlignment="1" applyProtection="1">
      <alignment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4" fontId="19" fillId="0" borderId="1" xfId="4" applyNumberFormat="1" applyFont="1" applyFill="1" applyBorder="1" applyAlignment="1" applyProtection="1">
      <alignment horizontal="center" vertical="center" wrapText="1"/>
    </xf>
    <xf numFmtId="166" fontId="0" fillId="15" borderId="0" xfId="0" applyNumberFormat="1" applyFill="1"/>
    <xf numFmtId="0" fontId="42" fillId="11" borderId="0" xfId="0" applyFont="1" applyFill="1" applyBorder="1" applyAlignment="1"/>
    <xf numFmtId="0" fontId="43" fillId="11" borderId="0" xfId="0" applyFont="1" applyFill="1" applyBorder="1" applyAlignment="1"/>
    <xf numFmtId="0" fontId="0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14" fontId="18" fillId="3" borderId="2" xfId="0" applyNumberFormat="1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>
      <alignment horizontal="right" vertical="center" wrapText="1"/>
    </xf>
    <xf numFmtId="4" fontId="18" fillId="3" borderId="3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4" fontId="19" fillId="5" borderId="1" xfId="4" applyFont="1" applyFill="1" applyBorder="1" applyAlignment="1" applyProtection="1">
      <alignment horizontal="left" wrapText="1"/>
    </xf>
    <xf numFmtId="0" fontId="19" fillId="5" borderId="1" xfId="0" applyNumberFormat="1" applyFont="1" applyFill="1" applyBorder="1" applyAlignment="1">
      <alignment horizontal="left" wrapText="1"/>
    </xf>
    <xf numFmtId="1" fontId="19" fillId="5" borderId="1" xfId="4" applyNumberFormat="1" applyFont="1" applyFill="1" applyBorder="1" applyAlignment="1" applyProtection="1">
      <alignment horizontal="left" wrapText="1"/>
    </xf>
    <xf numFmtId="1" fontId="19" fillId="5" borderId="1" xfId="0" applyNumberFormat="1" applyFont="1" applyFill="1" applyBorder="1" applyAlignment="1">
      <alignment horizontal="left" wrapText="1"/>
    </xf>
    <xf numFmtId="14" fontId="16" fillId="4" borderId="1" xfId="0" applyNumberFormat="1" applyFont="1" applyFill="1" applyBorder="1" applyAlignment="1">
      <alignment horizontal="left"/>
    </xf>
    <xf numFmtId="165" fontId="16" fillId="0" borderId="1" xfId="0" applyNumberFormat="1" applyFont="1" applyBorder="1" applyAlignment="1">
      <alignment horizontal="left"/>
    </xf>
  </cellXfs>
  <cellStyles count="8">
    <cellStyle name="Euro" xfId="6"/>
    <cellStyle name="Migliaia" xfId="1" builtinId="3"/>
    <cellStyle name="Migliaia [0]" xfId="2" builtinId="6"/>
    <cellStyle name="Migliaia_SV IBAN medici  ruolo" xfId="4"/>
    <cellStyle name="Normale" xfId="0" builtinId="0"/>
    <cellStyle name="Normale 2" xfId="5"/>
    <cellStyle name="Normale 3" xfId="7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I1290"/>
  <sheetViews>
    <sheetView tabSelected="1" zoomScale="90" zoomScaleNormal="90" workbookViewId="0">
      <pane ySplit="2" topLeftCell="A3" activePane="bottomLeft" state="frozen"/>
      <selection activeCell="I2" sqref="I2"/>
      <selection pane="bottomLeft" activeCell="G513" sqref="G513"/>
    </sheetView>
  </sheetViews>
  <sheetFormatPr defaultColWidth="9.140625" defaultRowHeight="12" x14ac:dyDescent="0.25"/>
  <cols>
    <col min="1" max="1" width="7.140625" style="53" bestFit="1" customWidth="1"/>
    <col min="2" max="2" width="15.28515625" style="53" bestFit="1" customWidth="1"/>
    <col min="3" max="3" width="22.28515625" style="53" bestFit="1" customWidth="1"/>
    <col min="4" max="4" width="17.5703125" style="53" bestFit="1" customWidth="1"/>
    <col min="5" max="5" width="11.42578125" style="53" bestFit="1" customWidth="1"/>
    <col min="6" max="6" width="8.28515625" style="53" bestFit="1" customWidth="1"/>
    <col min="7" max="7" width="9.140625" style="53" bestFit="1" customWidth="1"/>
    <col min="8" max="8" width="9.28515625" style="53" hidden="1" customWidth="1"/>
    <col min="9" max="9" width="9.140625" style="53" hidden="1" customWidth="1"/>
    <col min="10" max="10" width="7.140625" style="53" customWidth="1"/>
    <col min="11" max="11" width="11.85546875" style="54" bestFit="1" customWidth="1"/>
    <col min="12" max="12" width="12.7109375" style="54" customWidth="1"/>
    <col min="13" max="13" width="10.5703125" style="39" customWidth="1"/>
    <col min="14" max="14" width="9.85546875" style="39" hidden="1" customWidth="1"/>
    <col min="15" max="15" width="9.140625" style="39" hidden="1" customWidth="1"/>
    <col min="16" max="16" width="8" style="39" hidden="1" customWidth="1"/>
    <col min="17" max="17" width="8.42578125" style="39" hidden="1" customWidth="1"/>
    <col min="18" max="18" width="10.5703125" style="39" customWidth="1"/>
    <col min="19" max="19" width="16.7109375" style="40" customWidth="1"/>
    <col min="20" max="20" width="12.28515625" style="40" customWidth="1"/>
    <col min="21" max="16384" width="9.140625" style="40"/>
  </cols>
  <sheetData>
    <row r="1" spans="1:20" ht="31.5" x14ac:dyDescent="0.5">
      <c r="A1" s="288" t="s">
        <v>903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20" s="46" customFormat="1" ht="38.25" customHeight="1" x14ac:dyDescent="0.25">
      <c r="A2" s="41" t="s">
        <v>0</v>
      </c>
      <c r="B2" s="41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3" t="s">
        <v>10</v>
      </c>
      <c r="L2" s="43" t="s">
        <v>11</v>
      </c>
      <c r="M2" s="44" t="s">
        <v>12</v>
      </c>
      <c r="N2" s="44" t="s">
        <v>13</v>
      </c>
      <c r="O2" s="44" t="s">
        <v>14</v>
      </c>
      <c r="P2" s="44" t="s">
        <v>15</v>
      </c>
      <c r="Q2" s="44" t="s">
        <v>16</v>
      </c>
      <c r="R2" s="44" t="s">
        <v>17</v>
      </c>
      <c r="S2" s="45" t="s">
        <v>337</v>
      </c>
      <c r="T2" s="45" t="s">
        <v>902</v>
      </c>
    </row>
    <row r="3" spans="1:20" s="103" customFormat="1" ht="25.5" x14ac:dyDescent="0.25">
      <c r="A3" s="56" t="s">
        <v>20</v>
      </c>
      <c r="B3" s="56" t="s">
        <v>480</v>
      </c>
      <c r="C3" s="112" t="s">
        <v>725</v>
      </c>
      <c r="D3" s="112" t="s">
        <v>726</v>
      </c>
      <c r="E3" s="112" t="s">
        <v>22</v>
      </c>
      <c r="F3" s="115">
        <v>80</v>
      </c>
      <c r="G3" s="177">
        <v>5</v>
      </c>
      <c r="H3" s="115">
        <v>32</v>
      </c>
      <c r="I3" s="171">
        <f>G3*H3</f>
        <v>160</v>
      </c>
      <c r="J3" s="115">
        <v>2023</v>
      </c>
      <c r="K3" s="113">
        <v>45033</v>
      </c>
      <c r="L3" s="113">
        <v>45260</v>
      </c>
      <c r="M3" s="142">
        <f t="shared" ref="M3:M12" si="0">F3*G3*H3</f>
        <v>12800</v>
      </c>
      <c r="N3" s="179"/>
      <c r="O3" s="116"/>
      <c r="P3" s="116"/>
      <c r="Q3" s="173"/>
      <c r="R3" s="117">
        <f>SUM(M3:Q3)</f>
        <v>12800</v>
      </c>
      <c r="S3" s="118" t="s">
        <v>795</v>
      </c>
      <c r="T3" s="141" t="s">
        <v>900</v>
      </c>
    </row>
    <row r="4" spans="1:20" s="103" customFormat="1" ht="25.5" x14ac:dyDescent="0.25">
      <c r="A4" s="56" t="s">
        <v>20</v>
      </c>
      <c r="B4" s="56" t="s">
        <v>66</v>
      </c>
      <c r="C4" s="112" t="s">
        <v>744</v>
      </c>
      <c r="D4" s="112" t="s">
        <v>745</v>
      </c>
      <c r="E4" s="112" t="s">
        <v>22</v>
      </c>
      <c r="F4" s="115">
        <v>80</v>
      </c>
      <c r="G4" s="177">
        <v>23</v>
      </c>
      <c r="H4" s="115" t="s">
        <v>834</v>
      </c>
      <c r="I4" s="171">
        <f>54*8</f>
        <v>432</v>
      </c>
      <c r="J4" s="115">
        <v>2023</v>
      </c>
      <c r="K4" s="113">
        <v>45047</v>
      </c>
      <c r="L4" s="113">
        <v>45221</v>
      </c>
      <c r="M4" s="142">
        <f>F4*54*5.75</f>
        <v>24840</v>
      </c>
      <c r="N4" s="179"/>
      <c r="O4" s="116"/>
      <c r="P4" s="116"/>
      <c r="Q4" s="173"/>
      <c r="R4" s="117">
        <f>SUM(M4:Q4)</f>
        <v>24840</v>
      </c>
      <c r="S4" s="118" t="s">
        <v>746</v>
      </c>
      <c r="T4" s="141" t="s">
        <v>900</v>
      </c>
    </row>
    <row r="5" spans="1:20" s="47" customFormat="1" ht="24" customHeight="1" x14ac:dyDescent="0.25">
      <c r="A5" s="56" t="s">
        <v>20</v>
      </c>
      <c r="B5" s="56" t="s">
        <v>66</v>
      </c>
      <c r="C5" s="112" t="s">
        <v>744</v>
      </c>
      <c r="D5" s="56" t="s">
        <v>824</v>
      </c>
      <c r="E5" s="112" t="s">
        <v>22</v>
      </c>
      <c r="F5" s="83">
        <v>120</v>
      </c>
      <c r="G5" s="178" t="s">
        <v>825</v>
      </c>
      <c r="H5" s="56" t="s">
        <v>827</v>
      </c>
      <c r="I5" s="172">
        <f>12*24</f>
        <v>288</v>
      </c>
      <c r="J5" s="80">
        <v>2023</v>
      </c>
      <c r="K5" s="81">
        <v>45108</v>
      </c>
      <c r="L5" s="81">
        <v>45200</v>
      </c>
      <c r="M5" s="84">
        <f>I5*F5</f>
        <v>34560</v>
      </c>
      <c r="N5" s="180"/>
      <c r="O5" s="57"/>
      <c r="P5" s="57"/>
      <c r="Q5" s="174"/>
      <c r="R5" s="120">
        <f>SUM(M5:Q5)</f>
        <v>34560</v>
      </c>
      <c r="S5" s="60" t="s">
        <v>857</v>
      </c>
      <c r="T5" s="141" t="s">
        <v>900</v>
      </c>
    </row>
    <row r="6" spans="1:20" s="47" customFormat="1" ht="24" customHeight="1" x14ac:dyDescent="0.25">
      <c r="A6" s="56" t="s">
        <v>20</v>
      </c>
      <c r="B6" s="56" t="s">
        <v>66</v>
      </c>
      <c r="C6" s="112" t="s">
        <v>744</v>
      </c>
      <c r="D6" s="56" t="s">
        <v>826</v>
      </c>
      <c r="E6" s="112" t="s">
        <v>22</v>
      </c>
      <c r="F6" s="83">
        <v>120</v>
      </c>
      <c r="G6" s="178" t="s">
        <v>825</v>
      </c>
      <c r="H6" s="56" t="s">
        <v>828</v>
      </c>
      <c r="I6" s="172">
        <f>12*19</f>
        <v>228</v>
      </c>
      <c r="J6" s="80">
        <v>2023</v>
      </c>
      <c r="K6" s="81">
        <v>45108</v>
      </c>
      <c r="L6" s="81">
        <v>45291</v>
      </c>
      <c r="M6" s="84">
        <f>I6*F6</f>
        <v>27360</v>
      </c>
      <c r="N6" s="180"/>
      <c r="O6" s="57"/>
      <c r="P6" s="57"/>
      <c r="Q6" s="174"/>
      <c r="R6" s="120">
        <f>SUM(M6:Q6)</f>
        <v>27360</v>
      </c>
      <c r="S6" s="60" t="s">
        <v>858</v>
      </c>
      <c r="T6" s="141" t="s">
        <v>900</v>
      </c>
    </row>
    <row r="7" spans="1:20" s="47" customFormat="1" ht="24.75" customHeight="1" x14ac:dyDescent="0.25">
      <c r="A7" s="56" t="s">
        <v>20</v>
      </c>
      <c r="B7" s="56" t="s">
        <v>66</v>
      </c>
      <c r="C7" s="112" t="s">
        <v>744</v>
      </c>
      <c r="D7" s="143" t="s">
        <v>816</v>
      </c>
      <c r="E7" s="56" t="s">
        <v>22</v>
      </c>
      <c r="F7" s="83">
        <v>120</v>
      </c>
      <c r="G7" s="178">
        <v>60</v>
      </c>
      <c r="H7" s="56" t="s">
        <v>817</v>
      </c>
      <c r="I7" s="172">
        <f>12*5</f>
        <v>60</v>
      </c>
      <c r="J7" s="80">
        <v>2023</v>
      </c>
      <c r="K7" s="81">
        <v>45138</v>
      </c>
      <c r="L7" s="81">
        <v>45169</v>
      </c>
      <c r="M7" s="84">
        <f>F7*G7</f>
        <v>7200</v>
      </c>
      <c r="N7" s="180"/>
      <c r="O7" s="57"/>
      <c r="P7" s="57"/>
      <c r="Q7" s="174"/>
      <c r="R7" s="117">
        <f>SUM(M7:Q7)</f>
        <v>7200</v>
      </c>
      <c r="S7" s="60" t="s">
        <v>818</v>
      </c>
      <c r="T7" s="141" t="s">
        <v>900</v>
      </c>
    </row>
    <row r="8" spans="1:20" s="47" customFormat="1" ht="24" hidden="1" customHeight="1" x14ac:dyDescent="0.25">
      <c r="A8" s="156" t="s">
        <v>20</v>
      </c>
      <c r="B8" s="156" t="s">
        <v>21</v>
      </c>
      <c r="C8" s="156" t="s">
        <v>23</v>
      </c>
      <c r="D8" s="156" t="s">
        <v>24</v>
      </c>
      <c r="E8" s="156" t="s">
        <v>22</v>
      </c>
      <c r="F8" s="185">
        <v>22</v>
      </c>
      <c r="G8" s="56">
        <v>30</v>
      </c>
      <c r="H8" s="56">
        <v>12</v>
      </c>
      <c r="I8" s="56">
        <f t="shared" ref="I8:I9" si="1">G8*H8</f>
        <v>360</v>
      </c>
      <c r="J8" s="186">
        <v>2022</v>
      </c>
      <c r="K8" s="187">
        <v>44562</v>
      </c>
      <c r="L8" s="187">
        <v>44651</v>
      </c>
      <c r="M8" s="188">
        <f>F8*G8*H8</f>
        <v>7920</v>
      </c>
      <c r="N8" s="57"/>
      <c r="O8" s="57"/>
      <c r="P8" s="57"/>
      <c r="Q8" s="57"/>
      <c r="R8" s="189">
        <f t="shared" ref="R8:R9" si="2">M8+N8+O8+P8+Q8</f>
        <v>7920</v>
      </c>
      <c r="S8" s="190" t="s">
        <v>538</v>
      </c>
      <c r="T8" s="191" t="s">
        <v>900</v>
      </c>
    </row>
    <row r="9" spans="1:20" s="47" customFormat="1" ht="24" hidden="1" customHeight="1" x14ac:dyDescent="0.25">
      <c r="A9" s="56" t="s">
        <v>20</v>
      </c>
      <c r="B9" s="56" t="s">
        <v>21</v>
      </c>
      <c r="C9" s="56" t="s">
        <v>23</v>
      </c>
      <c r="D9" s="56" t="s">
        <v>24</v>
      </c>
      <c r="E9" s="56" t="s">
        <v>22</v>
      </c>
      <c r="F9" s="83">
        <v>22</v>
      </c>
      <c r="G9" s="56">
        <v>30</v>
      </c>
      <c r="H9" s="56">
        <v>36</v>
      </c>
      <c r="I9" s="56">
        <f t="shared" si="1"/>
        <v>1080</v>
      </c>
      <c r="J9" s="80">
        <v>2022</v>
      </c>
      <c r="K9" s="81">
        <v>44652</v>
      </c>
      <c r="L9" s="81">
        <v>44926</v>
      </c>
      <c r="M9" s="84">
        <f t="shared" ref="M9" si="3">F9*G9*H9</f>
        <v>23760</v>
      </c>
      <c r="N9" s="57"/>
      <c r="O9" s="57"/>
      <c r="P9" s="57"/>
      <c r="Q9" s="57"/>
      <c r="R9" s="57">
        <f t="shared" si="2"/>
        <v>23760</v>
      </c>
      <c r="S9" s="139" t="s">
        <v>504</v>
      </c>
      <c r="T9" s="141" t="s">
        <v>900</v>
      </c>
    </row>
    <row r="10" spans="1:20" s="47" customFormat="1" ht="25.5" x14ac:dyDescent="0.25">
      <c r="A10" s="56" t="s">
        <v>20</v>
      </c>
      <c r="B10" s="56" t="s">
        <v>21</v>
      </c>
      <c r="C10" s="56" t="s">
        <v>23</v>
      </c>
      <c r="D10" s="56" t="s">
        <v>24</v>
      </c>
      <c r="E10" s="56" t="s">
        <v>22</v>
      </c>
      <c r="F10" s="83">
        <v>22</v>
      </c>
      <c r="G10" s="178">
        <v>30</v>
      </c>
      <c r="H10" s="56">
        <v>48</v>
      </c>
      <c r="I10" s="172">
        <f t="shared" ref="I10:I12" si="4">G10*H10</f>
        <v>1440</v>
      </c>
      <c r="J10" s="80">
        <v>2023</v>
      </c>
      <c r="K10" s="81">
        <v>44927</v>
      </c>
      <c r="L10" s="81">
        <v>45291</v>
      </c>
      <c r="M10" s="84">
        <f t="shared" si="0"/>
        <v>31680</v>
      </c>
      <c r="N10" s="180"/>
      <c r="O10" s="57"/>
      <c r="P10" s="57"/>
      <c r="Q10" s="174"/>
      <c r="R10" s="57">
        <f t="shared" ref="R10:R12" si="5">M10+N10+O10+P10+Q10</f>
        <v>31680</v>
      </c>
      <c r="S10" s="60" t="s">
        <v>504</v>
      </c>
      <c r="T10" s="141" t="s">
        <v>900</v>
      </c>
    </row>
    <row r="11" spans="1:20" s="47" customFormat="1" ht="24" hidden="1" customHeight="1" x14ac:dyDescent="0.25">
      <c r="A11" s="156" t="s">
        <v>20</v>
      </c>
      <c r="B11" s="156" t="s">
        <v>21</v>
      </c>
      <c r="C11" s="156" t="s">
        <v>23</v>
      </c>
      <c r="D11" s="156" t="s">
        <v>24</v>
      </c>
      <c r="E11" s="156" t="s">
        <v>22</v>
      </c>
      <c r="F11" s="185">
        <v>22</v>
      </c>
      <c r="G11" s="56">
        <v>30</v>
      </c>
      <c r="H11" s="56">
        <v>48</v>
      </c>
      <c r="I11" s="56">
        <f t="shared" si="4"/>
        <v>1440</v>
      </c>
      <c r="J11" s="186">
        <v>2024</v>
      </c>
      <c r="K11" s="187">
        <v>45292</v>
      </c>
      <c r="L11" s="187">
        <v>45657</v>
      </c>
      <c r="M11" s="188">
        <f t="shared" si="0"/>
        <v>31680</v>
      </c>
      <c r="N11" s="57"/>
      <c r="O11" s="57"/>
      <c r="P11" s="57"/>
      <c r="Q11" s="57"/>
      <c r="R11" s="189">
        <f t="shared" si="5"/>
        <v>31680</v>
      </c>
      <c r="S11" s="190" t="s">
        <v>504</v>
      </c>
      <c r="T11" s="191" t="s">
        <v>900</v>
      </c>
    </row>
    <row r="12" spans="1:20" s="47" customFormat="1" ht="24" hidden="1" customHeight="1" x14ac:dyDescent="0.25">
      <c r="A12" s="56" t="s">
        <v>20</v>
      </c>
      <c r="B12" s="56" t="s">
        <v>21</v>
      </c>
      <c r="C12" s="56" t="s">
        <v>23</v>
      </c>
      <c r="D12" s="56" t="s">
        <v>24</v>
      </c>
      <c r="E12" s="56" t="s">
        <v>22</v>
      </c>
      <c r="F12" s="83">
        <v>22</v>
      </c>
      <c r="G12" s="56">
        <v>30</v>
      </c>
      <c r="H12" s="56">
        <v>12</v>
      </c>
      <c r="I12" s="56">
        <f t="shared" si="4"/>
        <v>360</v>
      </c>
      <c r="J12" s="80">
        <v>2025</v>
      </c>
      <c r="K12" s="81">
        <v>45658</v>
      </c>
      <c r="L12" s="81">
        <v>45747</v>
      </c>
      <c r="M12" s="84">
        <f t="shared" si="0"/>
        <v>7920</v>
      </c>
      <c r="N12" s="57"/>
      <c r="O12" s="57"/>
      <c r="P12" s="57"/>
      <c r="Q12" s="57"/>
      <c r="R12" s="57">
        <f t="shared" si="5"/>
        <v>7920</v>
      </c>
      <c r="S12" s="139" t="s">
        <v>504</v>
      </c>
      <c r="T12" s="141" t="s">
        <v>900</v>
      </c>
    </row>
    <row r="13" spans="1:20" s="47" customFormat="1" ht="24" hidden="1" customHeight="1" x14ac:dyDescent="0.25">
      <c r="A13" s="56" t="s">
        <v>20</v>
      </c>
      <c r="B13" s="56" t="s">
        <v>21</v>
      </c>
      <c r="C13" s="56" t="s">
        <v>23</v>
      </c>
      <c r="D13" s="56" t="s">
        <v>25</v>
      </c>
      <c r="E13" s="56" t="s">
        <v>22</v>
      </c>
      <c r="F13" s="144">
        <v>22</v>
      </c>
      <c r="G13" s="56">
        <v>3</v>
      </c>
      <c r="H13" s="56">
        <v>12</v>
      </c>
      <c r="I13" s="56">
        <f t="shared" ref="I13:I159" si="6">G13*H13</f>
        <v>36</v>
      </c>
      <c r="J13" s="80">
        <v>2022</v>
      </c>
      <c r="K13" s="81">
        <v>44562</v>
      </c>
      <c r="L13" s="81">
        <v>44651</v>
      </c>
      <c r="M13" s="84">
        <f>F13*G13*H13</f>
        <v>792</v>
      </c>
      <c r="N13" s="57"/>
      <c r="O13" s="57"/>
      <c r="P13" s="57"/>
      <c r="Q13" s="57"/>
      <c r="R13" s="57">
        <f t="shared" ref="R13:R94" si="7">M13+N13+O13+P13+Q13</f>
        <v>792</v>
      </c>
      <c r="S13" s="139" t="s">
        <v>538</v>
      </c>
      <c r="T13" s="141" t="s">
        <v>900</v>
      </c>
    </row>
    <row r="14" spans="1:20" s="47" customFormat="1" ht="24" hidden="1" customHeight="1" x14ac:dyDescent="0.25">
      <c r="A14" s="56" t="s">
        <v>20</v>
      </c>
      <c r="B14" s="56" t="s">
        <v>26</v>
      </c>
      <c r="C14" s="56" t="s">
        <v>27</v>
      </c>
      <c r="D14" s="56" t="s">
        <v>28</v>
      </c>
      <c r="E14" s="56" t="s">
        <v>22</v>
      </c>
      <c r="F14" s="83">
        <v>22</v>
      </c>
      <c r="G14" s="56">
        <v>4</v>
      </c>
      <c r="H14" s="56">
        <v>16</v>
      </c>
      <c r="I14" s="56">
        <f t="shared" si="6"/>
        <v>64</v>
      </c>
      <c r="J14" s="80">
        <v>2022</v>
      </c>
      <c r="K14" s="81">
        <v>44562</v>
      </c>
      <c r="L14" s="81">
        <v>44681</v>
      </c>
      <c r="M14" s="84">
        <f>F14*G14*H14</f>
        <v>1408</v>
      </c>
      <c r="N14" s="57"/>
      <c r="O14" s="57"/>
      <c r="P14" s="57"/>
      <c r="Q14" s="57"/>
      <c r="R14" s="57">
        <f t="shared" si="7"/>
        <v>1408</v>
      </c>
      <c r="S14" s="139" t="s">
        <v>545</v>
      </c>
      <c r="T14" s="141" t="s">
        <v>900</v>
      </c>
    </row>
    <row r="15" spans="1:20" s="47" customFormat="1" ht="24" hidden="1" customHeight="1" x14ac:dyDescent="0.25">
      <c r="A15" s="56" t="s">
        <v>20</v>
      </c>
      <c r="B15" s="56" t="s">
        <v>26</v>
      </c>
      <c r="C15" s="56" t="s">
        <v>27</v>
      </c>
      <c r="D15" s="56" t="s">
        <v>28</v>
      </c>
      <c r="E15" s="56" t="s">
        <v>22</v>
      </c>
      <c r="F15" s="83">
        <v>22</v>
      </c>
      <c r="G15" s="56">
        <v>4</v>
      </c>
      <c r="H15" s="56">
        <v>32</v>
      </c>
      <c r="I15" s="56">
        <f t="shared" ref="I15:I18" si="8">G15*H15</f>
        <v>128</v>
      </c>
      <c r="J15" s="80">
        <v>2022</v>
      </c>
      <c r="K15" s="81">
        <v>44682</v>
      </c>
      <c r="L15" s="81">
        <v>44926</v>
      </c>
      <c r="M15" s="84">
        <f t="shared" ref="M15:M18" si="9">F15*G15*H15</f>
        <v>2816</v>
      </c>
      <c r="N15" s="57"/>
      <c r="O15" s="57"/>
      <c r="P15" s="57"/>
      <c r="Q15" s="57"/>
      <c r="R15" s="57">
        <f t="shared" ref="R15:R18" si="10">M15+N15+O15+P15+Q15</f>
        <v>2816</v>
      </c>
      <c r="S15" s="281" t="s">
        <v>521</v>
      </c>
      <c r="T15" s="141" t="s">
        <v>900</v>
      </c>
    </row>
    <row r="16" spans="1:20" s="47" customFormat="1" ht="25.5" x14ac:dyDescent="0.25">
      <c r="A16" s="56" t="s">
        <v>20</v>
      </c>
      <c r="B16" s="56" t="s">
        <v>26</v>
      </c>
      <c r="C16" s="56" t="s">
        <v>27</v>
      </c>
      <c r="D16" s="56" t="s">
        <v>28</v>
      </c>
      <c r="E16" s="56" t="s">
        <v>22</v>
      </c>
      <c r="F16" s="83">
        <v>22</v>
      </c>
      <c r="G16" s="178">
        <v>4</v>
      </c>
      <c r="H16" s="56">
        <v>48</v>
      </c>
      <c r="I16" s="172">
        <f t="shared" si="8"/>
        <v>192</v>
      </c>
      <c r="J16" s="80">
        <v>2023</v>
      </c>
      <c r="K16" s="81">
        <v>44927</v>
      </c>
      <c r="L16" s="81">
        <v>45291</v>
      </c>
      <c r="M16" s="84">
        <f t="shared" si="9"/>
        <v>4224</v>
      </c>
      <c r="N16" s="180"/>
      <c r="O16" s="57"/>
      <c r="P16" s="57"/>
      <c r="Q16" s="174"/>
      <c r="R16" s="57">
        <f t="shared" si="10"/>
        <v>4224</v>
      </c>
      <c r="S16" s="277"/>
      <c r="T16" s="141" t="s">
        <v>900</v>
      </c>
    </row>
    <row r="17" spans="1:20" s="47" customFormat="1" ht="24" hidden="1" customHeight="1" x14ac:dyDescent="0.25">
      <c r="A17" s="156" t="s">
        <v>20</v>
      </c>
      <c r="B17" s="156" t="s">
        <v>26</v>
      </c>
      <c r="C17" s="156" t="s">
        <v>27</v>
      </c>
      <c r="D17" s="156" t="s">
        <v>28</v>
      </c>
      <c r="E17" s="156" t="s">
        <v>22</v>
      </c>
      <c r="F17" s="185">
        <v>22</v>
      </c>
      <c r="G17" s="56">
        <v>4</v>
      </c>
      <c r="H17" s="56">
        <v>48</v>
      </c>
      <c r="I17" s="56">
        <f t="shared" si="8"/>
        <v>192</v>
      </c>
      <c r="J17" s="186">
        <v>2024</v>
      </c>
      <c r="K17" s="187">
        <v>45292</v>
      </c>
      <c r="L17" s="187">
        <v>45657</v>
      </c>
      <c r="M17" s="188">
        <f t="shared" si="9"/>
        <v>4224</v>
      </c>
      <c r="N17" s="57"/>
      <c r="O17" s="57"/>
      <c r="P17" s="57"/>
      <c r="Q17" s="57"/>
      <c r="R17" s="189">
        <f t="shared" si="10"/>
        <v>4224</v>
      </c>
      <c r="S17" s="282"/>
      <c r="T17" s="191" t="s">
        <v>900</v>
      </c>
    </row>
    <row r="18" spans="1:20" s="47" customFormat="1" ht="24" hidden="1" customHeight="1" x14ac:dyDescent="0.25">
      <c r="A18" s="56" t="s">
        <v>20</v>
      </c>
      <c r="B18" s="56" t="s">
        <v>26</v>
      </c>
      <c r="C18" s="56" t="s">
        <v>27</v>
      </c>
      <c r="D18" s="56" t="s">
        <v>28</v>
      </c>
      <c r="E18" s="56" t="s">
        <v>22</v>
      </c>
      <c r="F18" s="83">
        <v>22</v>
      </c>
      <c r="G18" s="56">
        <v>4</v>
      </c>
      <c r="H18" s="56">
        <v>12</v>
      </c>
      <c r="I18" s="56">
        <f t="shared" si="8"/>
        <v>48</v>
      </c>
      <c r="J18" s="80">
        <v>2025</v>
      </c>
      <c r="K18" s="81">
        <v>45658</v>
      </c>
      <c r="L18" s="81">
        <v>45747</v>
      </c>
      <c r="M18" s="84">
        <f t="shared" si="9"/>
        <v>1056</v>
      </c>
      <c r="N18" s="57"/>
      <c r="O18" s="57"/>
      <c r="P18" s="57"/>
      <c r="Q18" s="57"/>
      <c r="R18" s="57">
        <f t="shared" si="10"/>
        <v>1056</v>
      </c>
      <c r="S18" s="281"/>
      <c r="T18" s="141" t="s">
        <v>900</v>
      </c>
    </row>
    <row r="19" spans="1:20" s="47" customFormat="1" ht="24" hidden="1" customHeight="1" x14ac:dyDescent="0.25">
      <c r="A19" s="56" t="s">
        <v>20</v>
      </c>
      <c r="B19" s="56" t="s">
        <v>29</v>
      </c>
      <c r="C19" s="56" t="s">
        <v>30</v>
      </c>
      <c r="D19" s="56" t="s">
        <v>31</v>
      </c>
      <c r="E19" s="56" t="s">
        <v>22</v>
      </c>
      <c r="F19" s="83">
        <v>22</v>
      </c>
      <c r="G19" s="56">
        <v>8</v>
      </c>
      <c r="H19" s="56">
        <v>16</v>
      </c>
      <c r="I19" s="56">
        <f t="shared" si="6"/>
        <v>128</v>
      </c>
      <c r="J19" s="80">
        <v>2022</v>
      </c>
      <c r="K19" s="81">
        <v>44562</v>
      </c>
      <c r="L19" s="81">
        <v>44681</v>
      </c>
      <c r="M19" s="84">
        <f>(F19*G19*H19)</f>
        <v>2816</v>
      </c>
      <c r="N19" s="57"/>
      <c r="O19" s="57"/>
      <c r="P19" s="146"/>
      <c r="Q19" s="57"/>
      <c r="R19" s="57">
        <f t="shared" si="7"/>
        <v>2816</v>
      </c>
      <c r="S19" s="139" t="s">
        <v>545</v>
      </c>
      <c r="T19" s="141" t="s">
        <v>900</v>
      </c>
    </row>
    <row r="20" spans="1:20" s="47" customFormat="1" ht="24" hidden="1" customHeight="1" x14ac:dyDescent="0.25">
      <c r="A20" s="56" t="s">
        <v>20</v>
      </c>
      <c r="B20" s="56" t="s">
        <v>29</v>
      </c>
      <c r="C20" s="56" t="s">
        <v>30</v>
      </c>
      <c r="D20" s="56" t="s">
        <v>31</v>
      </c>
      <c r="E20" s="56" t="s">
        <v>22</v>
      </c>
      <c r="F20" s="83">
        <v>22</v>
      </c>
      <c r="G20" s="56">
        <v>8</v>
      </c>
      <c r="H20" s="56">
        <v>32</v>
      </c>
      <c r="I20" s="56">
        <f t="shared" ref="I20:I24" si="11">G20*H20</f>
        <v>256</v>
      </c>
      <c r="J20" s="80">
        <v>2022</v>
      </c>
      <c r="K20" s="81">
        <v>44682</v>
      </c>
      <c r="L20" s="81">
        <v>44926</v>
      </c>
      <c r="M20" s="84">
        <f t="shared" ref="M20:M23" si="12">F20*G20*H20</f>
        <v>5632</v>
      </c>
      <c r="N20" s="57"/>
      <c r="O20" s="57"/>
      <c r="P20" s="57"/>
      <c r="Q20" s="57"/>
      <c r="R20" s="57">
        <f t="shared" ref="R20:R23" si="13">M20+N20+O20+P20+Q20</f>
        <v>5632</v>
      </c>
      <c r="S20" s="281" t="s">
        <v>527</v>
      </c>
      <c r="T20" s="141" t="s">
        <v>900</v>
      </c>
    </row>
    <row r="21" spans="1:20" s="47" customFormat="1" ht="28.5" customHeight="1" x14ac:dyDescent="0.25">
      <c r="A21" s="56" t="s">
        <v>20</v>
      </c>
      <c r="B21" s="56" t="s">
        <v>29</v>
      </c>
      <c r="C21" s="56" t="s">
        <v>30</v>
      </c>
      <c r="D21" s="56" t="s">
        <v>31</v>
      </c>
      <c r="E21" s="56" t="s">
        <v>22</v>
      </c>
      <c r="F21" s="83">
        <v>22</v>
      </c>
      <c r="G21" s="178">
        <v>8</v>
      </c>
      <c r="H21" s="56">
        <v>48</v>
      </c>
      <c r="I21" s="172">
        <f t="shared" si="11"/>
        <v>384</v>
      </c>
      <c r="J21" s="80">
        <v>2023</v>
      </c>
      <c r="K21" s="81">
        <v>44927</v>
      </c>
      <c r="L21" s="81">
        <v>45291</v>
      </c>
      <c r="M21" s="84">
        <f t="shared" si="12"/>
        <v>8448</v>
      </c>
      <c r="N21" s="180"/>
      <c r="O21" s="57"/>
      <c r="P21" s="57"/>
      <c r="Q21" s="174"/>
      <c r="R21" s="57">
        <f t="shared" si="13"/>
        <v>8448</v>
      </c>
      <c r="S21" s="277"/>
      <c r="T21" s="141" t="s">
        <v>900</v>
      </c>
    </row>
    <row r="22" spans="1:20" s="47" customFormat="1" ht="27.75" hidden="1" customHeight="1" x14ac:dyDescent="0.25">
      <c r="A22" s="156" t="s">
        <v>20</v>
      </c>
      <c r="B22" s="156" t="s">
        <v>29</v>
      </c>
      <c r="C22" s="156" t="s">
        <v>30</v>
      </c>
      <c r="D22" s="156" t="s">
        <v>31</v>
      </c>
      <c r="E22" s="156" t="s">
        <v>22</v>
      </c>
      <c r="F22" s="185">
        <v>22</v>
      </c>
      <c r="G22" s="56">
        <v>8</v>
      </c>
      <c r="H22" s="56">
        <v>48</v>
      </c>
      <c r="I22" s="56">
        <f t="shared" si="11"/>
        <v>384</v>
      </c>
      <c r="J22" s="186">
        <v>2024</v>
      </c>
      <c r="K22" s="187">
        <v>45292</v>
      </c>
      <c r="L22" s="187">
        <v>45657</v>
      </c>
      <c r="M22" s="188">
        <f t="shared" si="12"/>
        <v>8448</v>
      </c>
      <c r="N22" s="57"/>
      <c r="O22" s="57"/>
      <c r="P22" s="57"/>
      <c r="Q22" s="57"/>
      <c r="R22" s="189">
        <f t="shared" si="13"/>
        <v>8448</v>
      </c>
      <c r="S22" s="282"/>
      <c r="T22" s="191" t="s">
        <v>900</v>
      </c>
    </row>
    <row r="23" spans="1:20" s="47" customFormat="1" ht="26.25" hidden="1" customHeight="1" x14ac:dyDescent="0.25">
      <c r="A23" s="56" t="s">
        <v>20</v>
      </c>
      <c r="B23" s="56" t="s">
        <v>29</v>
      </c>
      <c r="C23" s="56" t="s">
        <v>30</v>
      </c>
      <c r="D23" s="56" t="s">
        <v>31</v>
      </c>
      <c r="E23" s="56" t="s">
        <v>22</v>
      </c>
      <c r="F23" s="83">
        <v>22</v>
      </c>
      <c r="G23" s="56">
        <v>8</v>
      </c>
      <c r="H23" s="56">
        <v>12</v>
      </c>
      <c r="I23" s="56">
        <f t="shared" si="11"/>
        <v>96</v>
      </c>
      <c r="J23" s="80">
        <v>2025</v>
      </c>
      <c r="K23" s="81">
        <v>45658</v>
      </c>
      <c r="L23" s="81">
        <v>45747</v>
      </c>
      <c r="M23" s="84">
        <f t="shared" si="12"/>
        <v>2112</v>
      </c>
      <c r="N23" s="57"/>
      <c r="O23" s="57"/>
      <c r="P23" s="57"/>
      <c r="Q23" s="57"/>
      <c r="R23" s="57">
        <f t="shared" si="13"/>
        <v>2112</v>
      </c>
      <c r="S23" s="281"/>
      <c r="T23" s="141" t="s">
        <v>900</v>
      </c>
    </row>
    <row r="24" spans="1:20" s="47" customFormat="1" ht="24" hidden="1" customHeight="1" x14ac:dyDescent="0.25">
      <c r="A24" s="56" t="s">
        <v>20</v>
      </c>
      <c r="B24" s="56" t="s">
        <v>29</v>
      </c>
      <c r="C24" s="56" t="s">
        <v>30</v>
      </c>
      <c r="D24" s="56" t="s">
        <v>32</v>
      </c>
      <c r="E24" s="56" t="s">
        <v>33</v>
      </c>
      <c r="F24" s="83">
        <v>18</v>
      </c>
      <c r="G24" s="56">
        <v>8</v>
      </c>
      <c r="H24" s="56">
        <v>16</v>
      </c>
      <c r="I24" s="56">
        <f t="shared" si="11"/>
        <v>128</v>
      </c>
      <c r="J24" s="80">
        <v>2022</v>
      </c>
      <c r="K24" s="81">
        <v>44562</v>
      </c>
      <c r="L24" s="81">
        <v>44681</v>
      </c>
      <c r="M24" s="84">
        <f>(F24*G24*H24)</f>
        <v>2304</v>
      </c>
      <c r="N24" s="57"/>
      <c r="O24" s="57"/>
      <c r="P24" s="146">
        <f>M24*4%</f>
        <v>92.16</v>
      </c>
      <c r="Q24" s="57"/>
      <c r="R24" s="57">
        <f t="shared" si="7"/>
        <v>2396.16</v>
      </c>
      <c r="S24" s="139" t="s">
        <v>545</v>
      </c>
      <c r="T24" s="141" t="s">
        <v>900</v>
      </c>
    </row>
    <row r="25" spans="1:20" s="47" customFormat="1" ht="24" hidden="1" customHeight="1" x14ac:dyDescent="0.25">
      <c r="A25" s="56" t="s">
        <v>20</v>
      </c>
      <c r="B25" s="56" t="s">
        <v>29</v>
      </c>
      <c r="C25" s="56" t="s">
        <v>30</v>
      </c>
      <c r="D25" s="56" t="s">
        <v>32</v>
      </c>
      <c r="E25" s="56" t="s">
        <v>33</v>
      </c>
      <c r="F25" s="83">
        <v>18</v>
      </c>
      <c r="G25" s="56">
        <v>8</v>
      </c>
      <c r="H25" s="56">
        <v>32</v>
      </c>
      <c r="I25" s="56">
        <f t="shared" ref="I25:I28" si="14">G25*H25</f>
        <v>256</v>
      </c>
      <c r="J25" s="80">
        <v>2022</v>
      </c>
      <c r="K25" s="81">
        <v>44682</v>
      </c>
      <c r="L25" s="81">
        <v>44926</v>
      </c>
      <c r="M25" s="84">
        <f t="shared" ref="M25:M40" si="15">F25*G25*H25</f>
        <v>4608</v>
      </c>
      <c r="N25" s="57"/>
      <c r="O25" s="57"/>
      <c r="P25" s="57">
        <f>M25*4%</f>
        <v>184.32</v>
      </c>
      <c r="Q25" s="57"/>
      <c r="R25" s="57">
        <f t="shared" ref="R25:R42" si="16">M25+N25+O25+P25+Q25</f>
        <v>4792.32</v>
      </c>
      <c r="S25" s="281" t="s">
        <v>528</v>
      </c>
      <c r="T25" s="141" t="s">
        <v>900</v>
      </c>
    </row>
    <row r="26" spans="1:20" s="47" customFormat="1" ht="25.5" x14ac:dyDescent="0.25">
      <c r="A26" s="56" t="s">
        <v>20</v>
      </c>
      <c r="B26" s="56" t="s">
        <v>29</v>
      </c>
      <c r="C26" s="56" t="s">
        <v>30</v>
      </c>
      <c r="D26" s="56" t="s">
        <v>32</v>
      </c>
      <c r="E26" s="56" t="s">
        <v>33</v>
      </c>
      <c r="F26" s="83">
        <v>18</v>
      </c>
      <c r="G26" s="178">
        <v>8</v>
      </c>
      <c r="H26" s="56">
        <v>48</v>
      </c>
      <c r="I26" s="172">
        <f t="shared" si="14"/>
        <v>384</v>
      </c>
      <c r="J26" s="80">
        <v>2023</v>
      </c>
      <c r="K26" s="81">
        <v>44927</v>
      </c>
      <c r="L26" s="81">
        <v>45291</v>
      </c>
      <c r="M26" s="84">
        <f t="shared" si="15"/>
        <v>6912</v>
      </c>
      <c r="N26" s="180"/>
      <c r="O26" s="57"/>
      <c r="P26" s="57">
        <f t="shared" ref="P26:P28" si="17">M26*4%</f>
        <v>276.48</v>
      </c>
      <c r="Q26" s="174"/>
      <c r="R26" s="57">
        <f t="shared" si="16"/>
        <v>7188.48</v>
      </c>
      <c r="S26" s="277"/>
      <c r="T26" s="141" t="s">
        <v>900</v>
      </c>
    </row>
    <row r="27" spans="1:20" s="47" customFormat="1" ht="24" hidden="1" customHeight="1" x14ac:dyDescent="0.25">
      <c r="A27" s="156" t="s">
        <v>20</v>
      </c>
      <c r="B27" s="156" t="s">
        <v>29</v>
      </c>
      <c r="C27" s="156" t="s">
        <v>30</v>
      </c>
      <c r="D27" s="156" t="s">
        <v>32</v>
      </c>
      <c r="E27" s="156" t="s">
        <v>33</v>
      </c>
      <c r="F27" s="185">
        <v>18</v>
      </c>
      <c r="G27" s="56">
        <v>8</v>
      </c>
      <c r="H27" s="56">
        <v>48</v>
      </c>
      <c r="I27" s="56">
        <f t="shared" si="14"/>
        <v>384</v>
      </c>
      <c r="J27" s="186">
        <v>2024</v>
      </c>
      <c r="K27" s="187">
        <v>45292</v>
      </c>
      <c r="L27" s="187">
        <v>45657</v>
      </c>
      <c r="M27" s="188">
        <f t="shared" si="15"/>
        <v>6912</v>
      </c>
      <c r="N27" s="57"/>
      <c r="O27" s="57"/>
      <c r="P27" s="57">
        <f t="shared" si="17"/>
        <v>276.48</v>
      </c>
      <c r="Q27" s="57"/>
      <c r="R27" s="189">
        <f t="shared" si="16"/>
        <v>7188.48</v>
      </c>
      <c r="S27" s="282"/>
      <c r="T27" s="191" t="s">
        <v>900</v>
      </c>
    </row>
    <row r="28" spans="1:20" s="47" customFormat="1" ht="24" hidden="1" customHeight="1" x14ac:dyDescent="0.25">
      <c r="A28" s="56" t="s">
        <v>20</v>
      </c>
      <c r="B28" s="56" t="s">
        <v>29</v>
      </c>
      <c r="C28" s="56" t="s">
        <v>30</v>
      </c>
      <c r="D28" s="56" t="s">
        <v>32</v>
      </c>
      <c r="E28" s="56" t="s">
        <v>33</v>
      </c>
      <c r="F28" s="83">
        <v>18</v>
      </c>
      <c r="G28" s="56">
        <v>8</v>
      </c>
      <c r="H28" s="56">
        <v>12</v>
      </c>
      <c r="I28" s="56">
        <f t="shared" si="14"/>
        <v>96</v>
      </c>
      <c r="J28" s="80">
        <v>2025</v>
      </c>
      <c r="K28" s="81">
        <v>45658</v>
      </c>
      <c r="L28" s="81">
        <v>45747</v>
      </c>
      <c r="M28" s="84">
        <f t="shared" si="15"/>
        <v>1728</v>
      </c>
      <c r="N28" s="57"/>
      <c r="O28" s="57"/>
      <c r="P28" s="57">
        <f t="shared" si="17"/>
        <v>69.12</v>
      </c>
      <c r="Q28" s="57"/>
      <c r="R28" s="57">
        <f t="shared" si="16"/>
        <v>1797.12</v>
      </c>
      <c r="S28" s="281"/>
      <c r="T28" s="141" t="s">
        <v>900</v>
      </c>
    </row>
    <row r="29" spans="1:20" s="47" customFormat="1" ht="24" hidden="1" customHeight="1" x14ac:dyDescent="0.25">
      <c r="A29" s="16" t="s">
        <v>20</v>
      </c>
      <c r="B29" s="16" t="s">
        <v>29</v>
      </c>
      <c r="C29" s="16" t="s">
        <v>119</v>
      </c>
      <c r="D29" s="16" t="s">
        <v>570</v>
      </c>
      <c r="E29" s="16" t="s">
        <v>22</v>
      </c>
      <c r="F29" s="160">
        <v>25</v>
      </c>
      <c r="G29" s="16">
        <v>34</v>
      </c>
      <c r="H29" s="16">
        <v>6</v>
      </c>
      <c r="I29" s="16">
        <v>340</v>
      </c>
      <c r="J29" s="136">
        <v>2022</v>
      </c>
      <c r="K29" s="70">
        <v>44743</v>
      </c>
      <c r="L29" s="147">
        <v>44816</v>
      </c>
      <c r="M29" s="84">
        <f t="shared" si="15"/>
        <v>5100</v>
      </c>
      <c r="N29" s="148"/>
      <c r="O29" s="148"/>
      <c r="P29" s="148"/>
      <c r="Q29" s="148"/>
      <c r="R29" s="57">
        <f t="shared" si="16"/>
        <v>5100</v>
      </c>
      <c r="S29" s="139" t="s">
        <v>618</v>
      </c>
      <c r="T29" s="141" t="s">
        <v>900</v>
      </c>
    </row>
    <row r="30" spans="1:20" s="47" customFormat="1" ht="24" hidden="1" customHeight="1" x14ac:dyDescent="0.25">
      <c r="A30" s="16" t="s">
        <v>20</v>
      </c>
      <c r="B30" s="16" t="s">
        <v>29</v>
      </c>
      <c r="C30" s="16" t="s">
        <v>119</v>
      </c>
      <c r="D30" s="16" t="s">
        <v>120</v>
      </c>
      <c r="E30" s="16" t="s">
        <v>121</v>
      </c>
      <c r="F30" s="160">
        <v>30</v>
      </c>
      <c r="G30" s="16">
        <v>5</v>
      </c>
      <c r="H30" s="16">
        <v>21</v>
      </c>
      <c r="I30" s="16">
        <v>120</v>
      </c>
      <c r="J30" s="136">
        <v>2022</v>
      </c>
      <c r="K30" s="70">
        <v>44743</v>
      </c>
      <c r="L30" s="147">
        <v>44926</v>
      </c>
      <c r="M30" s="84">
        <f t="shared" si="15"/>
        <v>3150</v>
      </c>
      <c r="N30" s="148"/>
      <c r="O30" s="148"/>
      <c r="P30" s="148"/>
      <c r="Q30" s="148"/>
      <c r="R30" s="57">
        <f t="shared" si="16"/>
        <v>3150</v>
      </c>
      <c r="S30" s="139" t="s">
        <v>637</v>
      </c>
      <c r="T30" s="141" t="s">
        <v>900</v>
      </c>
    </row>
    <row r="31" spans="1:20" s="47" customFormat="1" ht="24" hidden="1" customHeight="1" x14ac:dyDescent="0.25">
      <c r="A31" s="16" t="s">
        <v>20</v>
      </c>
      <c r="B31" s="16" t="s">
        <v>29</v>
      </c>
      <c r="C31" s="16" t="s">
        <v>119</v>
      </c>
      <c r="D31" s="16" t="s">
        <v>122</v>
      </c>
      <c r="E31" s="16" t="s">
        <v>121</v>
      </c>
      <c r="F31" s="160">
        <v>30</v>
      </c>
      <c r="G31" s="16">
        <v>5</v>
      </c>
      <c r="H31" s="16">
        <v>21</v>
      </c>
      <c r="I31" s="16">
        <v>120</v>
      </c>
      <c r="J31" s="136">
        <v>2022</v>
      </c>
      <c r="K31" s="70">
        <v>44743</v>
      </c>
      <c r="L31" s="147">
        <v>44926</v>
      </c>
      <c r="M31" s="84">
        <f t="shared" si="15"/>
        <v>3150</v>
      </c>
      <c r="N31" s="148"/>
      <c r="O31" s="148"/>
      <c r="P31" s="148"/>
      <c r="Q31" s="148"/>
      <c r="R31" s="57">
        <f t="shared" si="16"/>
        <v>3150</v>
      </c>
      <c r="S31" s="139" t="s">
        <v>637</v>
      </c>
      <c r="T31" s="141" t="s">
        <v>900</v>
      </c>
    </row>
    <row r="32" spans="1:20" s="47" customFormat="1" ht="24" hidden="1" customHeight="1" x14ac:dyDescent="0.25">
      <c r="A32" s="16" t="s">
        <v>20</v>
      </c>
      <c r="B32" s="16" t="s">
        <v>29</v>
      </c>
      <c r="C32" s="16" t="s">
        <v>119</v>
      </c>
      <c r="D32" s="16" t="s">
        <v>123</v>
      </c>
      <c r="E32" s="16" t="s">
        <v>121</v>
      </c>
      <c r="F32" s="160">
        <v>30</v>
      </c>
      <c r="G32" s="16">
        <v>5</v>
      </c>
      <c r="H32" s="16">
        <v>21</v>
      </c>
      <c r="I32" s="16">
        <v>120</v>
      </c>
      <c r="J32" s="136">
        <v>2022</v>
      </c>
      <c r="K32" s="70">
        <v>44743</v>
      </c>
      <c r="L32" s="147">
        <v>44926</v>
      </c>
      <c r="M32" s="84">
        <f t="shared" si="15"/>
        <v>3150</v>
      </c>
      <c r="N32" s="148"/>
      <c r="O32" s="148"/>
      <c r="P32" s="148"/>
      <c r="Q32" s="148"/>
      <c r="R32" s="57">
        <f t="shared" si="16"/>
        <v>3150</v>
      </c>
      <c r="S32" s="139" t="s">
        <v>637</v>
      </c>
      <c r="T32" s="141" t="s">
        <v>900</v>
      </c>
    </row>
    <row r="33" spans="1:20" s="47" customFormat="1" ht="24" hidden="1" customHeight="1" x14ac:dyDescent="0.25">
      <c r="A33" s="16" t="s">
        <v>20</v>
      </c>
      <c r="B33" s="16" t="s">
        <v>29</v>
      </c>
      <c r="C33" s="16" t="s">
        <v>119</v>
      </c>
      <c r="D33" s="16" t="s">
        <v>124</v>
      </c>
      <c r="E33" s="16" t="s">
        <v>121</v>
      </c>
      <c r="F33" s="160">
        <v>30</v>
      </c>
      <c r="G33" s="16">
        <v>5</v>
      </c>
      <c r="H33" s="16">
        <v>21</v>
      </c>
      <c r="I33" s="16">
        <v>120</v>
      </c>
      <c r="J33" s="136">
        <v>2022</v>
      </c>
      <c r="K33" s="70">
        <v>44743</v>
      </c>
      <c r="L33" s="147">
        <v>44926</v>
      </c>
      <c r="M33" s="84">
        <f t="shared" si="15"/>
        <v>3150</v>
      </c>
      <c r="N33" s="148"/>
      <c r="O33" s="148"/>
      <c r="P33" s="148"/>
      <c r="Q33" s="148"/>
      <c r="R33" s="57">
        <f t="shared" si="16"/>
        <v>3150</v>
      </c>
      <c r="S33" s="139" t="s">
        <v>637</v>
      </c>
      <c r="T33" s="141" t="s">
        <v>900</v>
      </c>
    </row>
    <row r="34" spans="1:20" s="47" customFormat="1" ht="24" hidden="1" customHeight="1" x14ac:dyDescent="0.25">
      <c r="A34" s="16" t="s">
        <v>20</v>
      </c>
      <c r="B34" s="16" t="s">
        <v>29</v>
      </c>
      <c r="C34" s="16" t="s">
        <v>119</v>
      </c>
      <c r="D34" s="16" t="s">
        <v>126</v>
      </c>
      <c r="E34" s="16" t="s">
        <v>33</v>
      </c>
      <c r="F34" s="160">
        <v>40</v>
      </c>
      <c r="G34" s="16">
        <v>8</v>
      </c>
      <c r="H34" s="16">
        <v>21</v>
      </c>
      <c r="I34" s="16">
        <v>192</v>
      </c>
      <c r="J34" s="136">
        <v>2022</v>
      </c>
      <c r="K34" s="70">
        <v>44743</v>
      </c>
      <c r="L34" s="147">
        <v>44926</v>
      </c>
      <c r="M34" s="84">
        <f t="shared" si="15"/>
        <v>6720</v>
      </c>
      <c r="N34" s="148"/>
      <c r="O34" s="148"/>
      <c r="P34" s="57">
        <f t="shared" ref="P34:P38" si="18">M34*4%</f>
        <v>268.8</v>
      </c>
      <c r="Q34" s="148"/>
      <c r="R34" s="57">
        <f t="shared" si="16"/>
        <v>6988.8</v>
      </c>
      <c r="S34" s="139" t="s">
        <v>637</v>
      </c>
      <c r="T34" s="141" t="s">
        <v>900</v>
      </c>
    </row>
    <row r="35" spans="1:20" s="47" customFormat="1" ht="24" hidden="1" customHeight="1" x14ac:dyDescent="0.25">
      <c r="A35" s="16" t="s">
        <v>20</v>
      </c>
      <c r="B35" s="16" t="s">
        <v>29</v>
      </c>
      <c r="C35" s="16" t="s">
        <v>119</v>
      </c>
      <c r="D35" s="16" t="s">
        <v>127</v>
      </c>
      <c r="E35" s="16" t="s">
        <v>33</v>
      </c>
      <c r="F35" s="160">
        <v>40</v>
      </c>
      <c r="G35" s="16">
        <v>8</v>
      </c>
      <c r="H35" s="16">
        <v>21</v>
      </c>
      <c r="I35" s="16">
        <v>192</v>
      </c>
      <c r="J35" s="136">
        <v>2022</v>
      </c>
      <c r="K35" s="70">
        <v>44743</v>
      </c>
      <c r="L35" s="147">
        <v>44926</v>
      </c>
      <c r="M35" s="84">
        <f t="shared" si="15"/>
        <v>6720</v>
      </c>
      <c r="N35" s="148"/>
      <c r="O35" s="148"/>
      <c r="P35" s="57">
        <f t="shared" si="18"/>
        <v>268.8</v>
      </c>
      <c r="Q35" s="148"/>
      <c r="R35" s="57">
        <f t="shared" si="16"/>
        <v>6988.8</v>
      </c>
      <c r="S35" s="139" t="s">
        <v>637</v>
      </c>
      <c r="T35" s="141" t="s">
        <v>900</v>
      </c>
    </row>
    <row r="36" spans="1:20" s="47" customFormat="1" ht="24" hidden="1" customHeight="1" x14ac:dyDescent="0.25">
      <c r="A36" s="16" t="s">
        <v>20</v>
      </c>
      <c r="B36" s="16" t="s">
        <v>29</v>
      </c>
      <c r="C36" s="16" t="s">
        <v>119</v>
      </c>
      <c r="D36" s="16" t="s">
        <v>128</v>
      </c>
      <c r="E36" s="16" t="s">
        <v>33</v>
      </c>
      <c r="F36" s="160">
        <v>40</v>
      </c>
      <c r="G36" s="16">
        <v>11</v>
      </c>
      <c r="H36" s="16">
        <v>21</v>
      </c>
      <c r="I36" s="16">
        <v>264</v>
      </c>
      <c r="J36" s="136">
        <v>2022</v>
      </c>
      <c r="K36" s="70">
        <v>44743</v>
      </c>
      <c r="L36" s="147">
        <v>44926</v>
      </c>
      <c r="M36" s="84">
        <f t="shared" si="15"/>
        <v>9240</v>
      </c>
      <c r="N36" s="148"/>
      <c r="O36" s="148"/>
      <c r="P36" s="57">
        <f t="shared" si="18"/>
        <v>369.6</v>
      </c>
      <c r="Q36" s="148"/>
      <c r="R36" s="57">
        <f t="shared" si="16"/>
        <v>9609.6</v>
      </c>
      <c r="S36" s="139" t="s">
        <v>637</v>
      </c>
      <c r="T36" s="141" t="s">
        <v>900</v>
      </c>
    </row>
    <row r="37" spans="1:20" s="47" customFormat="1" ht="24" hidden="1" customHeight="1" x14ac:dyDescent="0.25">
      <c r="A37" s="16" t="s">
        <v>20</v>
      </c>
      <c r="B37" s="16" t="s">
        <v>29</v>
      </c>
      <c r="C37" s="16" t="s">
        <v>119</v>
      </c>
      <c r="D37" s="16" t="s">
        <v>129</v>
      </c>
      <c r="E37" s="16" t="s">
        <v>33</v>
      </c>
      <c r="F37" s="160">
        <v>40</v>
      </c>
      <c r="G37" s="16">
        <v>5</v>
      </c>
      <c r="H37" s="16">
        <v>21</v>
      </c>
      <c r="I37" s="16">
        <v>120</v>
      </c>
      <c r="J37" s="136">
        <v>2022</v>
      </c>
      <c r="K37" s="70">
        <v>44743</v>
      </c>
      <c r="L37" s="147">
        <v>44926</v>
      </c>
      <c r="M37" s="84">
        <f t="shared" si="15"/>
        <v>4200</v>
      </c>
      <c r="N37" s="148"/>
      <c r="O37" s="148"/>
      <c r="P37" s="57">
        <f t="shared" si="18"/>
        <v>168</v>
      </c>
      <c r="Q37" s="148"/>
      <c r="R37" s="57">
        <f t="shared" si="16"/>
        <v>4368</v>
      </c>
      <c r="S37" s="139" t="s">
        <v>637</v>
      </c>
      <c r="T37" s="141" t="s">
        <v>900</v>
      </c>
    </row>
    <row r="38" spans="1:20" s="47" customFormat="1" ht="24" hidden="1" customHeight="1" x14ac:dyDescent="0.25">
      <c r="A38" s="16" t="s">
        <v>20</v>
      </c>
      <c r="B38" s="16" t="s">
        <v>29</v>
      </c>
      <c r="C38" s="16" t="s">
        <v>119</v>
      </c>
      <c r="D38" s="16" t="s">
        <v>130</v>
      </c>
      <c r="E38" s="16" t="s">
        <v>33</v>
      </c>
      <c r="F38" s="160">
        <v>40</v>
      </c>
      <c r="G38" s="16">
        <v>5</v>
      </c>
      <c r="H38" s="16">
        <v>21</v>
      </c>
      <c r="I38" s="16">
        <v>120</v>
      </c>
      <c r="J38" s="136">
        <v>2022</v>
      </c>
      <c r="K38" s="70">
        <v>44743</v>
      </c>
      <c r="L38" s="147">
        <v>44926</v>
      </c>
      <c r="M38" s="84">
        <f t="shared" si="15"/>
        <v>4200</v>
      </c>
      <c r="N38" s="148"/>
      <c r="O38" s="148"/>
      <c r="P38" s="57">
        <f t="shared" si="18"/>
        <v>168</v>
      </c>
      <c r="Q38" s="148"/>
      <c r="R38" s="57">
        <f t="shared" si="16"/>
        <v>4368</v>
      </c>
      <c r="S38" s="139" t="s">
        <v>637</v>
      </c>
      <c r="T38" s="141" t="s">
        <v>900</v>
      </c>
    </row>
    <row r="39" spans="1:20" s="47" customFormat="1" ht="24" hidden="1" customHeight="1" x14ac:dyDescent="0.25">
      <c r="A39" s="16" t="s">
        <v>20</v>
      </c>
      <c r="B39" s="16" t="s">
        <v>29</v>
      </c>
      <c r="C39" s="16" t="s">
        <v>119</v>
      </c>
      <c r="D39" s="16" t="s">
        <v>131</v>
      </c>
      <c r="E39" s="16" t="s">
        <v>121</v>
      </c>
      <c r="F39" s="160">
        <v>30</v>
      </c>
      <c r="G39" s="16">
        <v>5</v>
      </c>
      <c r="H39" s="16">
        <v>21</v>
      </c>
      <c r="I39" s="16">
        <v>120</v>
      </c>
      <c r="J39" s="136">
        <v>2022</v>
      </c>
      <c r="K39" s="70">
        <v>44743</v>
      </c>
      <c r="L39" s="147">
        <v>44926</v>
      </c>
      <c r="M39" s="84">
        <f t="shared" si="15"/>
        <v>3150</v>
      </c>
      <c r="N39" s="148"/>
      <c r="O39" s="148"/>
      <c r="P39" s="148"/>
      <c r="Q39" s="148"/>
      <c r="R39" s="57">
        <f t="shared" si="16"/>
        <v>3150</v>
      </c>
      <c r="S39" s="139" t="s">
        <v>637</v>
      </c>
      <c r="T39" s="141" t="s">
        <v>900</v>
      </c>
    </row>
    <row r="40" spans="1:20" s="47" customFormat="1" ht="24" hidden="1" customHeight="1" x14ac:dyDescent="0.25">
      <c r="A40" s="16" t="s">
        <v>20</v>
      </c>
      <c r="B40" s="16" t="s">
        <v>29</v>
      </c>
      <c r="C40" s="16" t="s">
        <v>119</v>
      </c>
      <c r="D40" s="16" t="s">
        <v>64</v>
      </c>
      <c r="E40" s="16" t="s">
        <v>48</v>
      </c>
      <c r="F40" s="160">
        <v>20</v>
      </c>
      <c r="G40" s="16">
        <v>10</v>
      </c>
      <c r="H40" s="16">
        <v>5</v>
      </c>
      <c r="I40" s="16">
        <v>240</v>
      </c>
      <c r="J40" s="136">
        <v>2022</v>
      </c>
      <c r="K40" s="70">
        <v>44743</v>
      </c>
      <c r="L40" s="147">
        <v>44805</v>
      </c>
      <c r="M40" s="84">
        <f t="shared" si="15"/>
        <v>1000</v>
      </c>
      <c r="N40" s="148">
        <f>M40*2%</f>
        <v>20</v>
      </c>
      <c r="O40" s="148"/>
      <c r="P40" s="148"/>
      <c r="Q40" s="148"/>
      <c r="R40" s="57">
        <f t="shared" si="16"/>
        <v>1020</v>
      </c>
      <c r="S40" s="139" t="s">
        <v>618</v>
      </c>
      <c r="T40" s="141" t="s">
        <v>900</v>
      </c>
    </row>
    <row r="41" spans="1:20" s="47" customFormat="1" ht="24" hidden="1" customHeight="1" x14ac:dyDescent="0.25">
      <c r="A41" s="16" t="s">
        <v>20</v>
      </c>
      <c r="B41" s="16" t="s">
        <v>29</v>
      </c>
      <c r="C41" s="16" t="s">
        <v>119</v>
      </c>
      <c r="D41" s="16" t="s">
        <v>619</v>
      </c>
      <c r="E41" s="16" t="s">
        <v>447</v>
      </c>
      <c r="F41" s="160">
        <v>30</v>
      </c>
      <c r="G41" s="16">
        <v>5</v>
      </c>
      <c r="H41" s="16">
        <v>45</v>
      </c>
      <c r="I41" s="16">
        <f t="shared" ref="I41:I42" si="19">+G41*H41</f>
        <v>225</v>
      </c>
      <c r="J41" s="136">
        <v>2022</v>
      </c>
      <c r="K41" s="70">
        <v>44562</v>
      </c>
      <c r="L41" s="147">
        <v>44926</v>
      </c>
      <c r="M41" s="148">
        <f t="shared" ref="M41:M42" si="20">F41*G41*H41</f>
        <v>6750</v>
      </c>
      <c r="N41" s="148"/>
      <c r="O41" s="148"/>
      <c r="P41" s="148"/>
      <c r="Q41" s="57"/>
      <c r="R41" s="57">
        <f>M41+N41+O41+P41+Q41</f>
        <v>6750</v>
      </c>
      <c r="S41" s="139" t="s">
        <v>637</v>
      </c>
      <c r="T41" s="141" t="s">
        <v>900</v>
      </c>
    </row>
    <row r="42" spans="1:20" s="47" customFormat="1" ht="24" hidden="1" customHeight="1" x14ac:dyDescent="0.25">
      <c r="A42" s="16" t="s">
        <v>20</v>
      </c>
      <c r="B42" s="16" t="s">
        <v>29</v>
      </c>
      <c r="C42" s="16" t="s">
        <v>119</v>
      </c>
      <c r="D42" s="16" t="s">
        <v>450</v>
      </c>
      <c r="E42" s="16" t="s">
        <v>447</v>
      </c>
      <c r="F42" s="160">
        <v>30</v>
      </c>
      <c r="G42" s="16">
        <v>5</v>
      </c>
      <c r="H42" s="16">
        <v>45</v>
      </c>
      <c r="I42" s="16">
        <f t="shared" si="19"/>
        <v>225</v>
      </c>
      <c r="J42" s="136">
        <v>2022</v>
      </c>
      <c r="K42" s="70">
        <v>44562</v>
      </c>
      <c r="L42" s="147">
        <v>44926</v>
      </c>
      <c r="M42" s="148">
        <f t="shared" si="20"/>
        <v>6750</v>
      </c>
      <c r="N42" s="148"/>
      <c r="O42" s="148"/>
      <c r="P42" s="148"/>
      <c r="Q42" s="57"/>
      <c r="R42" s="57">
        <f t="shared" si="16"/>
        <v>6750</v>
      </c>
      <c r="S42" s="139" t="s">
        <v>637</v>
      </c>
      <c r="T42" s="141" t="s">
        <v>900</v>
      </c>
    </row>
    <row r="43" spans="1:20" s="48" customFormat="1" ht="24" hidden="1" customHeight="1" x14ac:dyDescent="0.25">
      <c r="A43" s="56" t="s">
        <v>20</v>
      </c>
      <c r="B43" s="56" t="s">
        <v>21</v>
      </c>
      <c r="C43" s="56" t="s">
        <v>34</v>
      </c>
      <c r="D43" s="56" t="s">
        <v>35</v>
      </c>
      <c r="E43" s="56" t="s">
        <v>22</v>
      </c>
      <c r="F43" s="83">
        <v>22</v>
      </c>
      <c r="G43" s="56">
        <v>15</v>
      </c>
      <c r="H43" s="56">
        <v>12</v>
      </c>
      <c r="I43" s="56">
        <f t="shared" si="6"/>
        <v>180</v>
      </c>
      <c r="J43" s="80">
        <v>2022</v>
      </c>
      <c r="K43" s="81">
        <v>44562</v>
      </c>
      <c r="L43" s="81">
        <v>44651</v>
      </c>
      <c r="M43" s="84">
        <f t="shared" ref="M43:M110" si="21">F43*G43*H43</f>
        <v>3960</v>
      </c>
      <c r="N43" s="57"/>
      <c r="O43" s="57"/>
      <c r="P43" s="57"/>
      <c r="Q43" s="57"/>
      <c r="R43" s="57">
        <f t="shared" si="7"/>
        <v>3960</v>
      </c>
      <c r="S43" s="139" t="s">
        <v>538</v>
      </c>
      <c r="T43" s="141" t="s">
        <v>900</v>
      </c>
    </row>
    <row r="44" spans="1:20" s="48" customFormat="1" ht="24" hidden="1" customHeight="1" x14ac:dyDescent="0.25">
      <c r="A44" s="56" t="s">
        <v>20</v>
      </c>
      <c r="B44" s="56" t="s">
        <v>21</v>
      </c>
      <c r="C44" s="56" t="s">
        <v>34</v>
      </c>
      <c r="D44" s="56" t="s">
        <v>35</v>
      </c>
      <c r="E44" s="56" t="s">
        <v>22</v>
      </c>
      <c r="F44" s="83">
        <v>22</v>
      </c>
      <c r="G44" s="56">
        <v>15</v>
      </c>
      <c r="H44" s="56">
        <v>36</v>
      </c>
      <c r="I44" s="56">
        <f t="shared" ref="I44:I47" si="22">G44*H44</f>
        <v>540</v>
      </c>
      <c r="J44" s="80">
        <v>2022</v>
      </c>
      <c r="K44" s="81">
        <v>44652</v>
      </c>
      <c r="L44" s="81">
        <v>44926</v>
      </c>
      <c r="M44" s="84">
        <f t="shared" ref="M44:M47" si="23">F44*G44*H44</f>
        <v>11880</v>
      </c>
      <c r="N44" s="57"/>
      <c r="O44" s="57"/>
      <c r="P44" s="57"/>
      <c r="Q44" s="57"/>
      <c r="R44" s="57">
        <f t="shared" ref="R44:R47" si="24">M44+N44+O44+P44+Q44</f>
        <v>11880</v>
      </c>
      <c r="S44" s="281" t="s">
        <v>506</v>
      </c>
      <c r="T44" s="141" t="s">
        <v>900</v>
      </c>
    </row>
    <row r="45" spans="1:20" s="48" customFormat="1" ht="25.5" x14ac:dyDescent="0.25">
      <c r="A45" s="56" t="s">
        <v>20</v>
      </c>
      <c r="B45" s="56" t="s">
        <v>21</v>
      </c>
      <c r="C45" s="56" t="s">
        <v>34</v>
      </c>
      <c r="D45" s="56" t="s">
        <v>35</v>
      </c>
      <c r="E45" s="56" t="s">
        <v>22</v>
      </c>
      <c r="F45" s="83">
        <v>22</v>
      </c>
      <c r="G45" s="178">
        <v>15</v>
      </c>
      <c r="H45" s="56">
        <v>48</v>
      </c>
      <c r="I45" s="172">
        <f t="shared" si="22"/>
        <v>720</v>
      </c>
      <c r="J45" s="80">
        <v>2023</v>
      </c>
      <c r="K45" s="81">
        <v>44927</v>
      </c>
      <c r="L45" s="81">
        <v>45291</v>
      </c>
      <c r="M45" s="84">
        <f t="shared" si="23"/>
        <v>15840</v>
      </c>
      <c r="N45" s="180"/>
      <c r="O45" s="57"/>
      <c r="P45" s="57"/>
      <c r="Q45" s="174"/>
      <c r="R45" s="57">
        <f t="shared" si="24"/>
        <v>15840</v>
      </c>
      <c r="S45" s="277"/>
      <c r="T45" s="141" t="s">
        <v>900</v>
      </c>
    </row>
    <row r="46" spans="1:20" s="48" customFormat="1" ht="24" hidden="1" customHeight="1" x14ac:dyDescent="0.25">
      <c r="A46" s="156" t="s">
        <v>20</v>
      </c>
      <c r="B46" s="156" t="s">
        <v>21</v>
      </c>
      <c r="C46" s="156" t="s">
        <v>34</v>
      </c>
      <c r="D46" s="156" t="s">
        <v>35</v>
      </c>
      <c r="E46" s="156" t="s">
        <v>22</v>
      </c>
      <c r="F46" s="185">
        <v>22</v>
      </c>
      <c r="G46" s="56">
        <v>15</v>
      </c>
      <c r="H46" s="56">
        <v>48</v>
      </c>
      <c r="I46" s="56">
        <f t="shared" si="22"/>
        <v>720</v>
      </c>
      <c r="J46" s="186">
        <v>2024</v>
      </c>
      <c r="K46" s="187">
        <v>45292</v>
      </c>
      <c r="L46" s="187">
        <v>45657</v>
      </c>
      <c r="M46" s="188">
        <f t="shared" si="23"/>
        <v>15840</v>
      </c>
      <c r="N46" s="57"/>
      <c r="O46" s="57"/>
      <c r="P46" s="57"/>
      <c r="Q46" s="57"/>
      <c r="R46" s="189">
        <f t="shared" si="24"/>
        <v>15840</v>
      </c>
      <c r="S46" s="282"/>
      <c r="T46" s="191" t="s">
        <v>900</v>
      </c>
    </row>
    <row r="47" spans="1:20" s="48" customFormat="1" ht="24" hidden="1" customHeight="1" x14ac:dyDescent="0.25">
      <c r="A47" s="56" t="s">
        <v>20</v>
      </c>
      <c r="B47" s="56" t="s">
        <v>21</v>
      </c>
      <c r="C47" s="56" t="s">
        <v>34</v>
      </c>
      <c r="D47" s="56" t="s">
        <v>35</v>
      </c>
      <c r="E47" s="56" t="s">
        <v>22</v>
      </c>
      <c r="F47" s="83">
        <v>22</v>
      </c>
      <c r="G47" s="56">
        <v>15</v>
      </c>
      <c r="H47" s="56">
        <v>12</v>
      </c>
      <c r="I47" s="56">
        <f t="shared" si="22"/>
        <v>180</v>
      </c>
      <c r="J47" s="80">
        <v>2025</v>
      </c>
      <c r="K47" s="81">
        <v>45658</v>
      </c>
      <c r="L47" s="81">
        <v>45747</v>
      </c>
      <c r="M47" s="84">
        <f t="shared" si="23"/>
        <v>3960</v>
      </c>
      <c r="N47" s="57"/>
      <c r="O47" s="57"/>
      <c r="P47" s="57"/>
      <c r="Q47" s="57"/>
      <c r="R47" s="57">
        <f t="shared" si="24"/>
        <v>3960</v>
      </c>
      <c r="S47" s="281"/>
      <c r="T47" s="141" t="s">
        <v>900</v>
      </c>
    </row>
    <row r="48" spans="1:20" s="48" customFormat="1" ht="24" hidden="1" customHeight="1" x14ac:dyDescent="0.25">
      <c r="A48" s="56" t="s">
        <v>20</v>
      </c>
      <c r="B48" s="56" t="s">
        <v>21</v>
      </c>
      <c r="C48" s="56" t="s">
        <v>34</v>
      </c>
      <c r="D48" s="56" t="s">
        <v>36</v>
      </c>
      <c r="E48" s="56" t="s">
        <v>22</v>
      </c>
      <c r="F48" s="83">
        <v>22</v>
      </c>
      <c r="G48" s="56">
        <v>16</v>
      </c>
      <c r="H48" s="56">
        <v>12</v>
      </c>
      <c r="I48" s="56">
        <f t="shared" si="6"/>
        <v>192</v>
      </c>
      <c r="J48" s="80">
        <v>2022</v>
      </c>
      <c r="K48" s="81">
        <v>44562</v>
      </c>
      <c r="L48" s="81">
        <v>44651</v>
      </c>
      <c r="M48" s="84">
        <f t="shared" si="21"/>
        <v>4224</v>
      </c>
      <c r="N48" s="57"/>
      <c r="O48" s="57"/>
      <c r="P48" s="57"/>
      <c r="Q48" s="57"/>
      <c r="R48" s="57">
        <f t="shared" si="7"/>
        <v>4224</v>
      </c>
      <c r="S48" s="139" t="s">
        <v>538</v>
      </c>
      <c r="T48" s="141" t="s">
        <v>900</v>
      </c>
    </row>
    <row r="49" spans="1:20" s="48" customFormat="1" ht="24" hidden="1" customHeight="1" x14ac:dyDescent="0.25">
      <c r="A49" s="56" t="s">
        <v>20</v>
      </c>
      <c r="B49" s="56" t="s">
        <v>21</v>
      </c>
      <c r="C49" s="56" t="s">
        <v>34</v>
      </c>
      <c r="D49" s="56" t="s">
        <v>36</v>
      </c>
      <c r="E49" s="56" t="s">
        <v>22</v>
      </c>
      <c r="F49" s="83">
        <v>22</v>
      </c>
      <c r="G49" s="56">
        <v>16</v>
      </c>
      <c r="H49" s="56">
        <v>36</v>
      </c>
      <c r="I49" s="56">
        <f t="shared" si="6"/>
        <v>576</v>
      </c>
      <c r="J49" s="80">
        <v>2022</v>
      </c>
      <c r="K49" s="81">
        <v>44652</v>
      </c>
      <c r="L49" s="81">
        <v>44926</v>
      </c>
      <c r="M49" s="84">
        <f t="shared" si="21"/>
        <v>12672</v>
      </c>
      <c r="N49" s="57"/>
      <c r="O49" s="57"/>
      <c r="P49" s="57"/>
      <c r="Q49" s="57"/>
      <c r="R49" s="57">
        <f t="shared" si="7"/>
        <v>12672</v>
      </c>
      <c r="S49" s="281" t="s">
        <v>506</v>
      </c>
      <c r="T49" s="141" t="s">
        <v>900</v>
      </c>
    </row>
    <row r="50" spans="1:20" s="48" customFormat="1" ht="25.5" x14ac:dyDescent="0.25">
      <c r="A50" s="56" t="s">
        <v>20</v>
      </c>
      <c r="B50" s="56" t="s">
        <v>21</v>
      </c>
      <c r="C50" s="56" t="s">
        <v>34</v>
      </c>
      <c r="D50" s="56" t="s">
        <v>36</v>
      </c>
      <c r="E50" s="56" t="s">
        <v>22</v>
      </c>
      <c r="F50" s="83">
        <v>22</v>
      </c>
      <c r="G50" s="178">
        <v>16</v>
      </c>
      <c r="H50" s="56">
        <v>48</v>
      </c>
      <c r="I50" s="172">
        <f t="shared" si="6"/>
        <v>768</v>
      </c>
      <c r="J50" s="80">
        <v>2023</v>
      </c>
      <c r="K50" s="81">
        <v>44927</v>
      </c>
      <c r="L50" s="81">
        <v>45291</v>
      </c>
      <c r="M50" s="84">
        <f t="shared" si="21"/>
        <v>16896</v>
      </c>
      <c r="N50" s="180"/>
      <c r="O50" s="57"/>
      <c r="P50" s="57"/>
      <c r="Q50" s="174"/>
      <c r="R50" s="57">
        <f t="shared" si="7"/>
        <v>16896</v>
      </c>
      <c r="S50" s="277"/>
      <c r="T50" s="141" t="s">
        <v>900</v>
      </c>
    </row>
    <row r="51" spans="1:20" s="48" customFormat="1" ht="24" hidden="1" customHeight="1" x14ac:dyDescent="0.25">
      <c r="A51" s="156" t="s">
        <v>20</v>
      </c>
      <c r="B51" s="156" t="s">
        <v>21</v>
      </c>
      <c r="C51" s="156" t="s">
        <v>34</v>
      </c>
      <c r="D51" s="156" t="s">
        <v>36</v>
      </c>
      <c r="E51" s="156" t="s">
        <v>22</v>
      </c>
      <c r="F51" s="185">
        <v>22</v>
      </c>
      <c r="G51" s="56">
        <v>16</v>
      </c>
      <c r="H51" s="56">
        <v>48</v>
      </c>
      <c r="I51" s="56">
        <f t="shared" si="6"/>
        <v>768</v>
      </c>
      <c r="J51" s="186">
        <v>2024</v>
      </c>
      <c r="K51" s="187">
        <v>45292</v>
      </c>
      <c r="L51" s="187">
        <v>45657</v>
      </c>
      <c r="M51" s="188">
        <f t="shared" si="21"/>
        <v>16896</v>
      </c>
      <c r="N51" s="57"/>
      <c r="O51" s="57"/>
      <c r="P51" s="57"/>
      <c r="Q51" s="57"/>
      <c r="R51" s="189">
        <f t="shared" si="7"/>
        <v>16896</v>
      </c>
      <c r="S51" s="282"/>
      <c r="T51" s="191" t="s">
        <v>900</v>
      </c>
    </row>
    <row r="52" spans="1:20" s="48" customFormat="1" ht="24" hidden="1" customHeight="1" x14ac:dyDescent="0.25">
      <c r="A52" s="56" t="s">
        <v>20</v>
      </c>
      <c r="B52" s="56" t="s">
        <v>21</v>
      </c>
      <c r="C52" s="56" t="s">
        <v>34</v>
      </c>
      <c r="D52" s="56" t="s">
        <v>36</v>
      </c>
      <c r="E52" s="56" t="s">
        <v>22</v>
      </c>
      <c r="F52" s="83">
        <v>22</v>
      </c>
      <c r="G52" s="56">
        <v>16</v>
      </c>
      <c r="H52" s="56">
        <v>12</v>
      </c>
      <c r="I52" s="56">
        <f t="shared" si="6"/>
        <v>192</v>
      </c>
      <c r="J52" s="80">
        <v>2025</v>
      </c>
      <c r="K52" s="81">
        <v>45658</v>
      </c>
      <c r="L52" s="81">
        <v>45747</v>
      </c>
      <c r="M52" s="84">
        <f t="shared" si="21"/>
        <v>4224</v>
      </c>
      <c r="N52" s="57"/>
      <c r="O52" s="57"/>
      <c r="P52" s="57"/>
      <c r="Q52" s="57"/>
      <c r="R52" s="57">
        <f t="shared" si="7"/>
        <v>4224</v>
      </c>
      <c r="S52" s="281"/>
      <c r="T52" s="141" t="s">
        <v>900</v>
      </c>
    </row>
    <row r="53" spans="1:20" s="47" customFormat="1" ht="24" hidden="1" customHeight="1" x14ac:dyDescent="0.25">
      <c r="A53" s="56" t="s">
        <v>20</v>
      </c>
      <c r="B53" s="56" t="s">
        <v>21</v>
      </c>
      <c r="C53" s="56" t="s">
        <v>34</v>
      </c>
      <c r="D53" s="56" t="s">
        <v>38</v>
      </c>
      <c r="E53" s="56" t="s">
        <v>22</v>
      </c>
      <c r="F53" s="83">
        <v>22</v>
      </c>
      <c r="G53" s="56">
        <v>34</v>
      </c>
      <c r="H53" s="56">
        <v>12</v>
      </c>
      <c r="I53" s="56">
        <f t="shared" si="6"/>
        <v>408</v>
      </c>
      <c r="J53" s="80">
        <v>2022</v>
      </c>
      <c r="K53" s="81">
        <v>44562</v>
      </c>
      <c r="L53" s="81">
        <v>44651</v>
      </c>
      <c r="M53" s="84">
        <f t="shared" si="21"/>
        <v>8976</v>
      </c>
      <c r="N53" s="57"/>
      <c r="O53" s="57"/>
      <c r="P53" s="57"/>
      <c r="Q53" s="57"/>
      <c r="R53" s="57">
        <f t="shared" si="7"/>
        <v>8976</v>
      </c>
      <c r="S53" s="139" t="s">
        <v>538</v>
      </c>
      <c r="T53" s="141" t="s">
        <v>900</v>
      </c>
    </row>
    <row r="54" spans="1:20" s="47" customFormat="1" ht="24" hidden="1" customHeight="1" x14ac:dyDescent="0.25">
      <c r="A54" s="56" t="s">
        <v>20</v>
      </c>
      <c r="B54" s="56" t="s">
        <v>21</v>
      </c>
      <c r="C54" s="56" t="s">
        <v>37</v>
      </c>
      <c r="D54" s="56" t="s">
        <v>38</v>
      </c>
      <c r="E54" s="56" t="s">
        <v>22</v>
      </c>
      <c r="F54" s="83">
        <v>22</v>
      </c>
      <c r="G54" s="56">
        <v>34</v>
      </c>
      <c r="H54" s="56">
        <v>36</v>
      </c>
      <c r="I54" s="56">
        <f t="shared" ref="I54:I55" si="25">G54*H54</f>
        <v>1224</v>
      </c>
      <c r="J54" s="80">
        <v>2022</v>
      </c>
      <c r="K54" s="81">
        <v>44652</v>
      </c>
      <c r="L54" s="81">
        <v>44926</v>
      </c>
      <c r="M54" s="84">
        <f t="shared" ref="M54:M55" si="26">F54*G54*H54</f>
        <v>26928</v>
      </c>
      <c r="N54" s="57"/>
      <c r="O54" s="57"/>
      <c r="P54" s="57"/>
      <c r="Q54" s="57"/>
      <c r="R54" s="57">
        <f t="shared" ref="R54:R55" si="27">M54+N54+O54+P54+Q54</f>
        <v>26928</v>
      </c>
      <c r="S54" s="281" t="s">
        <v>514</v>
      </c>
      <c r="T54" s="141" t="s">
        <v>900</v>
      </c>
    </row>
    <row r="55" spans="1:20" s="47" customFormat="1" ht="25.5" x14ac:dyDescent="0.25">
      <c r="A55" s="56" t="s">
        <v>20</v>
      </c>
      <c r="B55" s="56" t="s">
        <v>21</v>
      </c>
      <c r="C55" s="56" t="s">
        <v>37</v>
      </c>
      <c r="D55" s="56" t="s">
        <v>38</v>
      </c>
      <c r="E55" s="56" t="s">
        <v>22</v>
      </c>
      <c r="F55" s="83">
        <v>22</v>
      </c>
      <c r="G55" s="178">
        <v>34</v>
      </c>
      <c r="H55" s="56">
        <v>35</v>
      </c>
      <c r="I55" s="172">
        <f t="shared" si="25"/>
        <v>1190</v>
      </c>
      <c r="J55" s="80">
        <v>2023</v>
      </c>
      <c r="K55" s="81">
        <v>44927</v>
      </c>
      <c r="L55" s="81">
        <v>45191</v>
      </c>
      <c r="M55" s="84">
        <f t="shared" si="26"/>
        <v>26180</v>
      </c>
      <c r="N55" s="180"/>
      <c r="O55" s="57"/>
      <c r="P55" s="57"/>
      <c r="Q55" s="174"/>
      <c r="R55" s="57">
        <f t="shared" si="27"/>
        <v>26180</v>
      </c>
      <c r="S55" s="277"/>
      <c r="T55" s="141" t="s">
        <v>900</v>
      </c>
    </row>
    <row r="56" spans="1:20" s="47" customFormat="1" ht="28.5" hidden="1" customHeight="1" x14ac:dyDescent="0.25">
      <c r="A56" s="156" t="s">
        <v>20</v>
      </c>
      <c r="B56" s="156" t="s">
        <v>21</v>
      </c>
      <c r="C56" s="156" t="s">
        <v>37</v>
      </c>
      <c r="D56" s="156" t="s">
        <v>668</v>
      </c>
      <c r="E56" s="156" t="s">
        <v>22</v>
      </c>
      <c r="F56" s="185">
        <v>32</v>
      </c>
      <c r="G56" s="56">
        <v>31</v>
      </c>
      <c r="H56" s="56">
        <v>1</v>
      </c>
      <c r="I56" s="56">
        <f t="shared" ref="I56" si="28">G56*H56</f>
        <v>31</v>
      </c>
      <c r="J56" s="186">
        <v>2022</v>
      </c>
      <c r="K56" s="187">
        <v>44923</v>
      </c>
      <c r="L56" s="187">
        <v>44926</v>
      </c>
      <c r="M56" s="188">
        <f t="shared" ref="M56:M58" si="29">F56*G56*H56</f>
        <v>992</v>
      </c>
      <c r="N56" s="57"/>
      <c r="O56" s="57"/>
      <c r="P56" s="57"/>
      <c r="Q56" s="57"/>
      <c r="R56" s="189">
        <f t="shared" ref="R56:R58" si="30">M56+N56+O56+P56+Q56</f>
        <v>992</v>
      </c>
      <c r="S56" s="282" t="s">
        <v>785</v>
      </c>
      <c r="T56" s="191" t="s">
        <v>900</v>
      </c>
    </row>
    <row r="57" spans="1:20" s="47" customFormat="1" ht="25.5" x14ac:dyDescent="0.25">
      <c r="A57" s="56" t="s">
        <v>20</v>
      </c>
      <c r="B57" s="56" t="s">
        <v>21</v>
      </c>
      <c r="C57" s="56" t="s">
        <v>37</v>
      </c>
      <c r="D57" s="56" t="s">
        <v>668</v>
      </c>
      <c r="E57" s="56" t="s">
        <v>22</v>
      </c>
      <c r="F57" s="83">
        <v>32</v>
      </c>
      <c r="G57" s="178">
        <v>39</v>
      </c>
      <c r="H57" s="56">
        <v>32</v>
      </c>
      <c r="I57" s="172">
        <f t="shared" ref="I57:I58" si="31">G57*H57</f>
        <v>1248</v>
      </c>
      <c r="J57" s="80">
        <v>2023</v>
      </c>
      <c r="K57" s="81">
        <v>44927</v>
      </c>
      <c r="L57" s="81">
        <v>45171</v>
      </c>
      <c r="M57" s="84">
        <f t="shared" si="29"/>
        <v>39936</v>
      </c>
      <c r="N57" s="180"/>
      <c r="O57" s="57"/>
      <c r="P57" s="57"/>
      <c r="Q57" s="174"/>
      <c r="R57" s="57">
        <f t="shared" si="30"/>
        <v>39936</v>
      </c>
      <c r="S57" s="277"/>
      <c r="T57" s="141" t="s">
        <v>900</v>
      </c>
    </row>
    <row r="58" spans="1:20" s="47" customFormat="1" ht="27.75" customHeight="1" x14ac:dyDescent="0.25">
      <c r="A58" s="56" t="s">
        <v>20</v>
      </c>
      <c r="B58" s="56" t="s">
        <v>21</v>
      </c>
      <c r="C58" s="56" t="s">
        <v>37</v>
      </c>
      <c r="D58" s="56" t="s">
        <v>782</v>
      </c>
      <c r="E58" s="56" t="s">
        <v>783</v>
      </c>
      <c r="F58" s="83">
        <v>32</v>
      </c>
      <c r="G58" s="178">
        <v>39</v>
      </c>
      <c r="H58" s="56">
        <v>8</v>
      </c>
      <c r="I58" s="172">
        <f t="shared" si="31"/>
        <v>312</v>
      </c>
      <c r="J58" s="80">
        <v>2023</v>
      </c>
      <c r="K58" s="81">
        <v>45078</v>
      </c>
      <c r="L58" s="81">
        <v>45136</v>
      </c>
      <c r="M58" s="84">
        <f t="shared" si="29"/>
        <v>9984</v>
      </c>
      <c r="N58" s="180"/>
      <c r="O58" s="57"/>
      <c r="P58" s="57"/>
      <c r="Q58" s="174"/>
      <c r="R58" s="57">
        <f t="shared" si="30"/>
        <v>9984</v>
      </c>
      <c r="S58" s="60" t="s">
        <v>784</v>
      </c>
      <c r="T58" s="141" t="s">
        <v>900</v>
      </c>
    </row>
    <row r="59" spans="1:20" s="47" customFormat="1" ht="24" hidden="1" customHeight="1" x14ac:dyDescent="0.25">
      <c r="A59" s="156" t="s">
        <v>20</v>
      </c>
      <c r="B59" s="156" t="s">
        <v>39</v>
      </c>
      <c r="C59" s="156" t="s">
        <v>40</v>
      </c>
      <c r="D59" s="156" t="s">
        <v>41</v>
      </c>
      <c r="E59" s="156" t="s">
        <v>22</v>
      </c>
      <c r="F59" s="185">
        <v>22</v>
      </c>
      <c r="G59" s="56">
        <v>28</v>
      </c>
      <c r="H59" s="56">
        <v>12</v>
      </c>
      <c r="I59" s="56">
        <f t="shared" si="6"/>
        <v>336</v>
      </c>
      <c r="J59" s="186">
        <v>2022</v>
      </c>
      <c r="K59" s="187">
        <v>44562</v>
      </c>
      <c r="L59" s="187">
        <v>44651</v>
      </c>
      <c r="M59" s="188">
        <f t="shared" si="21"/>
        <v>7392</v>
      </c>
      <c r="N59" s="57"/>
      <c r="O59" s="57"/>
      <c r="P59" s="57"/>
      <c r="Q59" s="57"/>
      <c r="R59" s="189">
        <f t="shared" si="7"/>
        <v>7392</v>
      </c>
      <c r="S59" s="190" t="s">
        <v>538</v>
      </c>
      <c r="T59" s="191" t="s">
        <v>900</v>
      </c>
    </row>
    <row r="60" spans="1:20" s="47" customFormat="1" ht="24" hidden="1" customHeight="1" x14ac:dyDescent="0.25">
      <c r="A60" s="56" t="s">
        <v>20</v>
      </c>
      <c r="B60" s="56" t="s">
        <v>39</v>
      </c>
      <c r="C60" s="56" t="s">
        <v>40</v>
      </c>
      <c r="D60" s="56" t="s">
        <v>41</v>
      </c>
      <c r="E60" s="56" t="s">
        <v>22</v>
      </c>
      <c r="F60" s="83">
        <v>22</v>
      </c>
      <c r="G60" s="56">
        <v>28</v>
      </c>
      <c r="H60" s="56">
        <v>36</v>
      </c>
      <c r="I60" s="56">
        <f t="shared" ref="I60:I63" si="32">G60*H60</f>
        <v>1008</v>
      </c>
      <c r="J60" s="80">
        <v>2022</v>
      </c>
      <c r="K60" s="81">
        <v>44652</v>
      </c>
      <c r="L60" s="81">
        <v>44926</v>
      </c>
      <c r="M60" s="84">
        <f t="shared" si="21"/>
        <v>22176</v>
      </c>
      <c r="N60" s="57"/>
      <c r="O60" s="57"/>
      <c r="P60" s="57"/>
      <c r="Q60" s="57"/>
      <c r="R60" s="57">
        <f t="shared" si="7"/>
        <v>22176</v>
      </c>
      <c r="S60" s="281" t="s">
        <v>507</v>
      </c>
      <c r="T60" s="141" t="s">
        <v>900</v>
      </c>
    </row>
    <row r="61" spans="1:20" s="47" customFormat="1" ht="25.5" x14ac:dyDescent="0.25">
      <c r="A61" s="56" t="s">
        <v>20</v>
      </c>
      <c r="B61" s="56" t="s">
        <v>39</v>
      </c>
      <c r="C61" s="56" t="s">
        <v>40</v>
      </c>
      <c r="D61" s="56" t="s">
        <v>41</v>
      </c>
      <c r="E61" s="56" t="s">
        <v>22</v>
      </c>
      <c r="F61" s="83">
        <v>22</v>
      </c>
      <c r="G61" s="178">
        <v>28</v>
      </c>
      <c r="H61" s="56">
        <v>48</v>
      </c>
      <c r="I61" s="172">
        <f t="shared" si="32"/>
        <v>1344</v>
      </c>
      <c r="J61" s="80">
        <v>2023</v>
      </c>
      <c r="K61" s="81">
        <v>44927</v>
      </c>
      <c r="L61" s="81">
        <v>45291</v>
      </c>
      <c r="M61" s="84">
        <f t="shared" si="21"/>
        <v>29568</v>
      </c>
      <c r="N61" s="180"/>
      <c r="O61" s="57"/>
      <c r="P61" s="57"/>
      <c r="Q61" s="174"/>
      <c r="R61" s="57">
        <f t="shared" si="7"/>
        <v>29568</v>
      </c>
      <c r="S61" s="277"/>
      <c r="T61" s="141" t="s">
        <v>900</v>
      </c>
    </row>
    <row r="62" spans="1:20" s="47" customFormat="1" ht="24" hidden="1" customHeight="1" x14ac:dyDescent="0.25">
      <c r="A62" s="156" t="s">
        <v>20</v>
      </c>
      <c r="B62" s="156" t="s">
        <v>39</v>
      </c>
      <c r="C62" s="156" t="s">
        <v>40</v>
      </c>
      <c r="D62" s="156" t="s">
        <v>41</v>
      </c>
      <c r="E62" s="156" t="s">
        <v>22</v>
      </c>
      <c r="F62" s="185">
        <v>22</v>
      </c>
      <c r="G62" s="56">
        <v>28</v>
      </c>
      <c r="H62" s="56">
        <v>48</v>
      </c>
      <c r="I62" s="56">
        <f t="shared" si="32"/>
        <v>1344</v>
      </c>
      <c r="J62" s="186">
        <v>2024</v>
      </c>
      <c r="K62" s="187">
        <v>45292</v>
      </c>
      <c r="L62" s="187">
        <v>45657</v>
      </c>
      <c r="M62" s="188">
        <f t="shared" si="21"/>
        <v>29568</v>
      </c>
      <c r="N62" s="57"/>
      <c r="O62" s="57"/>
      <c r="P62" s="57"/>
      <c r="Q62" s="57"/>
      <c r="R62" s="189">
        <f t="shared" si="7"/>
        <v>29568</v>
      </c>
      <c r="S62" s="282"/>
      <c r="T62" s="191" t="s">
        <v>900</v>
      </c>
    </row>
    <row r="63" spans="1:20" s="47" customFormat="1" ht="24" hidden="1" customHeight="1" x14ac:dyDescent="0.25">
      <c r="A63" s="56" t="s">
        <v>20</v>
      </c>
      <c r="B63" s="56" t="s">
        <v>39</v>
      </c>
      <c r="C63" s="56" t="s">
        <v>40</v>
      </c>
      <c r="D63" s="56" t="s">
        <v>41</v>
      </c>
      <c r="E63" s="56" t="s">
        <v>22</v>
      </c>
      <c r="F63" s="83">
        <v>22</v>
      </c>
      <c r="G63" s="56">
        <v>28</v>
      </c>
      <c r="H63" s="56">
        <v>12</v>
      </c>
      <c r="I63" s="56">
        <f t="shared" si="32"/>
        <v>336</v>
      </c>
      <c r="J63" s="80">
        <v>2025</v>
      </c>
      <c r="K63" s="81">
        <v>45658</v>
      </c>
      <c r="L63" s="81">
        <v>45747</v>
      </c>
      <c r="M63" s="84">
        <f t="shared" si="21"/>
        <v>7392</v>
      </c>
      <c r="N63" s="57"/>
      <c r="O63" s="57"/>
      <c r="P63" s="57"/>
      <c r="Q63" s="57"/>
      <c r="R63" s="57">
        <f t="shared" si="7"/>
        <v>7392</v>
      </c>
      <c r="S63" s="281"/>
      <c r="T63" s="141" t="s">
        <v>900</v>
      </c>
    </row>
    <row r="64" spans="1:20" s="47" customFormat="1" ht="24" hidden="1" customHeight="1" x14ac:dyDescent="0.25">
      <c r="A64" s="56" t="s">
        <v>20</v>
      </c>
      <c r="B64" s="56" t="s">
        <v>39</v>
      </c>
      <c r="C64" s="56" t="s">
        <v>40</v>
      </c>
      <c r="D64" s="56" t="s">
        <v>390</v>
      </c>
      <c r="E64" s="56" t="s">
        <v>43</v>
      </c>
      <c r="F64" s="83">
        <v>18</v>
      </c>
      <c r="G64" s="56">
        <v>30</v>
      </c>
      <c r="H64" s="56">
        <v>12</v>
      </c>
      <c r="I64" s="56">
        <f t="shared" si="6"/>
        <v>360</v>
      </c>
      <c r="J64" s="80">
        <v>2022</v>
      </c>
      <c r="K64" s="81">
        <v>44562</v>
      </c>
      <c r="L64" s="81">
        <v>44651</v>
      </c>
      <c r="M64" s="84">
        <f t="shared" si="21"/>
        <v>6480</v>
      </c>
      <c r="N64" s="57"/>
      <c r="O64" s="57"/>
      <c r="P64" s="57">
        <f>M64*4%</f>
        <v>259.2</v>
      </c>
      <c r="Q64" s="57"/>
      <c r="R64" s="57">
        <f t="shared" si="7"/>
        <v>6739.2</v>
      </c>
      <c r="S64" s="139" t="s">
        <v>538</v>
      </c>
      <c r="T64" s="141" t="s">
        <v>900</v>
      </c>
    </row>
    <row r="65" spans="1:20" s="47" customFormat="1" ht="24" hidden="1" customHeight="1" x14ac:dyDescent="0.25">
      <c r="A65" s="56" t="s">
        <v>20</v>
      </c>
      <c r="B65" s="56" t="s">
        <v>39</v>
      </c>
      <c r="C65" s="56" t="s">
        <v>42</v>
      </c>
      <c r="D65" s="56" t="s">
        <v>390</v>
      </c>
      <c r="E65" s="56" t="s">
        <v>43</v>
      </c>
      <c r="F65" s="83">
        <v>18</v>
      </c>
      <c r="G65" s="56">
        <v>30</v>
      </c>
      <c r="H65" s="56">
        <v>36</v>
      </c>
      <c r="I65" s="56">
        <f t="shared" si="6"/>
        <v>1080</v>
      </c>
      <c r="J65" s="80">
        <v>2022</v>
      </c>
      <c r="K65" s="81">
        <v>44652</v>
      </c>
      <c r="L65" s="81">
        <v>44926</v>
      </c>
      <c r="M65" s="84">
        <f t="shared" si="21"/>
        <v>19440</v>
      </c>
      <c r="N65" s="57"/>
      <c r="O65" s="57"/>
      <c r="P65" s="57">
        <f t="shared" ref="P65:P68" si="33">M65*4%</f>
        <v>777.6</v>
      </c>
      <c r="Q65" s="57"/>
      <c r="R65" s="57">
        <f t="shared" si="7"/>
        <v>20217.599999999999</v>
      </c>
      <c r="S65" s="281" t="s">
        <v>513</v>
      </c>
      <c r="T65" s="141" t="s">
        <v>900</v>
      </c>
    </row>
    <row r="66" spans="1:20" s="47" customFormat="1" ht="25.5" x14ac:dyDescent="0.25">
      <c r="A66" s="56" t="s">
        <v>20</v>
      </c>
      <c r="B66" s="56" t="s">
        <v>39</v>
      </c>
      <c r="C66" s="56" t="s">
        <v>42</v>
      </c>
      <c r="D66" s="56" t="s">
        <v>390</v>
      </c>
      <c r="E66" s="56" t="s">
        <v>43</v>
      </c>
      <c r="F66" s="83">
        <v>18</v>
      </c>
      <c r="G66" s="178">
        <v>30</v>
      </c>
      <c r="H66" s="56">
        <v>48</v>
      </c>
      <c r="I66" s="172">
        <f t="shared" si="6"/>
        <v>1440</v>
      </c>
      <c r="J66" s="80">
        <v>2023</v>
      </c>
      <c r="K66" s="81">
        <v>44927</v>
      </c>
      <c r="L66" s="81">
        <v>45291</v>
      </c>
      <c r="M66" s="84">
        <f t="shared" si="21"/>
        <v>25920</v>
      </c>
      <c r="N66" s="180"/>
      <c r="O66" s="57"/>
      <c r="P66" s="57">
        <f t="shared" si="33"/>
        <v>1036.8</v>
      </c>
      <c r="Q66" s="174"/>
      <c r="R66" s="57">
        <f t="shared" si="7"/>
        <v>26956.799999999999</v>
      </c>
      <c r="S66" s="277"/>
      <c r="T66" s="141" t="s">
        <v>900</v>
      </c>
    </row>
    <row r="67" spans="1:20" s="47" customFormat="1" ht="24" hidden="1" customHeight="1" x14ac:dyDescent="0.25">
      <c r="A67" s="156" t="s">
        <v>20</v>
      </c>
      <c r="B67" s="156" t="s">
        <v>39</v>
      </c>
      <c r="C67" s="156" t="s">
        <v>42</v>
      </c>
      <c r="D67" s="156" t="s">
        <v>390</v>
      </c>
      <c r="E67" s="156" t="s">
        <v>43</v>
      </c>
      <c r="F67" s="185">
        <v>18</v>
      </c>
      <c r="G67" s="56">
        <v>30</v>
      </c>
      <c r="H67" s="56">
        <v>48</v>
      </c>
      <c r="I67" s="56">
        <f t="shared" si="6"/>
        <v>1440</v>
      </c>
      <c r="J67" s="186">
        <v>2024</v>
      </c>
      <c r="K67" s="187">
        <v>45292</v>
      </c>
      <c r="L67" s="187">
        <v>45657</v>
      </c>
      <c r="M67" s="188">
        <f t="shared" si="21"/>
        <v>25920</v>
      </c>
      <c r="N67" s="57"/>
      <c r="O67" s="57"/>
      <c r="P67" s="57">
        <f t="shared" si="33"/>
        <v>1036.8</v>
      </c>
      <c r="Q67" s="57"/>
      <c r="R67" s="189">
        <f t="shared" si="7"/>
        <v>26956.799999999999</v>
      </c>
      <c r="S67" s="282"/>
      <c r="T67" s="191" t="s">
        <v>900</v>
      </c>
    </row>
    <row r="68" spans="1:20" s="47" customFormat="1" ht="24" hidden="1" customHeight="1" x14ac:dyDescent="0.25">
      <c r="A68" s="56" t="s">
        <v>20</v>
      </c>
      <c r="B68" s="56" t="s">
        <v>39</v>
      </c>
      <c r="C68" s="56" t="s">
        <v>42</v>
      </c>
      <c r="D68" s="56" t="s">
        <v>390</v>
      </c>
      <c r="E68" s="56" t="s">
        <v>43</v>
      </c>
      <c r="F68" s="83">
        <v>18</v>
      </c>
      <c r="G68" s="56">
        <v>30</v>
      </c>
      <c r="H68" s="56">
        <v>12</v>
      </c>
      <c r="I68" s="56">
        <f t="shared" si="6"/>
        <v>360</v>
      </c>
      <c r="J68" s="80">
        <v>2025</v>
      </c>
      <c r="K68" s="81">
        <v>45658</v>
      </c>
      <c r="L68" s="81">
        <v>45747</v>
      </c>
      <c r="M68" s="84">
        <f t="shared" si="21"/>
        <v>6480</v>
      </c>
      <c r="N68" s="57"/>
      <c r="O68" s="57"/>
      <c r="P68" s="57">
        <f t="shared" si="33"/>
        <v>259.2</v>
      </c>
      <c r="Q68" s="57"/>
      <c r="R68" s="57">
        <f t="shared" si="7"/>
        <v>6739.2</v>
      </c>
      <c r="S68" s="281"/>
      <c r="T68" s="141" t="s">
        <v>900</v>
      </c>
    </row>
    <row r="69" spans="1:20" s="47" customFormat="1" ht="24" hidden="1" customHeight="1" x14ac:dyDescent="0.25">
      <c r="A69" s="56" t="s">
        <v>20</v>
      </c>
      <c r="B69" s="56" t="s">
        <v>39</v>
      </c>
      <c r="C69" s="56" t="s">
        <v>42</v>
      </c>
      <c r="D69" s="56" t="s">
        <v>391</v>
      </c>
      <c r="E69" s="56" t="s">
        <v>43</v>
      </c>
      <c r="F69" s="83">
        <v>18</v>
      </c>
      <c r="G69" s="56">
        <v>30</v>
      </c>
      <c r="H69" s="56">
        <v>12</v>
      </c>
      <c r="I69" s="56">
        <f t="shared" si="6"/>
        <v>360</v>
      </c>
      <c r="J69" s="80">
        <v>2022</v>
      </c>
      <c r="K69" s="81">
        <v>44562</v>
      </c>
      <c r="L69" s="81">
        <v>44651</v>
      </c>
      <c r="M69" s="84">
        <f t="shared" si="21"/>
        <v>6480</v>
      </c>
      <c r="N69" s="57"/>
      <c r="O69" s="57"/>
      <c r="P69" s="57">
        <f>M69*4%</f>
        <v>259.2</v>
      </c>
      <c r="Q69" s="57"/>
      <c r="R69" s="57">
        <f t="shared" si="7"/>
        <v>6739.2</v>
      </c>
      <c r="S69" s="139" t="s">
        <v>538</v>
      </c>
      <c r="T69" s="141" t="s">
        <v>900</v>
      </c>
    </row>
    <row r="70" spans="1:20" s="47" customFormat="1" ht="24" hidden="1" customHeight="1" x14ac:dyDescent="0.25">
      <c r="A70" s="56" t="s">
        <v>20</v>
      </c>
      <c r="B70" s="56" t="s">
        <v>39</v>
      </c>
      <c r="C70" s="56" t="s">
        <v>42</v>
      </c>
      <c r="D70" s="56" t="s">
        <v>391</v>
      </c>
      <c r="E70" s="56" t="s">
        <v>43</v>
      </c>
      <c r="F70" s="83">
        <v>18</v>
      </c>
      <c r="G70" s="56">
        <v>30</v>
      </c>
      <c r="H70" s="56">
        <v>28</v>
      </c>
      <c r="I70" s="56">
        <f t="shared" ref="I70:I74" si="34">G70*H70</f>
        <v>840</v>
      </c>
      <c r="J70" s="80">
        <v>2022</v>
      </c>
      <c r="K70" s="81">
        <v>44652</v>
      </c>
      <c r="L70" s="81">
        <v>44863</v>
      </c>
      <c r="M70" s="84">
        <f t="shared" si="21"/>
        <v>15120</v>
      </c>
      <c r="N70" s="57"/>
      <c r="O70" s="57"/>
      <c r="P70" s="57">
        <f t="shared" ref="P70:P74" si="35">M70*4%</f>
        <v>604.80000000000007</v>
      </c>
      <c r="Q70" s="57"/>
      <c r="R70" s="57">
        <f t="shared" ref="R70:R74" si="36">M70+N70+O70+P70+Q70</f>
        <v>15724.8</v>
      </c>
      <c r="S70" s="281" t="s">
        <v>800</v>
      </c>
      <c r="T70" s="141" t="s">
        <v>900</v>
      </c>
    </row>
    <row r="71" spans="1:20" s="47" customFormat="1" ht="24" hidden="1" customHeight="1" x14ac:dyDescent="0.25">
      <c r="A71" s="56" t="s">
        <v>20</v>
      </c>
      <c r="B71" s="56" t="s">
        <v>39</v>
      </c>
      <c r="C71" s="56" t="s">
        <v>42</v>
      </c>
      <c r="D71" s="56" t="s">
        <v>653</v>
      </c>
      <c r="E71" s="56" t="s">
        <v>43</v>
      </c>
      <c r="F71" s="83">
        <v>18</v>
      </c>
      <c r="G71" s="56">
        <v>30</v>
      </c>
      <c r="H71" s="56">
        <v>4</v>
      </c>
      <c r="I71" s="56">
        <f t="shared" si="34"/>
        <v>120</v>
      </c>
      <c r="J71" s="80">
        <v>2022</v>
      </c>
      <c r="K71" s="81">
        <v>44896</v>
      </c>
      <c r="L71" s="81">
        <v>44926</v>
      </c>
      <c r="M71" s="84">
        <f t="shared" si="21"/>
        <v>2160</v>
      </c>
      <c r="N71" s="57"/>
      <c r="O71" s="57"/>
      <c r="P71" s="57">
        <f t="shared" si="35"/>
        <v>86.4</v>
      </c>
      <c r="Q71" s="57"/>
      <c r="R71" s="57">
        <f t="shared" si="36"/>
        <v>2246.4</v>
      </c>
      <c r="S71" s="281"/>
      <c r="T71" s="141" t="s">
        <v>900</v>
      </c>
    </row>
    <row r="72" spans="1:20" s="47" customFormat="1" ht="25.5" x14ac:dyDescent="0.25">
      <c r="A72" s="56" t="s">
        <v>20</v>
      </c>
      <c r="B72" s="56" t="s">
        <v>39</v>
      </c>
      <c r="C72" s="56" t="s">
        <v>42</v>
      </c>
      <c r="D72" s="56" t="s">
        <v>653</v>
      </c>
      <c r="E72" s="56" t="s">
        <v>43</v>
      </c>
      <c r="F72" s="83">
        <v>18</v>
      </c>
      <c r="G72" s="178">
        <v>30</v>
      </c>
      <c r="H72" s="56">
        <v>48</v>
      </c>
      <c r="I72" s="172">
        <f t="shared" si="34"/>
        <v>1440</v>
      </c>
      <c r="J72" s="80">
        <v>2023</v>
      </c>
      <c r="K72" s="81">
        <v>44927</v>
      </c>
      <c r="L72" s="81">
        <v>45291</v>
      </c>
      <c r="M72" s="84">
        <f t="shared" si="21"/>
        <v>25920</v>
      </c>
      <c r="N72" s="180"/>
      <c r="O72" s="57"/>
      <c r="P72" s="57">
        <f t="shared" si="35"/>
        <v>1036.8</v>
      </c>
      <c r="Q72" s="174"/>
      <c r="R72" s="57">
        <f t="shared" si="36"/>
        <v>26956.799999999999</v>
      </c>
      <c r="S72" s="277"/>
      <c r="T72" s="141" t="s">
        <v>900</v>
      </c>
    </row>
    <row r="73" spans="1:20" s="47" customFormat="1" ht="24" hidden="1" customHeight="1" x14ac:dyDescent="0.25">
      <c r="A73" s="156" t="s">
        <v>20</v>
      </c>
      <c r="B73" s="156" t="s">
        <v>39</v>
      </c>
      <c r="C73" s="156" t="s">
        <v>42</v>
      </c>
      <c r="D73" s="156" t="s">
        <v>653</v>
      </c>
      <c r="E73" s="156" t="s">
        <v>43</v>
      </c>
      <c r="F73" s="185">
        <v>18</v>
      </c>
      <c r="G73" s="56">
        <v>30</v>
      </c>
      <c r="H73" s="56">
        <v>48</v>
      </c>
      <c r="I73" s="56">
        <f t="shared" si="34"/>
        <v>1440</v>
      </c>
      <c r="J73" s="186">
        <v>2024</v>
      </c>
      <c r="K73" s="187">
        <v>45292</v>
      </c>
      <c r="L73" s="187">
        <v>45657</v>
      </c>
      <c r="M73" s="188">
        <f t="shared" si="21"/>
        <v>25920</v>
      </c>
      <c r="N73" s="57"/>
      <c r="O73" s="57"/>
      <c r="P73" s="57">
        <f t="shared" si="35"/>
        <v>1036.8</v>
      </c>
      <c r="Q73" s="57"/>
      <c r="R73" s="189">
        <f t="shared" si="36"/>
        <v>26956.799999999999</v>
      </c>
      <c r="S73" s="282"/>
      <c r="T73" s="191" t="s">
        <v>900</v>
      </c>
    </row>
    <row r="74" spans="1:20" s="47" customFormat="1" ht="24" hidden="1" customHeight="1" x14ac:dyDescent="0.25">
      <c r="A74" s="56" t="s">
        <v>20</v>
      </c>
      <c r="B74" s="56" t="s">
        <v>39</v>
      </c>
      <c r="C74" s="56" t="s">
        <v>42</v>
      </c>
      <c r="D74" s="56" t="s">
        <v>653</v>
      </c>
      <c r="E74" s="56" t="s">
        <v>43</v>
      </c>
      <c r="F74" s="83">
        <v>18</v>
      </c>
      <c r="G74" s="56">
        <v>30</v>
      </c>
      <c r="H74" s="56">
        <v>12</v>
      </c>
      <c r="I74" s="56">
        <f t="shared" si="34"/>
        <v>360</v>
      </c>
      <c r="J74" s="80">
        <v>2025</v>
      </c>
      <c r="K74" s="81">
        <v>45658</v>
      </c>
      <c r="L74" s="81">
        <v>45747</v>
      </c>
      <c r="M74" s="84">
        <f t="shared" si="21"/>
        <v>6480</v>
      </c>
      <c r="N74" s="57"/>
      <c r="O74" s="57"/>
      <c r="P74" s="57">
        <f t="shared" si="35"/>
        <v>259.2</v>
      </c>
      <c r="Q74" s="57"/>
      <c r="R74" s="57">
        <f t="shared" si="36"/>
        <v>6739.2</v>
      </c>
      <c r="S74" s="281"/>
      <c r="T74" s="141" t="s">
        <v>900</v>
      </c>
    </row>
    <row r="75" spans="1:20" s="48" customFormat="1" ht="24" hidden="1" customHeight="1" x14ac:dyDescent="0.25">
      <c r="A75" s="56" t="s">
        <v>20</v>
      </c>
      <c r="B75" s="56" t="s">
        <v>39</v>
      </c>
      <c r="C75" s="56" t="s">
        <v>42</v>
      </c>
      <c r="D75" s="56" t="s">
        <v>36</v>
      </c>
      <c r="E75" s="56" t="s">
        <v>22</v>
      </c>
      <c r="F75" s="83">
        <v>22</v>
      </c>
      <c r="G75" s="56">
        <v>12</v>
      </c>
      <c r="H75" s="56">
        <v>12</v>
      </c>
      <c r="I75" s="56">
        <f t="shared" si="6"/>
        <v>144</v>
      </c>
      <c r="J75" s="80">
        <v>2022</v>
      </c>
      <c r="K75" s="81">
        <v>44562</v>
      </c>
      <c r="L75" s="81">
        <v>44651</v>
      </c>
      <c r="M75" s="84">
        <f t="shared" si="21"/>
        <v>3168</v>
      </c>
      <c r="N75" s="57"/>
      <c r="O75" s="57"/>
      <c r="P75" s="57"/>
      <c r="Q75" s="57"/>
      <c r="R75" s="57">
        <f t="shared" si="7"/>
        <v>3168</v>
      </c>
      <c r="S75" s="139" t="s">
        <v>538</v>
      </c>
      <c r="T75" s="141" t="s">
        <v>900</v>
      </c>
    </row>
    <row r="76" spans="1:20" s="48" customFormat="1" ht="24" hidden="1" customHeight="1" x14ac:dyDescent="0.25">
      <c r="A76" s="56" t="s">
        <v>20</v>
      </c>
      <c r="B76" s="56" t="s">
        <v>39</v>
      </c>
      <c r="C76" s="56" t="s">
        <v>42</v>
      </c>
      <c r="D76" s="56" t="s">
        <v>36</v>
      </c>
      <c r="E76" s="56" t="s">
        <v>22</v>
      </c>
      <c r="F76" s="83">
        <v>22</v>
      </c>
      <c r="G76" s="56">
        <v>12</v>
      </c>
      <c r="H76" s="56">
        <v>36</v>
      </c>
      <c r="I76" s="56">
        <f t="shared" ref="I76:I79" si="37">G76*H76</f>
        <v>432</v>
      </c>
      <c r="J76" s="80">
        <v>2022</v>
      </c>
      <c r="K76" s="81">
        <v>44652</v>
      </c>
      <c r="L76" s="81">
        <v>44926</v>
      </c>
      <c r="M76" s="84">
        <f t="shared" si="21"/>
        <v>9504</v>
      </c>
      <c r="N76" s="57"/>
      <c r="O76" s="57"/>
      <c r="P76" s="57"/>
      <c r="Q76" s="57"/>
      <c r="R76" s="57">
        <f t="shared" si="7"/>
        <v>9504</v>
      </c>
      <c r="S76" s="281" t="s">
        <v>505</v>
      </c>
      <c r="T76" s="141" t="s">
        <v>900</v>
      </c>
    </row>
    <row r="77" spans="1:20" s="48" customFormat="1" ht="25.5" x14ac:dyDescent="0.25">
      <c r="A77" s="56" t="s">
        <v>20</v>
      </c>
      <c r="B77" s="56" t="s">
        <v>39</v>
      </c>
      <c r="C77" s="56" t="s">
        <v>42</v>
      </c>
      <c r="D77" s="56" t="s">
        <v>36</v>
      </c>
      <c r="E77" s="56" t="s">
        <v>22</v>
      </c>
      <c r="F77" s="83">
        <v>22</v>
      </c>
      <c r="G77" s="178">
        <v>12</v>
      </c>
      <c r="H77" s="56">
        <v>48</v>
      </c>
      <c r="I77" s="172">
        <f t="shared" si="37"/>
        <v>576</v>
      </c>
      <c r="J77" s="80">
        <v>2023</v>
      </c>
      <c r="K77" s="81">
        <v>44927</v>
      </c>
      <c r="L77" s="81">
        <v>45291</v>
      </c>
      <c r="M77" s="84">
        <f t="shared" si="21"/>
        <v>12672</v>
      </c>
      <c r="N77" s="180"/>
      <c r="O77" s="57"/>
      <c r="P77" s="57"/>
      <c r="Q77" s="174"/>
      <c r="R77" s="57">
        <f t="shared" si="7"/>
        <v>12672</v>
      </c>
      <c r="S77" s="277"/>
      <c r="T77" s="141" t="s">
        <v>900</v>
      </c>
    </row>
    <row r="78" spans="1:20" s="48" customFormat="1" ht="24" hidden="1" customHeight="1" x14ac:dyDescent="0.25">
      <c r="A78" s="156" t="s">
        <v>20</v>
      </c>
      <c r="B78" s="156" t="s">
        <v>39</v>
      </c>
      <c r="C78" s="156" t="s">
        <v>42</v>
      </c>
      <c r="D78" s="156" t="s">
        <v>36</v>
      </c>
      <c r="E78" s="156" t="s">
        <v>22</v>
      </c>
      <c r="F78" s="185">
        <v>22</v>
      </c>
      <c r="G78" s="56">
        <v>12</v>
      </c>
      <c r="H78" s="56">
        <v>48</v>
      </c>
      <c r="I78" s="56">
        <f t="shared" si="37"/>
        <v>576</v>
      </c>
      <c r="J78" s="186">
        <v>2024</v>
      </c>
      <c r="K78" s="187">
        <v>45292</v>
      </c>
      <c r="L78" s="187">
        <v>45657</v>
      </c>
      <c r="M78" s="188">
        <f t="shared" si="21"/>
        <v>12672</v>
      </c>
      <c r="N78" s="57"/>
      <c r="O78" s="57"/>
      <c r="P78" s="57"/>
      <c r="Q78" s="57"/>
      <c r="R78" s="189">
        <f t="shared" si="7"/>
        <v>12672</v>
      </c>
      <c r="S78" s="282"/>
      <c r="T78" s="191" t="s">
        <v>900</v>
      </c>
    </row>
    <row r="79" spans="1:20" s="48" customFormat="1" ht="24" hidden="1" customHeight="1" x14ac:dyDescent="0.25">
      <c r="A79" s="56" t="s">
        <v>20</v>
      </c>
      <c r="B79" s="56" t="s">
        <v>39</v>
      </c>
      <c r="C79" s="56" t="s">
        <v>42</v>
      </c>
      <c r="D79" s="56" t="s">
        <v>36</v>
      </c>
      <c r="E79" s="56" t="s">
        <v>22</v>
      </c>
      <c r="F79" s="83">
        <v>22</v>
      </c>
      <c r="G79" s="56">
        <v>12</v>
      </c>
      <c r="H79" s="56">
        <v>12</v>
      </c>
      <c r="I79" s="56">
        <f t="shared" si="37"/>
        <v>144</v>
      </c>
      <c r="J79" s="80">
        <v>2025</v>
      </c>
      <c r="K79" s="81">
        <v>45658</v>
      </c>
      <c r="L79" s="81">
        <v>45747</v>
      </c>
      <c r="M79" s="84">
        <f t="shared" si="21"/>
        <v>3168</v>
      </c>
      <c r="N79" s="57"/>
      <c r="O79" s="57"/>
      <c r="P79" s="57"/>
      <c r="Q79" s="57"/>
      <c r="R79" s="57">
        <f t="shared" si="7"/>
        <v>3168</v>
      </c>
      <c r="S79" s="281"/>
      <c r="T79" s="141" t="s">
        <v>900</v>
      </c>
    </row>
    <row r="80" spans="1:20" s="48" customFormat="1" ht="24" hidden="1" customHeight="1" x14ac:dyDescent="0.25">
      <c r="A80" s="56" t="s">
        <v>20</v>
      </c>
      <c r="B80" s="56" t="s">
        <v>44</v>
      </c>
      <c r="C80" s="56" t="s">
        <v>42</v>
      </c>
      <c r="D80" s="56" t="s">
        <v>46</v>
      </c>
      <c r="E80" s="56" t="s">
        <v>22</v>
      </c>
      <c r="F80" s="83">
        <v>22</v>
      </c>
      <c r="G80" s="56">
        <v>10</v>
      </c>
      <c r="H80" s="56">
        <v>16</v>
      </c>
      <c r="I80" s="56">
        <f t="shared" si="6"/>
        <v>160</v>
      </c>
      <c r="J80" s="80">
        <v>2022</v>
      </c>
      <c r="K80" s="81">
        <v>44562</v>
      </c>
      <c r="L80" s="81">
        <v>44681</v>
      </c>
      <c r="M80" s="84">
        <f t="shared" si="21"/>
        <v>3520</v>
      </c>
      <c r="N80" s="57"/>
      <c r="O80" s="57"/>
      <c r="P80" s="57"/>
      <c r="Q80" s="57"/>
      <c r="R80" s="57">
        <f t="shared" si="7"/>
        <v>3520</v>
      </c>
      <c r="S80" s="139" t="s">
        <v>545</v>
      </c>
      <c r="T80" s="141" t="s">
        <v>900</v>
      </c>
    </row>
    <row r="81" spans="1:20" s="48" customFormat="1" ht="24" hidden="1" customHeight="1" x14ac:dyDescent="0.25">
      <c r="A81" s="56" t="s">
        <v>20</v>
      </c>
      <c r="B81" s="56" t="s">
        <v>44</v>
      </c>
      <c r="C81" s="56" t="s">
        <v>45</v>
      </c>
      <c r="D81" s="56" t="s">
        <v>46</v>
      </c>
      <c r="E81" s="56" t="s">
        <v>22</v>
      </c>
      <c r="F81" s="83">
        <v>22</v>
      </c>
      <c r="G81" s="56">
        <v>10</v>
      </c>
      <c r="H81" s="56">
        <v>32</v>
      </c>
      <c r="I81" s="56">
        <f t="shared" ref="I81:I84" si="38">G81*H81</f>
        <v>320</v>
      </c>
      <c r="J81" s="80">
        <v>2022</v>
      </c>
      <c r="K81" s="81">
        <v>44682</v>
      </c>
      <c r="L81" s="81">
        <v>44926</v>
      </c>
      <c r="M81" s="84">
        <f t="shared" ref="M81:M84" si="39">F81*G81*H81</f>
        <v>7040</v>
      </c>
      <c r="N81" s="57"/>
      <c r="O81" s="57"/>
      <c r="P81" s="57"/>
      <c r="Q81" s="57"/>
      <c r="R81" s="57">
        <f t="shared" ref="R81:R84" si="40">M81+N81+O81+P81+Q81</f>
        <v>7040</v>
      </c>
      <c r="S81" s="281" t="s">
        <v>530</v>
      </c>
      <c r="T81" s="141" t="s">
        <v>900</v>
      </c>
    </row>
    <row r="82" spans="1:20" s="48" customFormat="1" ht="25.5" x14ac:dyDescent="0.25">
      <c r="A82" s="56" t="s">
        <v>20</v>
      </c>
      <c r="B82" s="56" t="s">
        <v>44</v>
      </c>
      <c r="C82" s="56" t="s">
        <v>45</v>
      </c>
      <c r="D82" s="56" t="s">
        <v>46</v>
      </c>
      <c r="E82" s="56" t="s">
        <v>22</v>
      </c>
      <c r="F82" s="83">
        <v>22</v>
      </c>
      <c r="G82" s="178">
        <v>10</v>
      </c>
      <c r="H82" s="56">
        <v>48</v>
      </c>
      <c r="I82" s="172">
        <f t="shared" si="38"/>
        <v>480</v>
      </c>
      <c r="J82" s="80">
        <v>2023</v>
      </c>
      <c r="K82" s="81">
        <v>44927</v>
      </c>
      <c r="L82" s="81">
        <v>45291</v>
      </c>
      <c r="M82" s="84">
        <f t="shared" si="39"/>
        <v>10560</v>
      </c>
      <c r="N82" s="180"/>
      <c r="O82" s="57"/>
      <c r="P82" s="57"/>
      <c r="Q82" s="174"/>
      <c r="R82" s="57">
        <f t="shared" si="40"/>
        <v>10560</v>
      </c>
      <c r="S82" s="277"/>
      <c r="T82" s="141" t="s">
        <v>900</v>
      </c>
    </row>
    <row r="83" spans="1:20" s="48" customFormat="1" ht="24" hidden="1" customHeight="1" x14ac:dyDescent="0.25">
      <c r="A83" s="156" t="s">
        <v>20</v>
      </c>
      <c r="B83" s="156" t="s">
        <v>44</v>
      </c>
      <c r="C83" s="156" t="s">
        <v>45</v>
      </c>
      <c r="D83" s="156" t="s">
        <v>46</v>
      </c>
      <c r="E83" s="156" t="s">
        <v>22</v>
      </c>
      <c r="F83" s="185">
        <v>22</v>
      </c>
      <c r="G83" s="56">
        <v>10</v>
      </c>
      <c r="H83" s="56">
        <v>48</v>
      </c>
      <c r="I83" s="56">
        <f t="shared" si="38"/>
        <v>480</v>
      </c>
      <c r="J83" s="186">
        <v>2024</v>
      </c>
      <c r="K83" s="187">
        <v>45292</v>
      </c>
      <c r="L83" s="187">
        <v>45657</v>
      </c>
      <c r="M83" s="188">
        <f t="shared" si="39"/>
        <v>10560</v>
      </c>
      <c r="N83" s="57"/>
      <c r="O83" s="57"/>
      <c r="P83" s="57"/>
      <c r="Q83" s="57"/>
      <c r="R83" s="189">
        <f t="shared" si="40"/>
        <v>10560</v>
      </c>
      <c r="S83" s="282"/>
      <c r="T83" s="191" t="s">
        <v>900</v>
      </c>
    </row>
    <row r="84" spans="1:20" s="48" customFormat="1" ht="24" hidden="1" customHeight="1" x14ac:dyDescent="0.25">
      <c r="A84" s="56" t="s">
        <v>20</v>
      </c>
      <c r="B84" s="56" t="s">
        <v>44</v>
      </c>
      <c r="C84" s="56" t="s">
        <v>45</v>
      </c>
      <c r="D84" s="56" t="s">
        <v>46</v>
      </c>
      <c r="E84" s="56" t="s">
        <v>22</v>
      </c>
      <c r="F84" s="83">
        <v>22</v>
      </c>
      <c r="G84" s="56">
        <v>10</v>
      </c>
      <c r="H84" s="56">
        <v>12</v>
      </c>
      <c r="I84" s="56">
        <f t="shared" si="38"/>
        <v>120</v>
      </c>
      <c r="J84" s="80">
        <v>2025</v>
      </c>
      <c r="K84" s="81">
        <v>45658</v>
      </c>
      <c r="L84" s="81">
        <v>45747</v>
      </c>
      <c r="M84" s="84">
        <f t="shared" si="39"/>
        <v>2640</v>
      </c>
      <c r="N84" s="57"/>
      <c r="O84" s="57"/>
      <c r="P84" s="57"/>
      <c r="Q84" s="57"/>
      <c r="R84" s="57">
        <f t="shared" si="40"/>
        <v>2640</v>
      </c>
      <c r="S84" s="281"/>
      <c r="T84" s="141" t="s">
        <v>900</v>
      </c>
    </row>
    <row r="85" spans="1:20" s="51" customFormat="1" ht="24" hidden="1" customHeight="1" x14ac:dyDescent="0.25">
      <c r="A85" s="56" t="s">
        <v>20</v>
      </c>
      <c r="B85" s="56" t="s">
        <v>21</v>
      </c>
      <c r="C85" s="56" t="s">
        <v>45</v>
      </c>
      <c r="D85" s="56" t="s">
        <v>49</v>
      </c>
      <c r="E85" s="56" t="s">
        <v>50</v>
      </c>
      <c r="F85" s="83">
        <v>20</v>
      </c>
      <c r="G85" s="56">
        <v>20</v>
      </c>
      <c r="H85" s="56">
        <v>12</v>
      </c>
      <c r="I85" s="56">
        <f t="shared" si="6"/>
        <v>240</v>
      </c>
      <c r="J85" s="80">
        <v>2022</v>
      </c>
      <c r="K85" s="81">
        <v>44562</v>
      </c>
      <c r="L85" s="81">
        <v>44651</v>
      </c>
      <c r="M85" s="84">
        <f t="shared" si="21"/>
        <v>4800</v>
      </c>
      <c r="N85" s="57">
        <f>M85*2%</f>
        <v>96</v>
      </c>
      <c r="O85" s="57"/>
      <c r="P85" s="57"/>
      <c r="Q85" s="57"/>
      <c r="R85" s="57">
        <f t="shared" si="7"/>
        <v>4896</v>
      </c>
      <c r="S85" s="145" t="s">
        <v>538</v>
      </c>
      <c r="T85" s="141" t="s">
        <v>900</v>
      </c>
    </row>
    <row r="86" spans="1:20" s="51" customFormat="1" ht="24" hidden="1" customHeight="1" x14ac:dyDescent="0.25">
      <c r="A86" s="56" t="s">
        <v>20</v>
      </c>
      <c r="B86" s="56" t="s">
        <v>21</v>
      </c>
      <c r="C86" s="56" t="s">
        <v>47</v>
      </c>
      <c r="D86" s="56" t="s">
        <v>49</v>
      </c>
      <c r="E86" s="56" t="s">
        <v>50</v>
      </c>
      <c r="F86" s="83">
        <v>20</v>
      </c>
      <c r="G86" s="56">
        <v>20</v>
      </c>
      <c r="H86" s="56">
        <v>36</v>
      </c>
      <c r="I86" s="56">
        <f t="shared" ref="I86:I89" si="41">G86*H86</f>
        <v>720</v>
      </c>
      <c r="J86" s="80">
        <v>2022</v>
      </c>
      <c r="K86" s="81">
        <v>44652</v>
      </c>
      <c r="L86" s="81">
        <v>44926</v>
      </c>
      <c r="M86" s="84">
        <f t="shared" ref="M86:M89" si="42">F86*G86*H86</f>
        <v>14400</v>
      </c>
      <c r="N86" s="57">
        <f t="shared" ref="N86:N89" si="43">M86*2%</f>
        <v>288</v>
      </c>
      <c r="O86" s="57"/>
      <c r="P86" s="57"/>
      <c r="Q86" s="57"/>
      <c r="R86" s="57">
        <f t="shared" ref="R86:R89" si="44">M86+N86+O86+P86+Q86</f>
        <v>14688</v>
      </c>
      <c r="S86" s="281" t="s">
        <v>510</v>
      </c>
      <c r="T86" s="141" t="s">
        <v>900</v>
      </c>
    </row>
    <row r="87" spans="1:20" s="51" customFormat="1" ht="25.5" x14ac:dyDescent="0.25">
      <c r="A87" s="56" t="s">
        <v>20</v>
      </c>
      <c r="B87" s="56" t="s">
        <v>21</v>
      </c>
      <c r="C87" s="56" t="s">
        <v>47</v>
      </c>
      <c r="D87" s="56" t="s">
        <v>49</v>
      </c>
      <c r="E87" s="56" t="s">
        <v>50</v>
      </c>
      <c r="F87" s="83">
        <v>20</v>
      </c>
      <c r="G87" s="178">
        <v>20</v>
      </c>
      <c r="H87" s="56">
        <v>48</v>
      </c>
      <c r="I87" s="172">
        <f t="shared" si="41"/>
        <v>960</v>
      </c>
      <c r="J87" s="80">
        <v>2023</v>
      </c>
      <c r="K87" s="81">
        <v>44927</v>
      </c>
      <c r="L87" s="81">
        <v>45291</v>
      </c>
      <c r="M87" s="84">
        <f t="shared" si="42"/>
        <v>19200</v>
      </c>
      <c r="N87" s="180">
        <f t="shared" si="43"/>
        <v>384</v>
      </c>
      <c r="O87" s="57"/>
      <c r="P87" s="57"/>
      <c r="Q87" s="174"/>
      <c r="R87" s="57">
        <f t="shared" si="44"/>
        <v>19584</v>
      </c>
      <c r="S87" s="277"/>
      <c r="T87" s="141" t="s">
        <v>900</v>
      </c>
    </row>
    <row r="88" spans="1:20" s="51" customFormat="1" ht="24" hidden="1" customHeight="1" x14ac:dyDescent="0.25">
      <c r="A88" s="156" t="s">
        <v>20</v>
      </c>
      <c r="B88" s="156" t="s">
        <v>21</v>
      </c>
      <c r="C88" s="156" t="s">
        <v>47</v>
      </c>
      <c r="D88" s="156" t="s">
        <v>49</v>
      </c>
      <c r="E88" s="156" t="s">
        <v>50</v>
      </c>
      <c r="F88" s="185">
        <v>20</v>
      </c>
      <c r="G88" s="56">
        <v>20</v>
      </c>
      <c r="H88" s="56">
        <v>48</v>
      </c>
      <c r="I88" s="56">
        <f t="shared" si="41"/>
        <v>960</v>
      </c>
      <c r="J88" s="186">
        <v>2024</v>
      </c>
      <c r="K88" s="187">
        <v>45292</v>
      </c>
      <c r="L88" s="187">
        <v>45657</v>
      </c>
      <c r="M88" s="188">
        <f t="shared" si="42"/>
        <v>19200</v>
      </c>
      <c r="N88" s="57">
        <f t="shared" si="43"/>
        <v>384</v>
      </c>
      <c r="O88" s="57"/>
      <c r="P88" s="57"/>
      <c r="Q88" s="57"/>
      <c r="R88" s="189">
        <f t="shared" si="44"/>
        <v>19584</v>
      </c>
      <c r="S88" s="282"/>
      <c r="T88" s="191" t="s">
        <v>900</v>
      </c>
    </row>
    <row r="89" spans="1:20" s="51" customFormat="1" ht="24" hidden="1" customHeight="1" x14ac:dyDescent="0.25">
      <c r="A89" s="56" t="s">
        <v>20</v>
      </c>
      <c r="B89" s="56" t="s">
        <v>21</v>
      </c>
      <c r="C89" s="56" t="s">
        <v>47</v>
      </c>
      <c r="D89" s="56" t="s">
        <v>49</v>
      </c>
      <c r="E89" s="56" t="s">
        <v>50</v>
      </c>
      <c r="F89" s="83">
        <v>20</v>
      </c>
      <c r="G89" s="56">
        <v>20</v>
      </c>
      <c r="H89" s="56">
        <v>12</v>
      </c>
      <c r="I89" s="56">
        <f t="shared" si="41"/>
        <v>240</v>
      </c>
      <c r="J89" s="80">
        <v>2025</v>
      </c>
      <c r="K89" s="81">
        <v>45658</v>
      </c>
      <c r="L89" s="81">
        <v>45747</v>
      </c>
      <c r="M89" s="84">
        <f t="shared" si="42"/>
        <v>4800</v>
      </c>
      <c r="N89" s="57">
        <f t="shared" si="43"/>
        <v>96</v>
      </c>
      <c r="O89" s="57"/>
      <c r="P89" s="57"/>
      <c r="Q89" s="57"/>
      <c r="R89" s="57">
        <f t="shared" si="44"/>
        <v>4896</v>
      </c>
      <c r="S89" s="281"/>
      <c r="T89" s="141" t="s">
        <v>900</v>
      </c>
    </row>
    <row r="90" spans="1:20" s="47" customFormat="1" ht="24" hidden="1" customHeight="1" x14ac:dyDescent="0.25">
      <c r="A90" s="56" t="s">
        <v>20</v>
      </c>
      <c r="B90" s="56" t="s">
        <v>29</v>
      </c>
      <c r="C90" s="56" t="s">
        <v>47</v>
      </c>
      <c r="D90" s="56" t="s">
        <v>52</v>
      </c>
      <c r="E90" s="56" t="s">
        <v>22</v>
      </c>
      <c r="F90" s="83">
        <v>22</v>
      </c>
      <c r="G90" s="149">
        <v>20</v>
      </c>
      <c r="H90" s="56">
        <v>12</v>
      </c>
      <c r="I90" s="56">
        <f t="shared" si="6"/>
        <v>240</v>
      </c>
      <c r="J90" s="80">
        <v>2022</v>
      </c>
      <c r="K90" s="81">
        <v>44562</v>
      </c>
      <c r="L90" s="81">
        <v>44651</v>
      </c>
      <c r="M90" s="84">
        <f t="shared" si="21"/>
        <v>5280</v>
      </c>
      <c r="N90" s="57"/>
      <c r="O90" s="57"/>
      <c r="P90" s="57"/>
      <c r="Q90" s="57"/>
      <c r="R90" s="57">
        <f t="shared" si="7"/>
        <v>5280</v>
      </c>
      <c r="S90" s="139" t="s">
        <v>538</v>
      </c>
      <c r="T90" s="141" t="s">
        <v>900</v>
      </c>
    </row>
    <row r="91" spans="1:20" s="47" customFormat="1" ht="24" hidden="1" customHeight="1" x14ac:dyDescent="0.25">
      <c r="A91" s="56" t="s">
        <v>20</v>
      </c>
      <c r="B91" s="56" t="s">
        <v>29</v>
      </c>
      <c r="C91" s="56" t="s">
        <v>51</v>
      </c>
      <c r="D91" s="56" t="s">
        <v>52</v>
      </c>
      <c r="E91" s="56" t="s">
        <v>22</v>
      </c>
      <c r="F91" s="83">
        <v>22</v>
      </c>
      <c r="G91" s="149">
        <v>20</v>
      </c>
      <c r="H91" s="56">
        <v>36</v>
      </c>
      <c r="I91" s="56">
        <f t="shared" ref="I91:I94" si="45">G91*H91</f>
        <v>720</v>
      </c>
      <c r="J91" s="80">
        <v>2022</v>
      </c>
      <c r="K91" s="81">
        <v>44652</v>
      </c>
      <c r="L91" s="81">
        <v>44926</v>
      </c>
      <c r="M91" s="84">
        <f t="shared" ref="M91:M94" si="46">F91*G91*H91</f>
        <v>15840</v>
      </c>
      <c r="N91" s="57"/>
      <c r="O91" s="57"/>
      <c r="P91" s="57"/>
      <c r="Q91" s="57"/>
      <c r="R91" s="57">
        <f t="shared" si="7"/>
        <v>15840</v>
      </c>
      <c r="S91" s="281" t="s">
        <v>511</v>
      </c>
      <c r="T91" s="141" t="s">
        <v>900</v>
      </c>
    </row>
    <row r="92" spans="1:20" s="47" customFormat="1" ht="25.5" x14ac:dyDescent="0.25">
      <c r="A92" s="56" t="s">
        <v>20</v>
      </c>
      <c r="B92" s="56" t="s">
        <v>29</v>
      </c>
      <c r="C92" s="56" t="s">
        <v>51</v>
      </c>
      <c r="D92" s="56" t="s">
        <v>52</v>
      </c>
      <c r="E92" s="56" t="s">
        <v>22</v>
      </c>
      <c r="F92" s="83">
        <v>22</v>
      </c>
      <c r="G92" s="181">
        <v>20</v>
      </c>
      <c r="H92" s="56">
        <v>48</v>
      </c>
      <c r="I92" s="172">
        <f t="shared" si="45"/>
        <v>960</v>
      </c>
      <c r="J92" s="80">
        <v>2023</v>
      </c>
      <c r="K92" s="81">
        <v>44927</v>
      </c>
      <c r="L92" s="81">
        <v>45291</v>
      </c>
      <c r="M92" s="84">
        <f t="shared" si="46"/>
        <v>21120</v>
      </c>
      <c r="N92" s="180"/>
      <c r="O92" s="57"/>
      <c r="P92" s="57"/>
      <c r="Q92" s="174"/>
      <c r="R92" s="57">
        <f t="shared" si="7"/>
        <v>21120</v>
      </c>
      <c r="S92" s="277"/>
      <c r="T92" s="141" t="s">
        <v>900</v>
      </c>
    </row>
    <row r="93" spans="1:20" s="47" customFormat="1" ht="24" hidden="1" customHeight="1" x14ac:dyDescent="0.25">
      <c r="A93" s="156" t="s">
        <v>20</v>
      </c>
      <c r="B93" s="156" t="s">
        <v>29</v>
      </c>
      <c r="C93" s="156" t="s">
        <v>51</v>
      </c>
      <c r="D93" s="156" t="s">
        <v>52</v>
      </c>
      <c r="E93" s="156" t="s">
        <v>22</v>
      </c>
      <c r="F93" s="185">
        <v>22</v>
      </c>
      <c r="G93" s="149">
        <v>20</v>
      </c>
      <c r="H93" s="56">
        <v>48</v>
      </c>
      <c r="I93" s="56">
        <f t="shared" si="45"/>
        <v>960</v>
      </c>
      <c r="J93" s="186">
        <v>2024</v>
      </c>
      <c r="K93" s="187">
        <v>45292</v>
      </c>
      <c r="L93" s="187">
        <v>45657</v>
      </c>
      <c r="M93" s="188">
        <f t="shared" si="46"/>
        <v>21120</v>
      </c>
      <c r="N93" s="57"/>
      <c r="O93" s="57"/>
      <c r="P93" s="57"/>
      <c r="Q93" s="57"/>
      <c r="R93" s="189">
        <f t="shared" si="7"/>
        <v>21120</v>
      </c>
      <c r="S93" s="282"/>
      <c r="T93" s="191" t="s">
        <v>900</v>
      </c>
    </row>
    <row r="94" spans="1:20" s="47" customFormat="1" ht="24" hidden="1" customHeight="1" x14ac:dyDescent="0.25">
      <c r="A94" s="56" t="s">
        <v>20</v>
      </c>
      <c r="B94" s="56" t="s">
        <v>29</v>
      </c>
      <c r="C94" s="56" t="s">
        <v>51</v>
      </c>
      <c r="D94" s="56" t="s">
        <v>52</v>
      </c>
      <c r="E94" s="56" t="s">
        <v>22</v>
      </c>
      <c r="F94" s="83">
        <v>22</v>
      </c>
      <c r="G94" s="149">
        <v>20</v>
      </c>
      <c r="H94" s="56">
        <v>12</v>
      </c>
      <c r="I94" s="56">
        <f t="shared" si="45"/>
        <v>240</v>
      </c>
      <c r="J94" s="80">
        <v>2025</v>
      </c>
      <c r="K94" s="81">
        <v>45658</v>
      </c>
      <c r="L94" s="81">
        <v>45747</v>
      </c>
      <c r="M94" s="84">
        <f t="shared" si="46"/>
        <v>5280</v>
      </c>
      <c r="N94" s="57"/>
      <c r="O94" s="57"/>
      <c r="P94" s="57"/>
      <c r="Q94" s="57"/>
      <c r="R94" s="57">
        <f t="shared" si="7"/>
        <v>5280</v>
      </c>
      <c r="S94" s="281"/>
      <c r="T94" s="141" t="s">
        <v>900</v>
      </c>
    </row>
    <row r="95" spans="1:20" s="47" customFormat="1" ht="24" hidden="1" customHeight="1" x14ac:dyDescent="0.25">
      <c r="A95" s="56" t="s">
        <v>20</v>
      </c>
      <c r="B95" s="56" t="s">
        <v>26</v>
      </c>
      <c r="C95" s="56" t="s">
        <v>51</v>
      </c>
      <c r="D95" s="56" t="s">
        <v>55</v>
      </c>
      <c r="E95" s="56" t="s">
        <v>56</v>
      </c>
      <c r="F95" s="83">
        <v>20</v>
      </c>
      <c r="G95" s="56">
        <v>26</v>
      </c>
      <c r="H95" s="56">
        <v>12</v>
      </c>
      <c r="I95" s="56">
        <f t="shared" si="6"/>
        <v>312</v>
      </c>
      <c r="J95" s="80">
        <v>2022</v>
      </c>
      <c r="K95" s="81">
        <v>44562</v>
      </c>
      <c r="L95" s="81">
        <v>44651</v>
      </c>
      <c r="M95" s="84">
        <f t="shared" si="21"/>
        <v>6240</v>
      </c>
      <c r="N95" s="57">
        <f>M95*4%</f>
        <v>249.6</v>
      </c>
      <c r="O95" s="57"/>
      <c r="P95" s="57"/>
      <c r="Q95" s="57"/>
      <c r="R95" s="57">
        <f>SUM(M95:Q95)</f>
        <v>6489.6</v>
      </c>
      <c r="S95" s="139" t="s">
        <v>538</v>
      </c>
      <c r="T95" s="141" t="s">
        <v>900</v>
      </c>
    </row>
    <row r="96" spans="1:20" s="47" customFormat="1" ht="24" hidden="1" customHeight="1" x14ac:dyDescent="0.25">
      <c r="A96" s="56" t="s">
        <v>20</v>
      </c>
      <c r="B96" s="56" t="s">
        <v>26</v>
      </c>
      <c r="C96" s="56" t="s">
        <v>54</v>
      </c>
      <c r="D96" s="56" t="s">
        <v>55</v>
      </c>
      <c r="E96" s="56" t="s">
        <v>56</v>
      </c>
      <c r="F96" s="83">
        <v>20</v>
      </c>
      <c r="G96" s="56">
        <v>26</v>
      </c>
      <c r="H96" s="56">
        <v>36</v>
      </c>
      <c r="I96" s="56">
        <f t="shared" si="6"/>
        <v>936</v>
      </c>
      <c r="J96" s="80">
        <v>2022</v>
      </c>
      <c r="K96" s="81">
        <v>44652</v>
      </c>
      <c r="L96" s="81">
        <v>44926</v>
      </c>
      <c r="M96" s="84">
        <f t="shared" si="21"/>
        <v>18720</v>
      </c>
      <c r="N96" s="57">
        <f>M96*4%</f>
        <v>748.80000000000007</v>
      </c>
      <c r="O96" s="57"/>
      <c r="P96" s="57"/>
      <c r="Q96" s="57"/>
      <c r="R96" s="57">
        <f t="shared" ref="R96:R99" si="47">M96+N96+O96+P96+Q96</f>
        <v>19468.8</v>
      </c>
      <c r="S96" s="285" t="s">
        <v>518</v>
      </c>
      <c r="T96" s="141" t="s">
        <v>900</v>
      </c>
    </row>
    <row r="97" spans="1:20" s="47" customFormat="1" ht="25.5" x14ac:dyDescent="0.25">
      <c r="A97" s="56" t="s">
        <v>20</v>
      </c>
      <c r="B97" s="56" t="s">
        <v>26</v>
      </c>
      <c r="C97" s="56" t="s">
        <v>54</v>
      </c>
      <c r="D97" s="56" t="s">
        <v>55</v>
      </c>
      <c r="E97" s="56" t="s">
        <v>56</v>
      </c>
      <c r="F97" s="83">
        <v>20</v>
      </c>
      <c r="G97" s="178">
        <v>26</v>
      </c>
      <c r="H97" s="56">
        <v>48</v>
      </c>
      <c r="I97" s="172">
        <f t="shared" si="6"/>
        <v>1248</v>
      </c>
      <c r="J97" s="80">
        <v>2023</v>
      </c>
      <c r="K97" s="81">
        <v>44927</v>
      </c>
      <c r="L97" s="81">
        <v>45291</v>
      </c>
      <c r="M97" s="84">
        <f t="shared" si="21"/>
        <v>24960</v>
      </c>
      <c r="N97" s="180">
        <f t="shared" ref="N97:N99" si="48">M97*4%</f>
        <v>998.4</v>
      </c>
      <c r="O97" s="57"/>
      <c r="P97" s="57"/>
      <c r="Q97" s="174"/>
      <c r="R97" s="57">
        <f t="shared" si="47"/>
        <v>25958.400000000001</v>
      </c>
      <c r="S97" s="286"/>
      <c r="T97" s="141" t="s">
        <v>900</v>
      </c>
    </row>
    <row r="98" spans="1:20" s="47" customFormat="1" ht="24" hidden="1" customHeight="1" x14ac:dyDescent="0.25">
      <c r="A98" s="156" t="s">
        <v>20</v>
      </c>
      <c r="B98" s="156" t="s">
        <v>26</v>
      </c>
      <c r="C98" s="156" t="s">
        <v>54</v>
      </c>
      <c r="D98" s="156" t="s">
        <v>55</v>
      </c>
      <c r="E98" s="156" t="s">
        <v>56</v>
      </c>
      <c r="F98" s="185">
        <v>20</v>
      </c>
      <c r="G98" s="56">
        <v>26</v>
      </c>
      <c r="H98" s="56">
        <v>48</v>
      </c>
      <c r="I98" s="56">
        <f t="shared" si="6"/>
        <v>1248</v>
      </c>
      <c r="J98" s="186">
        <v>2024</v>
      </c>
      <c r="K98" s="187">
        <v>45292</v>
      </c>
      <c r="L98" s="187">
        <v>45657</v>
      </c>
      <c r="M98" s="188">
        <f t="shared" si="21"/>
        <v>24960</v>
      </c>
      <c r="N98" s="57">
        <f t="shared" si="48"/>
        <v>998.4</v>
      </c>
      <c r="O98" s="57"/>
      <c r="P98" s="57"/>
      <c r="Q98" s="57"/>
      <c r="R98" s="189">
        <f t="shared" si="47"/>
        <v>25958.400000000001</v>
      </c>
      <c r="S98" s="287"/>
      <c r="T98" s="191" t="s">
        <v>900</v>
      </c>
    </row>
    <row r="99" spans="1:20" s="47" customFormat="1" ht="24" hidden="1" customHeight="1" x14ac:dyDescent="0.25">
      <c r="A99" s="56" t="s">
        <v>20</v>
      </c>
      <c r="B99" s="56" t="s">
        <v>26</v>
      </c>
      <c r="C99" s="56" t="s">
        <v>54</v>
      </c>
      <c r="D99" s="56" t="s">
        <v>55</v>
      </c>
      <c r="E99" s="56" t="s">
        <v>56</v>
      </c>
      <c r="F99" s="83">
        <v>20</v>
      </c>
      <c r="G99" s="56">
        <v>26</v>
      </c>
      <c r="H99" s="56">
        <v>12</v>
      </c>
      <c r="I99" s="56">
        <f t="shared" si="6"/>
        <v>312</v>
      </c>
      <c r="J99" s="80">
        <v>2025</v>
      </c>
      <c r="K99" s="81">
        <v>45658</v>
      </c>
      <c r="L99" s="81">
        <v>45747</v>
      </c>
      <c r="M99" s="84">
        <f t="shared" si="21"/>
        <v>6240</v>
      </c>
      <c r="N99" s="57">
        <f t="shared" si="48"/>
        <v>249.6</v>
      </c>
      <c r="O99" s="57"/>
      <c r="P99" s="57"/>
      <c r="Q99" s="57"/>
      <c r="R99" s="57">
        <f t="shared" si="47"/>
        <v>6489.6</v>
      </c>
      <c r="S99" s="285"/>
      <c r="T99" s="141" t="s">
        <v>900</v>
      </c>
    </row>
    <row r="100" spans="1:20" s="49" customFormat="1" ht="24" hidden="1" customHeight="1" x14ac:dyDescent="0.25">
      <c r="A100" s="56" t="s">
        <v>20</v>
      </c>
      <c r="B100" s="56" t="s">
        <v>26</v>
      </c>
      <c r="C100" s="56" t="s">
        <v>54</v>
      </c>
      <c r="D100" s="56" t="s">
        <v>57</v>
      </c>
      <c r="E100" s="56" t="s">
        <v>22</v>
      </c>
      <c r="F100" s="83">
        <v>22</v>
      </c>
      <c r="G100" s="56">
        <v>7</v>
      </c>
      <c r="H100" s="56">
        <v>12</v>
      </c>
      <c r="I100" s="56">
        <f t="shared" si="6"/>
        <v>84</v>
      </c>
      <c r="J100" s="80">
        <v>2022</v>
      </c>
      <c r="K100" s="81">
        <v>44562</v>
      </c>
      <c r="L100" s="81">
        <v>44651</v>
      </c>
      <c r="M100" s="84">
        <f t="shared" si="21"/>
        <v>1848</v>
      </c>
      <c r="N100" s="57"/>
      <c r="O100" s="57"/>
      <c r="P100" s="57"/>
      <c r="Q100" s="57"/>
      <c r="R100" s="57">
        <f>M100+N100+O100+P100+Q100</f>
        <v>1848</v>
      </c>
      <c r="S100" s="139" t="s">
        <v>538</v>
      </c>
      <c r="T100" s="141" t="s">
        <v>900</v>
      </c>
    </row>
    <row r="101" spans="1:20" s="49" customFormat="1" ht="24" hidden="1" customHeight="1" x14ac:dyDescent="0.25">
      <c r="A101" s="56" t="s">
        <v>20</v>
      </c>
      <c r="B101" s="56" t="s">
        <v>26</v>
      </c>
      <c r="C101" s="56" t="s">
        <v>54</v>
      </c>
      <c r="D101" s="56" t="s">
        <v>57</v>
      </c>
      <c r="E101" s="56" t="s">
        <v>22</v>
      </c>
      <c r="F101" s="83">
        <v>22</v>
      </c>
      <c r="G101" s="56">
        <v>7</v>
      </c>
      <c r="H101" s="56">
        <v>36</v>
      </c>
      <c r="I101" s="56">
        <f t="shared" ref="I101:I104" si="49">G101*H101</f>
        <v>252</v>
      </c>
      <c r="J101" s="80">
        <v>2022</v>
      </c>
      <c r="K101" s="81">
        <v>44652</v>
      </c>
      <c r="L101" s="81">
        <v>44926</v>
      </c>
      <c r="M101" s="84">
        <f t="shared" ref="M101:M104" si="50">F101*G101*H101</f>
        <v>5544</v>
      </c>
      <c r="N101" s="57"/>
      <c r="O101" s="57"/>
      <c r="P101" s="57"/>
      <c r="Q101" s="57"/>
      <c r="R101" s="57">
        <f t="shared" ref="R101:R104" si="51">M101+N101+O101+P101+Q101</f>
        <v>5544</v>
      </c>
      <c r="S101" s="281" t="s">
        <v>509</v>
      </c>
      <c r="T101" s="141" t="s">
        <v>900</v>
      </c>
    </row>
    <row r="102" spans="1:20" s="49" customFormat="1" ht="25.5" x14ac:dyDescent="0.25">
      <c r="A102" s="56" t="s">
        <v>20</v>
      </c>
      <c r="B102" s="56" t="s">
        <v>26</v>
      </c>
      <c r="C102" s="56" t="s">
        <v>54</v>
      </c>
      <c r="D102" s="56" t="s">
        <v>57</v>
      </c>
      <c r="E102" s="56" t="s">
        <v>22</v>
      </c>
      <c r="F102" s="83">
        <v>22</v>
      </c>
      <c r="G102" s="178">
        <v>7</v>
      </c>
      <c r="H102" s="56">
        <v>48</v>
      </c>
      <c r="I102" s="172">
        <f t="shared" si="49"/>
        <v>336</v>
      </c>
      <c r="J102" s="80">
        <v>2023</v>
      </c>
      <c r="K102" s="81">
        <v>44927</v>
      </c>
      <c r="L102" s="81">
        <v>45291</v>
      </c>
      <c r="M102" s="84">
        <f t="shared" si="50"/>
        <v>7392</v>
      </c>
      <c r="N102" s="180"/>
      <c r="O102" s="57"/>
      <c r="P102" s="57"/>
      <c r="Q102" s="174"/>
      <c r="R102" s="57">
        <f t="shared" si="51"/>
        <v>7392</v>
      </c>
      <c r="S102" s="277"/>
      <c r="T102" s="141" t="s">
        <v>900</v>
      </c>
    </row>
    <row r="103" spans="1:20" s="49" customFormat="1" ht="24" hidden="1" customHeight="1" x14ac:dyDescent="0.25">
      <c r="A103" s="156" t="s">
        <v>20</v>
      </c>
      <c r="B103" s="156" t="s">
        <v>26</v>
      </c>
      <c r="C103" s="156" t="s">
        <v>54</v>
      </c>
      <c r="D103" s="156" t="s">
        <v>57</v>
      </c>
      <c r="E103" s="156" t="s">
        <v>22</v>
      </c>
      <c r="F103" s="185">
        <v>22</v>
      </c>
      <c r="G103" s="56">
        <v>7</v>
      </c>
      <c r="H103" s="56">
        <v>48</v>
      </c>
      <c r="I103" s="56">
        <f t="shared" si="49"/>
        <v>336</v>
      </c>
      <c r="J103" s="186">
        <v>2024</v>
      </c>
      <c r="K103" s="187">
        <v>45292</v>
      </c>
      <c r="L103" s="187">
        <v>45657</v>
      </c>
      <c r="M103" s="188">
        <f t="shared" si="50"/>
        <v>7392</v>
      </c>
      <c r="N103" s="57"/>
      <c r="O103" s="57"/>
      <c r="P103" s="57"/>
      <c r="Q103" s="57"/>
      <c r="R103" s="189">
        <f t="shared" si="51"/>
        <v>7392</v>
      </c>
      <c r="S103" s="282"/>
      <c r="T103" s="191" t="s">
        <v>900</v>
      </c>
    </row>
    <row r="104" spans="1:20" s="49" customFormat="1" ht="24" hidden="1" customHeight="1" x14ac:dyDescent="0.25">
      <c r="A104" s="56" t="s">
        <v>20</v>
      </c>
      <c r="B104" s="56" t="s">
        <v>26</v>
      </c>
      <c r="C104" s="56" t="s">
        <v>54</v>
      </c>
      <c r="D104" s="56" t="s">
        <v>57</v>
      </c>
      <c r="E104" s="56" t="s">
        <v>22</v>
      </c>
      <c r="F104" s="83">
        <v>22</v>
      </c>
      <c r="G104" s="56">
        <v>7</v>
      </c>
      <c r="H104" s="56">
        <v>12</v>
      </c>
      <c r="I104" s="56">
        <f t="shared" si="49"/>
        <v>84</v>
      </c>
      <c r="J104" s="80">
        <v>2025</v>
      </c>
      <c r="K104" s="81">
        <v>45658</v>
      </c>
      <c r="L104" s="81">
        <v>45747</v>
      </c>
      <c r="M104" s="84">
        <f t="shared" si="50"/>
        <v>1848</v>
      </c>
      <c r="N104" s="57"/>
      <c r="O104" s="57"/>
      <c r="P104" s="57"/>
      <c r="Q104" s="57"/>
      <c r="R104" s="57">
        <f t="shared" si="51"/>
        <v>1848</v>
      </c>
      <c r="S104" s="281"/>
      <c r="T104" s="141" t="s">
        <v>900</v>
      </c>
    </row>
    <row r="105" spans="1:20" s="47" customFormat="1" ht="24" hidden="1" customHeight="1" x14ac:dyDescent="0.25">
      <c r="A105" s="56" t="s">
        <v>20</v>
      </c>
      <c r="B105" s="56" t="s">
        <v>26</v>
      </c>
      <c r="C105" s="56" t="s">
        <v>54</v>
      </c>
      <c r="D105" s="56" t="s">
        <v>58</v>
      </c>
      <c r="E105" s="56" t="s">
        <v>56</v>
      </c>
      <c r="F105" s="83">
        <v>20</v>
      </c>
      <c r="G105" s="56">
        <v>30</v>
      </c>
      <c r="H105" s="56">
        <v>12</v>
      </c>
      <c r="I105" s="56">
        <f t="shared" si="6"/>
        <v>360</v>
      </c>
      <c r="J105" s="80">
        <v>2022</v>
      </c>
      <c r="K105" s="81">
        <v>44562</v>
      </c>
      <c r="L105" s="81">
        <v>44651</v>
      </c>
      <c r="M105" s="84">
        <f t="shared" si="21"/>
        <v>7200</v>
      </c>
      <c r="N105" s="57">
        <f>M105*4%</f>
        <v>288</v>
      </c>
      <c r="O105" s="57"/>
      <c r="P105" s="57"/>
      <c r="Q105" s="57"/>
      <c r="R105" s="57">
        <f>SUM(M105:Q105)</f>
        <v>7488</v>
      </c>
      <c r="S105" s="139" t="s">
        <v>538</v>
      </c>
      <c r="T105" s="141" t="s">
        <v>900</v>
      </c>
    </row>
    <row r="106" spans="1:20" s="47" customFormat="1" ht="24" hidden="1" customHeight="1" x14ac:dyDescent="0.25">
      <c r="A106" s="56" t="s">
        <v>20</v>
      </c>
      <c r="B106" s="56" t="s">
        <v>26</v>
      </c>
      <c r="C106" s="56" t="s">
        <v>54</v>
      </c>
      <c r="D106" s="56" t="s">
        <v>58</v>
      </c>
      <c r="E106" s="56" t="s">
        <v>56</v>
      </c>
      <c r="F106" s="83">
        <v>20</v>
      </c>
      <c r="G106" s="56">
        <v>30</v>
      </c>
      <c r="H106" s="56">
        <v>36</v>
      </c>
      <c r="I106" s="56">
        <f t="shared" ref="I106:I109" si="52">G106*H106</f>
        <v>1080</v>
      </c>
      <c r="J106" s="80">
        <v>2022</v>
      </c>
      <c r="K106" s="81">
        <v>44652</v>
      </c>
      <c r="L106" s="81">
        <v>44926</v>
      </c>
      <c r="M106" s="84">
        <f t="shared" ref="M106:M109" si="53">F106*G106*H106</f>
        <v>21600</v>
      </c>
      <c r="N106" s="57">
        <f t="shared" ref="N106:N109" si="54">M106*4%</f>
        <v>864</v>
      </c>
      <c r="O106" s="57"/>
      <c r="P106" s="57"/>
      <c r="Q106" s="57"/>
      <c r="R106" s="57">
        <f t="shared" ref="R106:R109" si="55">SUM(M106:Q106)</f>
        <v>22464</v>
      </c>
      <c r="S106" s="281" t="s">
        <v>512</v>
      </c>
      <c r="T106" s="141" t="s">
        <v>900</v>
      </c>
    </row>
    <row r="107" spans="1:20" s="47" customFormat="1" ht="25.5" x14ac:dyDescent="0.25">
      <c r="A107" s="56" t="s">
        <v>20</v>
      </c>
      <c r="B107" s="56" t="s">
        <v>26</v>
      </c>
      <c r="C107" s="56" t="s">
        <v>54</v>
      </c>
      <c r="D107" s="56" t="s">
        <v>58</v>
      </c>
      <c r="E107" s="56" t="s">
        <v>56</v>
      </c>
      <c r="F107" s="83">
        <v>20</v>
      </c>
      <c r="G107" s="178">
        <v>30</v>
      </c>
      <c r="H107" s="56">
        <v>48</v>
      </c>
      <c r="I107" s="172">
        <f t="shared" si="52"/>
        <v>1440</v>
      </c>
      <c r="J107" s="80">
        <v>2023</v>
      </c>
      <c r="K107" s="81">
        <v>44927</v>
      </c>
      <c r="L107" s="81">
        <v>45291</v>
      </c>
      <c r="M107" s="84">
        <f t="shared" si="53"/>
        <v>28800</v>
      </c>
      <c r="N107" s="180">
        <f t="shared" si="54"/>
        <v>1152</v>
      </c>
      <c r="O107" s="57"/>
      <c r="P107" s="57"/>
      <c r="Q107" s="174"/>
      <c r="R107" s="57">
        <f t="shared" si="55"/>
        <v>29952</v>
      </c>
      <c r="S107" s="277"/>
      <c r="T107" s="141" t="s">
        <v>900</v>
      </c>
    </row>
    <row r="108" spans="1:20" s="47" customFormat="1" ht="24" hidden="1" customHeight="1" x14ac:dyDescent="0.25">
      <c r="A108" s="156" t="s">
        <v>20</v>
      </c>
      <c r="B108" s="156" t="s">
        <v>26</v>
      </c>
      <c r="C108" s="156" t="s">
        <v>54</v>
      </c>
      <c r="D108" s="156" t="s">
        <v>58</v>
      </c>
      <c r="E108" s="156" t="s">
        <v>56</v>
      </c>
      <c r="F108" s="185">
        <v>20</v>
      </c>
      <c r="G108" s="56">
        <v>30</v>
      </c>
      <c r="H108" s="56">
        <v>48</v>
      </c>
      <c r="I108" s="56">
        <f t="shared" si="52"/>
        <v>1440</v>
      </c>
      <c r="J108" s="186">
        <v>2024</v>
      </c>
      <c r="K108" s="187">
        <v>45292</v>
      </c>
      <c r="L108" s="187">
        <v>45657</v>
      </c>
      <c r="M108" s="188">
        <f t="shared" si="53"/>
        <v>28800</v>
      </c>
      <c r="N108" s="57">
        <f t="shared" si="54"/>
        <v>1152</v>
      </c>
      <c r="O108" s="57"/>
      <c r="P108" s="57"/>
      <c r="Q108" s="57"/>
      <c r="R108" s="189">
        <f t="shared" si="55"/>
        <v>29952</v>
      </c>
      <c r="S108" s="282"/>
      <c r="T108" s="191" t="s">
        <v>900</v>
      </c>
    </row>
    <row r="109" spans="1:20" s="47" customFormat="1" ht="24" hidden="1" customHeight="1" x14ac:dyDescent="0.25">
      <c r="A109" s="56" t="s">
        <v>20</v>
      </c>
      <c r="B109" s="56" t="s">
        <v>26</v>
      </c>
      <c r="C109" s="56" t="s">
        <v>54</v>
      </c>
      <c r="D109" s="56" t="s">
        <v>58</v>
      </c>
      <c r="E109" s="56" t="s">
        <v>56</v>
      </c>
      <c r="F109" s="83">
        <v>20</v>
      </c>
      <c r="G109" s="56">
        <v>30</v>
      </c>
      <c r="H109" s="56">
        <v>12</v>
      </c>
      <c r="I109" s="56">
        <f t="shared" si="52"/>
        <v>360</v>
      </c>
      <c r="J109" s="80">
        <v>2025</v>
      </c>
      <c r="K109" s="81">
        <v>45658</v>
      </c>
      <c r="L109" s="81">
        <v>45747</v>
      </c>
      <c r="M109" s="84">
        <f t="shared" si="53"/>
        <v>7200</v>
      </c>
      <c r="N109" s="57">
        <f t="shared" si="54"/>
        <v>288</v>
      </c>
      <c r="O109" s="57"/>
      <c r="P109" s="57"/>
      <c r="Q109" s="57"/>
      <c r="R109" s="57">
        <f t="shared" si="55"/>
        <v>7488</v>
      </c>
      <c r="S109" s="281"/>
      <c r="T109" s="141" t="s">
        <v>900</v>
      </c>
    </row>
    <row r="110" spans="1:20" s="47" customFormat="1" ht="24" hidden="1" customHeight="1" x14ac:dyDescent="0.25">
      <c r="A110" s="56" t="s">
        <v>20</v>
      </c>
      <c r="B110" s="56" t="s">
        <v>26</v>
      </c>
      <c r="C110" s="56" t="s">
        <v>54</v>
      </c>
      <c r="D110" s="56" t="s">
        <v>453</v>
      </c>
      <c r="E110" s="56" t="s">
        <v>56</v>
      </c>
      <c r="F110" s="83">
        <v>20</v>
      </c>
      <c r="G110" s="56">
        <v>34</v>
      </c>
      <c r="H110" s="56">
        <v>16</v>
      </c>
      <c r="I110" s="56">
        <f t="shared" si="6"/>
        <v>544</v>
      </c>
      <c r="J110" s="80">
        <v>2022</v>
      </c>
      <c r="K110" s="81">
        <v>44562</v>
      </c>
      <c r="L110" s="150">
        <v>44681</v>
      </c>
      <c r="M110" s="84">
        <f t="shared" si="21"/>
        <v>10880</v>
      </c>
      <c r="N110" s="57">
        <f>M110*4%</f>
        <v>435.2</v>
      </c>
      <c r="O110" s="57"/>
      <c r="P110" s="57"/>
      <c r="Q110" s="57"/>
      <c r="R110" s="57">
        <f>SUM(M110:Q110)</f>
        <v>11315.2</v>
      </c>
      <c r="S110" s="139"/>
      <c r="T110" s="141" t="s">
        <v>900</v>
      </c>
    </row>
    <row r="111" spans="1:20" s="47" customFormat="1" ht="24" hidden="1" customHeight="1" x14ac:dyDescent="0.25">
      <c r="A111" s="56" t="s">
        <v>20</v>
      </c>
      <c r="B111" s="56" t="s">
        <v>26</v>
      </c>
      <c r="C111" s="56" t="s">
        <v>456</v>
      </c>
      <c r="D111" s="56" t="s">
        <v>59</v>
      </c>
      <c r="E111" s="56" t="s">
        <v>22</v>
      </c>
      <c r="F111" s="83">
        <v>22</v>
      </c>
      <c r="G111" s="56">
        <v>24</v>
      </c>
      <c r="H111" s="56">
        <v>16</v>
      </c>
      <c r="I111" s="56">
        <f t="shared" si="6"/>
        <v>384</v>
      </c>
      <c r="J111" s="80">
        <v>2022</v>
      </c>
      <c r="K111" s="81">
        <v>44562</v>
      </c>
      <c r="L111" s="81">
        <v>44681</v>
      </c>
      <c r="M111" s="84">
        <f>(F111*G111*H111)</f>
        <v>8448</v>
      </c>
      <c r="N111" s="57"/>
      <c r="O111" s="57"/>
      <c r="P111" s="57"/>
      <c r="Q111" s="57"/>
      <c r="R111" s="57">
        <f>M111+N111+O111+P111+Q111</f>
        <v>8448</v>
      </c>
      <c r="S111" s="139" t="s">
        <v>545</v>
      </c>
      <c r="T111" s="141" t="s">
        <v>900</v>
      </c>
    </row>
    <row r="112" spans="1:20" s="47" customFormat="1" ht="24" hidden="1" customHeight="1" x14ac:dyDescent="0.25">
      <c r="A112" s="56" t="s">
        <v>20</v>
      </c>
      <c r="B112" s="56" t="s">
        <v>26</v>
      </c>
      <c r="C112" s="56" t="s">
        <v>456</v>
      </c>
      <c r="D112" s="56" t="s">
        <v>59</v>
      </c>
      <c r="E112" s="56" t="s">
        <v>22</v>
      </c>
      <c r="F112" s="83">
        <v>22</v>
      </c>
      <c r="G112" s="56">
        <v>24</v>
      </c>
      <c r="H112" s="56">
        <v>32</v>
      </c>
      <c r="I112" s="56">
        <f t="shared" ref="I112:I117" si="56">G112*H112</f>
        <v>768</v>
      </c>
      <c r="J112" s="80">
        <v>2022</v>
      </c>
      <c r="K112" s="81">
        <v>44682</v>
      </c>
      <c r="L112" s="81">
        <v>44926</v>
      </c>
      <c r="M112" s="84">
        <f t="shared" ref="M112:M117" si="57">F112*G112*H112</f>
        <v>16896</v>
      </c>
      <c r="N112" s="57"/>
      <c r="O112" s="57"/>
      <c r="P112" s="57"/>
      <c r="Q112" s="57"/>
      <c r="R112" s="57">
        <f t="shared" ref="R112:R117" si="58">M112+N112+O112+P112+Q112</f>
        <v>16896</v>
      </c>
      <c r="S112" s="281" t="s">
        <v>520</v>
      </c>
      <c r="T112" s="141" t="s">
        <v>900</v>
      </c>
    </row>
    <row r="113" spans="1:20" s="47" customFormat="1" ht="25.5" x14ac:dyDescent="0.25">
      <c r="A113" s="56" t="s">
        <v>20</v>
      </c>
      <c r="B113" s="56" t="s">
        <v>26</v>
      </c>
      <c r="C113" s="56" t="s">
        <v>456</v>
      </c>
      <c r="D113" s="56" t="s">
        <v>59</v>
      </c>
      <c r="E113" s="56" t="s">
        <v>22</v>
      </c>
      <c r="F113" s="83">
        <v>22</v>
      </c>
      <c r="G113" s="178">
        <v>24</v>
      </c>
      <c r="H113" s="56">
        <v>48</v>
      </c>
      <c r="I113" s="172">
        <f t="shared" si="56"/>
        <v>1152</v>
      </c>
      <c r="J113" s="80">
        <v>2023</v>
      </c>
      <c r="K113" s="81">
        <v>44927</v>
      </c>
      <c r="L113" s="81">
        <v>45291</v>
      </c>
      <c r="M113" s="84">
        <f t="shared" si="57"/>
        <v>25344</v>
      </c>
      <c r="N113" s="180"/>
      <c r="O113" s="57"/>
      <c r="P113" s="57"/>
      <c r="Q113" s="174"/>
      <c r="R113" s="57">
        <f t="shared" si="58"/>
        <v>25344</v>
      </c>
      <c r="S113" s="277"/>
      <c r="T113" s="141" t="s">
        <v>900</v>
      </c>
    </row>
    <row r="114" spans="1:20" s="47" customFormat="1" ht="24" hidden="1" customHeight="1" x14ac:dyDescent="0.25">
      <c r="A114" s="156" t="s">
        <v>20</v>
      </c>
      <c r="B114" s="156" t="s">
        <v>26</v>
      </c>
      <c r="C114" s="156" t="s">
        <v>456</v>
      </c>
      <c r="D114" s="156" t="s">
        <v>59</v>
      </c>
      <c r="E114" s="156" t="s">
        <v>22</v>
      </c>
      <c r="F114" s="185">
        <v>22</v>
      </c>
      <c r="G114" s="56">
        <v>24</v>
      </c>
      <c r="H114" s="56">
        <v>48</v>
      </c>
      <c r="I114" s="56">
        <f t="shared" si="56"/>
        <v>1152</v>
      </c>
      <c r="J114" s="186">
        <v>2024</v>
      </c>
      <c r="K114" s="187">
        <v>45292</v>
      </c>
      <c r="L114" s="187">
        <v>45657</v>
      </c>
      <c r="M114" s="188">
        <f t="shared" si="57"/>
        <v>25344</v>
      </c>
      <c r="N114" s="57"/>
      <c r="O114" s="57"/>
      <c r="P114" s="57"/>
      <c r="Q114" s="57"/>
      <c r="R114" s="189">
        <f t="shared" ref="R114" si="59">M114+N114+O114+P114+Q114</f>
        <v>25344</v>
      </c>
      <c r="S114" s="282"/>
      <c r="T114" s="191" t="s">
        <v>900</v>
      </c>
    </row>
    <row r="115" spans="1:20" s="47" customFormat="1" ht="24" hidden="1" customHeight="1" x14ac:dyDescent="0.25">
      <c r="A115" s="56" t="s">
        <v>20</v>
      </c>
      <c r="B115" s="56" t="s">
        <v>26</v>
      </c>
      <c r="C115" s="56" t="s">
        <v>456</v>
      </c>
      <c r="D115" s="56" t="s">
        <v>59</v>
      </c>
      <c r="E115" s="56" t="s">
        <v>22</v>
      </c>
      <c r="F115" s="83">
        <v>22</v>
      </c>
      <c r="G115" s="56">
        <v>24</v>
      </c>
      <c r="H115" s="56">
        <v>12</v>
      </c>
      <c r="I115" s="56">
        <f t="shared" si="56"/>
        <v>288</v>
      </c>
      <c r="J115" s="80">
        <v>2025</v>
      </c>
      <c r="K115" s="81">
        <v>45658</v>
      </c>
      <c r="L115" s="81">
        <v>45747</v>
      </c>
      <c r="M115" s="84">
        <f t="shared" si="57"/>
        <v>6336</v>
      </c>
      <c r="N115" s="57"/>
      <c r="O115" s="57"/>
      <c r="P115" s="57"/>
      <c r="Q115" s="57"/>
      <c r="R115" s="57">
        <f t="shared" si="58"/>
        <v>6336</v>
      </c>
      <c r="S115" s="281"/>
      <c r="T115" s="141" t="s">
        <v>900</v>
      </c>
    </row>
    <row r="116" spans="1:20" s="47" customFormat="1" ht="24" hidden="1" customHeight="1" x14ac:dyDescent="0.25">
      <c r="A116" s="56" t="s">
        <v>20</v>
      </c>
      <c r="B116" s="56" t="s">
        <v>26</v>
      </c>
      <c r="C116" s="56" t="s">
        <v>516</v>
      </c>
      <c r="D116" s="56" t="s">
        <v>113</v>
      </c>
      <c r="E116" s="56" t="s">
        <v>43</v>
      </c>
      <c r="F116" s="83">
        <v>18</v>
      </c>
      <c r="G116" s="56">
        <v>34</v>
      </c>
      <c r="H116" s="56">
        <v>32</v>
      </c>
      <c r="I116" s="56">
        <f t="shared" si="56"/>
        <v>1088</v>
      </c>
      <c r="J116" s="80">
        <v>2022</v>
      </c>
      <c r="K116" s="81">
        <v>44652</v>
      </c>
      <c r="L116" s="81">
        <v>44896</v>
      </c>
      <c r="M116" s="151">
        <f t="shared" si="57"/>
        <v>19584</v>
      </c>
      <c r="N116" s="57">
        <f>M116*4/100</f>
        <v>783.36</v>
      </c>
      <c r="O116" s="57"/>
      <c r="P116" s="152"/>
      <c r="Q116" s="57"/>
      <c r="R116" s="57">
        <f t="shared" si="58"/>
        <v>20367.36</v>
      </c>
      <c r="S116" s="139" t="s">
        <v>517</v>
      </c>
      <c r="T116" s="141" t="s">
        <v>900</v>
      </c>
    </row>
    <row r="117" spans="1:20" s="47" customFormat="1" ht="21.75" customHeight="1" x14ac:dyDescent="0.25">
      <c r="A117" s="56" t="s">
        <v>20</v>
      </c>
      <c r="B117" s="56" t="s">
        <v>26</v>
      </c>
      <c r="C117" s="56" t="s">
        <v>60</v>
      </c>
      <c r="D117" s="56" t="s">
        <v>711</v>
      </c>
      <c r="E117" s="56" t="s">
        <v>22</v>
      </c>
      <c r="F117" s="83">
        <v>22</v>
      </c>
      <c r="G117" s="178">
        <v>12</v>
      </c>
      <c r="H117" s="56">
        <v>13</v>
      </c>
      <c r="I117" s="172">
        <f t="shared" si="56"/>
        <v>156</v>
      </c>
      <c r="J117" s="80">
        <v>2023</v>
      </c>
      <c r="K117" s="81">
        <v>45012</v>
      </c>
      <c r="L117" s="81">
        <v>45107</v>
      </c>
      <c r="M117" s="84">
        <f t="shared" si="57"/>
        <v>3432</v>
      </c>
      <c r="N117" s="180"/>
      <c r="O117" s="57"/>
      <c r="P117" s="152"/>
      <c r="Q117" s="174"/>
      <c r="R117" s="57">
        <f t="shared" si="58"/>
        <v>3432</v>
      </c>
      <c r="S117" s="204" t="s">
        <v>712</v>
      </c>
      <c r="T117" s="141" t="s">
        <v>900</v>
      </c>
    </row>
    <row r="118" spans="1:20" s="47" customFormat="1" ht="24" hidden="1" customHeight="1" x14ac:dyDescent="0.25">
      <c r="A118" s="156" t="s">
        <v>20</v>
      </c>
      <c r="B118" s="156" t="s">
        <v>61</v>
      </c>
      <c r="C118" s="156" t="s">
        <v>62</v>
      </c>
      <c r="D118" s="156" t="s">
        <v>63</v>
      </c>
      <c r="E118" s="156" t="s">
        <v>22</v>
      </c>
      <c r="F118" s="185">
        <v>22</v>
      </c>
      <c r="G118" s="56">
        <v>8</v>
      </c>
      <c r="H118" s="56">
        <v>12</v>
      </c>
      <c r="I118" s="56">
        <f t="shared" si="6"/>
        <v>96</v>
      </c>
      <c r="J118" s="186">
        <v>2022</v>
      </c>
      <c r="K118" s="187">
        <v>44562</v>
      </c>
      <c r="L118" s="187">
        <v>44651</v>
      </c>
      <c r="M118" s="188">
        <f t="shared" ref="M118:M146" si="60">F118*G118*H118</f>
        <v>2112</v>
      </c>
      <c r="N118" s="57"/>
      <c r="O118" s="57"/>
      <c r="P118" s="57"/>
      <c r="Q118" s="57"/>
      <c r="R118" s="189">
        <f>M118+N118+O118+P118+Q118</f>
        <v>2112</v>
      </c>
      <c r="S118" s="51"/>
      <c r="T118" s="191" t="s">
        <v>900</v>
      </c>
    </row>
    <row r="119" spans="1:20" s="47" customFormat="1" ht="24" hidden="1" customHeight="1" x14ac:dyDescent="0.25">
      <c r="A119" s="56" t="s">
        <v>20</v>
      </c>
      <c r="B119" s="56" t="s">
        <v>61</v>
      </c>
      <c r="C119" s="56" t="s">
        <v>62</v>
      </c>
      <c r="D119" s="56" t="s">
        <v>63</v>
      </c>
      <c r="E119" s="56" t="s">
        <v>22</v>
      </c>
      <c r="F119" s="83">
        <v>22</v>
      </c>
      <c r="G119" s="56">
        <v>8</v>
      </c>
      <c r="H119" s="56">
        <v>36</v>
      </c>
      <c r="I119" s="56">
        <f t="shared" ref="I119:I122" si="61">G119*H119</f>
        <v>288</v>
      </c>
      <c r="J119" s="80">
        <v>2022</v>
      </c>
      <c r="K119" s="81">
        <v>44652</v>
      </c>
      <c r="L119" s="81">
        <v>44926</v>
      </c>
      <c r="M119" s="84">
        <f t="shared" ref="M119:M122" si="62">F119*G119*H119</f>
        <v>6336</v>
      </c>
      <c r="N119" s="57"/>
      <c r="O119" s="57"/>
      <c r="P119" s="57"/>
      <c r="Q119" s="57"/>
      <c r="R119" s="57">
        <f t="shared" ref="R119:R122" si="63">M119+N119+O119+P119+Q119</f>
        <v>6336</v>
      </c>
      <c r="S119" s="139" t="s">
        <v>884</v>
      </c>
      <c r="T119" s="141" t="s">
        <v>900</v>
      </c>
    </row>
    <row r="120" spans="1:20" s="47" customFormat="1" ht="25.5" x14ac:dyDescent="0.25">
      <c r="A120" s="56" t="s">
        <v>20</v>
      </c>
      <c r="B120" s="56" t="s">
        <v>61</v>
      </c>
      <c r="C120" s="56" t="s">
        <v>62</v>
      </c>
      <c r="D120" s="56" t="s">
        <v>63</v>
      </c>
      <c r="E120" s="56" t="s">
        <v>22</v>
      </c>
      <c r="F120" s="83">
        <v>22</v>
      </c>
      <c r="G120" s="178">
        <v>8</v>
      </c>
      <c r="H120" s="56">
        <v>48</v>
      </c>
      <c r="I120" s="172">
        <f t="shared" si="61"/>
        <v>384</v>
      </c>
      <c r="J120" s="80">
        <v>2023</v>
      </c>
      <c r="K120" s="81">
        <v>44927</v>
      </c>
      <c r="L120" s="81">
        <v>45291</v>
      </c>
      <c r="M120" s="84">
        <f t="shared" si="62"/>
        <v>8448</v>
      </c>
      <c r="N120" s="180"/>
      <c r="O120" s="57"/>
      <c r="P120" s="57"/>
      <c r="Q120" s="174"/>
      <c r="R120" s="57">
        <f t="shared" si="63"/>
        <v>8448</v>
      </c>
      <c r="S120" s="60" t="s">
        <v>885</v>
      </c>
      <c r="T120" s="141" t="s">
        <v>900</v>
      </c>
    </row>
    <row r="121" spans="1:20" s="47" customFormat="1" ht="24" hidden="1" customHeight="1" x14ac:dyDescent="0.25">
      <c r="A121" s="156" t="s">
        <v>20</v>
      </c>
      <c r="B121" s="156" t="s">
        <v>61</v>
      </c>
      <c r="C121" s="156" t="s">
        <v>62</v>
      </c>
      <c r="D121" s="156" t="s">
        <v>63</v>
      </c>
      <c r="E121" s="156" t="s">
        <v>22</v>
      </c>
      <c r="F121" s="185">
        <v>22</v>
      </c>
      <c r="G121" s="56">
        <v>8</v>
      </c>
      <c r="H121" s="56">
        <v>48</v>
      </c>
      <c r="I121" s="56">
        <f t="shared" si="61"/>
        <v>384</v>
      </c>
      <c r="J121" s="186">
        <v>2024</v>
      </c>
      <c r="K121" s="187">
        <v>45292</v>
      </c>
      <c r="L121" s="187">
        <v>45657</v>
      </c>
      <c r="M121" s="188">
        <f t="shared" si="62"/>
        <v>8448</v>
      </c>
      <c r="N121" s="57"/>
      <c r="O121" s="57"/>
      <c r="P121" s="57"/>
      <c r="Q121" s="57"/>
      <c r="R121" s="189">
        <f t="shared" si="63"/>
        <v>8448</v>
      </c>
      <c r="S121" s="190" t="s">
        <v>886</v>
      </c>
      <c r="T121" s="191" t="s">
        <v>900</v>
      </c>
    </row>
    <row r="122" spans="1:20" s="47" customFormat="1" ht="24" hidden="1" customHeight="1" x14ac:dyDescent="0.25">
      <c r="A122" s="56" t="s">
        <v>20</v>
      </c>
      <c r="B122" s="56" t="s">
        <v>61</v>
      </c>
      <c r="C122" s="56" t="s">
        <v>62</v>
      </c>
      <c r="D122" s="56" t="s">
        <v>63</v>
      </c>
      <c r="E122" s="56" t="s">
        <v>22</v>
      </c>
      <c r="F122" s="83">
        <v>22</v>
      </c>
      <c r="G122" s="56">
        <v>8</v>
      </c>
      <c r="H122" s="56">
        <v>12</v>
      </c>
      <c r="I122" s="56">
        <f t="shared" si="61"/>
        <v>96</v>
      </c>
      <c r="J122" s="80">
        <v>2025</v>
      </c>
      <c r="K122" s="81">
        <v>45658</v>
      </c>
      <c r="L122" s="81">
        <v>45747</v>
      </c>
      <c r="M122" s="84">
        <f t="shared" si="62"/>
        <v>2112</v>
      </c>
      <c r="N122" s="57"/>
      <c r="O122" s="57"/>
      <c r="P122" s="57"/>
      <c r="Q122" s="57"/>
      <c r="R122" s="57">
        <f t="shared" si="63"/>
        <v>2112</v>
      </c>
      <c r="S122" s="139" t="s">
        <v>887</v>
      </c>
      <c r="T122" s="141" t="s">
        <v>900</v>
      </c>
    </row>
    <row r="123" spans="1:20" s="47" customFormat="1" ht="24" hidden="1" customHeight="1" x14ac:dyDescent="0.25">
      <c r="A123" s="56" t="s">
        <v>20</v>
      </c>
      <c r="B123" s="56" t="s">
        <v>44</v>
      </c>
      <c r="C123" s="56" t="s">
        <v>117</v>
      </c>
      <c r="D123" s="56" t="s">
        <v>64</v>
      </c>
      <c r="E123" s="56" t="s">
        <v>50</v>
      </c>
      <c r="F123" s="83">
        <v>20</v>
      </c>
      <c r="G123" s="56">
        <v>9</v>
      </c>
      <c r="H123" s="56">
        <v>16</v>
      </c>
      <c r="I123" s="56">
        <f t="shared" si="6"/>
        <v>144</v>
      </c>
      <c r="J123" s="80">
        <v>2022</v>
      </c>
      <c r="K123" s="81">
        <v>44562</v>
      </c>
      <c r="L123" s="81">
        <v>44681</v>
      </c>
      <c r="M123" s="84">
        <f t="shared" si="60"/>
        <v>2880</v>
      </c>
      <c r="N123" s="57">
        <f>M123*2%</f>
        <v>57.6</v>
      </c>
      <c r="O123" s="57"/>
      <c r="P123" s="57"/>
      <c r="Q123" s="57"/>
      <c r="R123" s="57">
        <f>SUM(M123:Q123)</f>
        <v>2937.6</v>
      </c>
      <c r="S123" s="139" t="s">
        <v>545</v>
      </c>
      <c r="T123" s="141" t="s">
        <v>900</v>
      </c>
    </row>
    <row r="124" spans="1:20" s="47" customFormat="1" ht="24" hidden="1" customHeight="1" x14ac:dyDescent="0.25">
      <c r="A124" s="56" t="s">
        <v>20</v>
      </c>
      <c r="B124" s="56" t="s">
        <v>44</v>
      </c>
      <c r="C124" s="56" t="s">
        <v>117</v>
      </c>
      <c r="D124" s="56" t="s">
        <v>64</v>
      </c>
      <c r="E124" s="56" t="s">
        <v>50</v>
      </c>
      <c r="F124" s="83">
        <v>20</v>
      </c>
      <c r="G124" s="56">
        <v>9</v>
      </c>
      <c r="H124" s="56">
        <v>16</v>
      </c>
      <c r="I124" s="56">
        <f t="shared" ref="I124" si="64">G124*H124</f>
        <v>144</v>
      </c>
      <c r="J124" s="80">
        <v>2022</v>
      </c>
      <c r="K124" s="81">
        <v>44682</v>
      </c>
      <c r="L124" s="81">
        <v>44805</v>
      </c>
      <c r="M124" s="84">
        <f t="shared" ref="M124" si="65">F124*G124*H124</f>
        <v>2880</v>
      </c>
      <c r="N124" s="57">
        <f t="shared" ref="N124" si="66">M124*2%</f>
        <v>57.6</v>
      </c>
      <c r="O124" s="57"/>
      <c r="P124" s="57"/>
      <c r="Q124" s="57"/>
      <c r="R124" s="57">
        <f t="shared" ref="R124" si="67">SUM(M124:Q124)</f>
        <v>2937.6</v>
      </c>
      <c r="S124" s="139" t="s">
        <v>526</v>
      </c>
      <c r="T124" s="141" t="s">
        <v>900</v>
      </c>
    </row>
    <row r="125" spans="1:20" s="47" customFormat="1" ht="24" hidden="1" customHeight="1" x14ac:dyDescent="0.25">
      <c r="A125" s="56" t="s">
        <v>20</v>
      </c>
      <c r="B125" s="56" t="s">
        <v>44</v>
      </c>
      <c r="C125" s="56" t="s">
        <v>117</v>
      </c>
      <c r="D125" s="56" t="s">
        <v>65</v>
      </c>
      <c r="E125" s="56" t="s">
        <v>50</v>
      </c>
      <c r="F125" s="83">
        <v>20</v>
      </c>
      <c r="G125" s="56">
        <v>24</v>
      </c>
      <c r="H125" s="56">
        <v>16</v>
      </c>
      <c r="I125" s="56">
        <f t="shared" si="6"/>
        <v>384</v>
      </c>
      <c r="J125" s="80">
        <v>2022</v>
      </c>
      <c r="K125" s="81">
        <v>44562</v>
      </c>
      <c r="L125" s="81">
        <v>44681</v>
      </c>
      <c r="M125" s="84">
        <f t="shared" si="60"/>
        <v>7680</v>
      </c>
      <c r="N125" s="57">
        <f>M125*2%</f>
        <v>153.6</v>
      </c>
      <c r="O125" s="57"/>
      <c r="P125" s="57"/>
      <c r="Q125" s="57"/>
      <c r="R125" s="57">
        <f>SUM(M125:Q125)</f>
        <v>7833.6</v>
      </c>
      <c r="S125" s="139" t="s">
        <v>545</v>
      </c>
      <c r="T125" s="141" t="s">
        <v>900</v>
      </c>
    </row>
    <row r="126" spans="1:20" s="47" customFormat="1" ht="24" hidden="1" customHeight="1" x14ac:dyDescent="0.25">
      <c r="A126" s="56" t="s">
        <v>20</v>
      </c>
      <c r="B126" s="56" t="s">
        <v>44</v>
      </c>
      <c r="C126" s="56" t="s">
        <v>117</v>
      </c>
      <c r="D126" s="56" t="s">
        <v>65</v>
      </c>
      <c r="E126" s="56" t="s">
        <v>50</v>
      </c>
      <c r="F126" s="83">
        <v>20</v>
      </c>
      <c r="G126" s="56">
        <v>24</v>
      </c>
      <c r="H126" s="56">
        <v>16</v>
      </c>
      <c r="I126" s="56">
        <f t="shared" ref="I126:I133" si="68">G126*H126</f>
        <v>384</v>
      </c>
      <c r="J126" s="80">
        <v>2022</v>
      </c>
      <c r="K126" s="81">
        <v>44682</v>
      </c>
      <c r="L126" s="81">
        <v>44805</v>
      </c>
      <c r="M126" s="84">
        <f t="shared" ref="M126:M133" si="69">F126*G126*H126</f>
        <v>7680</v>
      </c>
      <c r="N126" s="57">
        <f t="shared" ref="N126:N133" si="70">M126*2%</f>
        <v>153.6</v>
      </c>
      <c r="O126" s="57"/>
      <c r="P126" s="57"/>
      <c r="Q126" s="57"/>
      <c r="R126" s="57">
        <f t="shared" ref="R126:R133" si="71">SUM(M126:Q126)</f>
        <v>7833.6</v>
      </c>
      <c r="S126" s="139" t="s">
        <v>525</v>
      </c>
      <c r="T126" s="141" t="s">
        <v>900</v>
      </c>
    </row>
    <row r="127" spans="1:20" s="47" customFormat="1" ht="24" hidden="1" customHeight="1" x14ac:dyDescent="0.25">
      <c r="A127" s="56" t="s">
        <v>20</v>
      </c>
      <c r="B127" s="56" t="s">
        <v>44</v>
      </c>
      <c r="C127" s="56" t="s">
        <v>117</v>
      </c>
      <c r="D127" s="56" t="s">
        <v>648</v>
      </c>
      <c r="E127" s="56" t="s">
        <v>50</v>
      </c>
      <c r="F127" s="83">
        <v>20</v>
      </c>
      <c r="G127" s="56">
        <v>9</v>
      </c>
      <c r="H127" s="56">
        <v>6</v>
      </c>
      <c r="I127" s="56">
        <f t="shared" si="68"/>
        <v>54</v>
      </c>
      <c r="J127" s="80">
        <v>2022</v>
      </c>
      <c r="K127" s="81">
        <v>44880</v>
      </c>
      <c r="L127" s="81">
        <v>44926</v>
      </c>
      <c r="M127" s="84">
        <f t="shared" si="69"/>
        <v>1080</v>
      </c>
      <c r="N127" s="57">
        <f t="shared" si="70"/>
        <v>21.6</v>
      </c>
      <c r="O127" s="57"/>
      <c r="P127" s="57"/>
      <c r="Q127" s="57"/>
      <c r="R127" s="57">
        <f t="shared" si="71"/>
        <v>1101.5999999999999</v>
      </c>
      <c r="S127" s="139" t="s">
        <v>662</v>
      </c>
      <c r="T127" s="141" t="s">
        <v>900</v>
      </c>
    </row>
    <row r="128" spans="1:20" s="47" customFormat="1" ht="25.5" x14ac:dyDescent="0.25">
      <c r="A128" s="56" t="s">
        <v>20</v>
      </c>
      <c r="B128" s="56" t="s">
        <v>44</v>
      </c>
      <c r="C128" s="56" t="s">
        <v>117</v>
      </c>
      <c r="D128" s="56" t="s">
        <v>648</v>
      </c>
      <c r="E128" s="56" t="s">
        <v>50</v>
      </c>
      <c r="F128" s="83">
        <v>20</v>
      </c>
      <c r="G128" s="178">
        <v>9</v>
      </c>
      <c r="H128" s="56">
        <v>8</v>
      </c>
      <c r="I128" s="172">
        <f t="shared" si="68"/>
        <v>72</v>
      </c>
      <c r="J128" s="80">
        <v>2023</v>
      </c>
      <c r="K128" s="81">
        <v>44927</v>
      </c>
      <c r="L128" s="81">
        <v>44983</v>
      </c>
      <c r="M128" s="84">
        <f t="shared" si="69"/>
        <v>1440</v>
      </c>
      <c r="N128" s="180">
        <f t="shared" si="70"/>
        <v>28.8</v>
      </c>
      <c r="O128" s="57"/>
      <c r="P128" s="57"/>
      <c r="Q128" s="174"/>
      <c r="R128" s="57">
        <f t="shared" si="71"/>
        <v>1468.8</v>
      </c>
      <c r="S128" s="60" t="s">
        <v>662</v>
      </c>
      <c r="T128" s="141" t="s">
        <v>900</v>
      </c>
    </row>
    <row r="129" spans="1:20" s="47" customFormat="1" ht="25.5" customHeight="1" x14ac:dyDescent="0.25">
      <c r="A129" s="56" t="s">
        <v>20</v>
      </c>
      <c r="B129" s="56" t="s">
        <v>44</v>
      </c>
      <c r="C129" s="56" t="s">
        <v>743</v>
      </c>
      <c r="D129" s="56" t="s">
        <v>648</v>
      </c>
      <c r="E129" s="56" t="s">
        <v>50</v>
      </c>
      <c r="F129" s="83">
        <v>20</v>
      </c>
      <c r="G129" s="178">
        <v>10</v>
      </c>
      <c r="H129" s="56">
        <v>41</v>
      </c>
      <c r="I129" s="172">
        <f t="shared" ref="I129" si="72">G129*H129</f>
        <v>410</v>
      </c>
      <c r="J129" s="80">
        <v>2023</v>
      </c>
      <c r="K129" s="81">
        <v>44984</v>
      </c>
      <c r="L129" s="81">
        <v>45243</v>
      </c>
      <c r="M129" s="84">
        <f t="shared" ref="M129" si="73">F129*G129*H129</f>
        <v>8200</v>
      </c>
      <c r="N129" s="180">
        <f t="shared" ref="N129" si="74">M129*2%</f>
        <v>164</v>
      </c>
      <c r="O129" s="57"/>
      <c r="P129" s="57"/>
      <c r="Q129" s="174"/>
      <c r="R129" s="57">
        <f t="shared" ref="R129" si="75">SUM(M129:Q129)</f>
        <v>8364</v>
      </c>
      <c r="S129" s="60" t="s">
        <v>835</v>
      </c>
      <c r="T129" s="141" t="s">
        <v>900</v>
      </c>
    </row>
    <row r="130" spans="1:20" s="47" customFormat="1" ht="24" hidden="1" customHeight="1" x14ac:dyDescent="0.25">
      <c r="A130" s="156" t="s">
        <v>20</v>
      </c>
      <c r="B130" s="156" t="s">
        <v>44</v>
      </c>
      <c r="C130" s="156" t="s">
        <v>117</v>
      </c>
      <c r="D130" s="156" t="s">
        <v>647</v>
      </c>
      <c r="E130" s="156" t="s">
        <v>50</v>
      </c>
      <c r="F130" s="185">
        <v>20</v>
      </c>
      <c r="G130" s="56">
        <v>24</v>
      </c>
      <c r="H130" s="56">
        <v>4</v>
      </c>
      <c r="I130" s="56">
        <f t="shared" si="68"/>
        <v>96</v>
      </c>
      <c r="J130" s="186">
        <v>2022</v>
      </c>
      <c r="K130" s="187">
        <v>44900</v>
      </c>
      <c r="L130" s="187">
        <v>44926</v>
      </c>
      <c r="M130" s="188">
        <f t="shared" si="69"/>
        <v>1920</v>
      </c>
      <c r="N130" s="57">
        <f t="shared" si="70"/>
        <v>38.4</v>
      </c>
      <c r="O130" s="57"/>
      <c r="P130" s="57"/>
      <c r="Q130" s="57"/>
      <c r="R130" s="189">
        <f t="shared" si="71"/>
        <v>1958.4</v>
      </c>
      <c r="S130" s="190" t="s">
        <v>662</v>
      </c>
      <c r="T130" s="191" t="s">
        <v>900</v>
      </c>
    </row>
    <row r="131" spans="1:20" s="47" customFormat="1" ht="25.5" x14ac:dyDescent="0.25">
      <c r="A131" s="56" t="s">
        <v>20</v>
      </c>
      <c r="B131" s="56" t="s">
        <v>44</v>
      </c>
      <c r="C131" s="56" t="s">
        <v>117</v>
      </c>
      <c r="D131" s="56" t="s">
        <v>647</v>
      </c>
      <c r="E131" s="56" t="s">
        <v>50</v>
      </c>
      <c r="F131" s="83">
        <v>20</v>
      </c>
      <c r="G131" s="178">
        <v>24</v>
      </c>
      <c r="H131" s="56">
        <v>48</v>
      </c>
      <c r="I131" s="172">
        <f t="shared" si="68"/>
        <v>1152</v>
      </c>
      <c r="J131" s="80">
        <v>2023</v>
      </c>
      <c r="K131" s="81">
        <v>44927</v>
      </c>
      <c r="L131" s="81">
        <v>45291</v>
      </c>
      <c r="M131" s="84">
        <f t="shared" si="69"/>
        <v>23040</v>
      </c>
      <c r="N131" s="180">
        <f t="shared" si="70"/>
        <v>460.8</v>
      </c>
      <c r="O131" s="57"/>
      <c r="P131" s="57"/>
      <c r="Q131" s="174"/>
      <c r="R131" s="57">
        <f t="shared" si="71"/>
        <v>23500.799999999999</v>
      </c>
      <c r="S131" s="60" t="s">
        <v>662</v>
      </c>
      <c r="T131" s="141" t="s">
        <v>900</v>
      </c>
    </row>
    <row r="132" spans="1:20" s="47" customFormat="1" ht="24" hidden="1" customHeight="1" x14ac:dyDescent="0.25">
      <c r="A132" s="156" t="s">
        <v>20</v>
      </c>
      <c r="B132" s="156" t="s">
        <v>44</v>
      </c>
      <c r="C132" s="156" t="s">
        <v>117</v>
      </c>
      <c r="D132" s="156" t="s">
        <v>647</v>
      </c>
      <c r="E132" s="156" t="s">
        <v>50</v>
      </c>
      <c r="F132" s="185">
        <v>20</v>
      </c>
      <c r="G132" s="56">
        <v>24</v>
      </c>
      <c r="H132" s="56">
        <v>48</v>
      </c>
      <c r="I132" s="56">
        <f t="shared" si="68"/>
        <v>1152</v>
      </c>
      <c r="J132" s="186">
        <v>2024</v>
      </c>
      <c r="K132" s="187">
        <v>45292</v>
      </c>
      <c r="L132" s="187">
        <v>45657</v>
      </c>
      <c r="M132" s="188">
        <f t="shared" si="69"/>
        <v>23040</v>
      </c>
      <c r="N132" s="57">
        <f t="shared" si="70"/>
        <v>460.8</v>
      </c>
      <c r="O132" s="57"/>
      <c r="P132" s="57"/>
      <c r="Q132" s="57"/>
      <c r="R132" s="189">
        <f t="shared" si="71"/>
        <v>23500.799999999999</v>
      </c>
      <c r="S132" s="190" t="s">
        <v>662</v>
      </c>
      <c r="T132" s="191" t="s">
        <v>900</v>
      </c>
    </row>
    <row r="133" spans="1:20" s="47" customFormat="1" ht="24" hidden="1" customHeight="1" x14ac:dyDescent="0.25">
      <c r="A133" s="56" t="s">
        <v>20</v>
      </c>
      <c r="B133" s="56" t="s">
        <v>44</v>
      </c>
      <c r="C133" s="56" t="s">
        <v>117</v>
      </c>
      <c r="D133" s="56" t="s">
        <v>647</v>
      </c>
      <c r="E133" s="56" t="s">
        <v>50</v>
      </c>
      <c r="F133" s="83">
        <v>20</v>
      </c>
      <c r="G133" s="56">
        <v>24</v>
      </c>
      <c r="H133" s="56">
        <v>12</v>
      </c>
      <c r="I133" s="56">
        <f t="shared" si="68"/>
        <v>288</v>
      </c>
      <c r="J133" s="80">
        <v>2025</v>
      </c>
      <c r="K133" s="81">
        <v>45658</v>
      </c>
      <c r="L133" s="81">
        <v>45747</v>
      </c>
      <c r="M133" s="84">
        <f t="shared" si="69"/>
        <v>5760</v>
      </c>
      <c r="N133" s="57">
        <f t="shared" si="70"/>
        <v>115.2</v>
      </c>
      <c r="O133" s="57"/>
      <c r="P133" s="57"/>
      <c r="Q133" s="57"/>
      <c r="R133" s="57">
        <f t="shared" si="71"/>
        <v>5875.2</v>
      </c>
      <c r="S133" s="139" t="s">
        <v>662</v>
      </c>
      <c r="T133" s="141" t="s">
        <v>900</v>
      </c>
    </row>
    <row r="134" spans="1:20" s="47" customFormat="1" ht="24" hidden="1" customHeight="1" x14ac:dyDescent="0.25">
      <c r="A134" s="56" t="s">
        <v>20</v>
      </c>
      <c r="B134" s="56" t="s">
        <v>66</v>
      </c>
      <c r="C134" s="56" t="s">
        <v>67</v>
      </c>
      <c r="D134" s="56" t="s">
        <v>68</v>
      </c>
      <c r="E134" s="56" t="s">
        <v>22</v>
      </c>
      <c r="F134" s="83">
        <v>22</v>
      </c>
      <c r="G134" s="56">
        <v>34</v>
      </c>
      <c r="H134" s="56">
        <v>16</v>
      </c>
      <c r="I134" s="56">
        <f t="shared" si="6"/>
        <v>544</v>
      </c>
      <c r="J134" s="80">
        <v>2022</v>
      </c>
      <c r="K134" s="81">
        <v>44562</v>
      </c>
      <c r="L134" s="81">
        <v>44681</v>
      </c>
      <c r="M134" s="84">
        <f t="shared" si="60"/>
        <v>11968</v>
      </c>
      <c r="N134" s="57"/>
      <c r="O134" s="57"/>
      <c r="P134" s="57"/>
      <c r="Q134" s="57"/>
      <c r="R134" s="57">
        <f>M134+N134+O134+P134+Q134</f>
        <v>11968</v>
      </c>
      <c r="S134" s="139" t="s">
        <v>545</v>
      </c>
      <c r="T134" s="141" t="s">
        <v>900</v>
      </c>
    </row>
    <row r="135" spans="1:20" s="47" customFormat="1" ht="24" hidden="1" customHeight="1" x14ac:dyDescent="0.25">
      <c r="A135" s="56" t="s">
        <v>20</v>
      </c>
      <c r="B135" s="56" t="s">
        <v>66</v>
      </c>
      <c r="C135" s="56" t="s">
        <v>67</v>
      </c>
      <c r="D135" s="56" t="s">
        <v>68</v>
      </c>
      <c r="E135" s="56" t="s">
        <v>22</v>
      </c>
      <c r="F135" s="83">
        <v>30</v>
      </c>
      <c r="G135" s="56">
        <v>34</v>
      </c>
      <c r="H135" s="56">
        <v>32</v>
      </c>
      <c r="I135" s="56">
        <f t="shared" ref="I135:I139" si="76">G135*H135</f>
        <v>1088</v>
      </c>
      <c r="J135" s="80">
        <v>2022</v>
      </c>
      <c r="K135" s="81">
        <v>44682</v>
      </c>
      <c r="L135" s="81">
        <v>44926</v>
      </c>
      <c r="M135" s="84">
        <f t="shared" ref="M135:M140" si="77">F135*G135*H135</f>
        <v>32640</v>
      </c>
      <c r="N135" s="57"/>
      <c r="O135" s="57"/>
      <c r="P135" s="57"/>
      <c r="Q135" s="57"/>
      <c r="R135" s="57">
        <f t="shared" ref="R135:R140" si="78">M135+N135+O135+P135+Q135</f>
        <v>32640</v>
      </c>
      <c r="S135" s="281" t="s">
        <v>529</v>
      </c>
      <c r="T135" s="141" t="s">
        <v>900</v>
      </c>
    </row>
    <row r="136" spans="1:20" s="47" customFormat="1" ht="25.5" x14ac:dyDescent="0.25">
      <c r="A136" s="56" t="s">
        <v>20</v>
      </c>
      <c r="B136" s="56" t="s">
        <v>66</v>
      </c>
      <c r="C136" s="56" t="s">
        <v>67</v>
      </c>
      <c r="D136" s="56" t="s">
        <v>68</v>
      </c>
      <c r="E136" s="56" t="s">
        <v>22</v>
      </c>
      <c r="F136" s="83">
        <v>30</v>
      </c>
      <c r="G136" s="178">
        <v>34</v>
      </c>
      <c r="H136" s="56">
        <v>48</v>
      </c>
      <c r="I136" s="172">
        <f t="shared" si="76"/>
        <v>1632</v>
      </c>
      <c r="J136" s="80">
        <v>2023</v>
      </c>
      <c r="K136" s="81">
        <v>44927</v>
      </c>
      <c r="L136" s="81">
        <v>45291</v>
      </c>
      <c r="M136" s="84">
        <f t="shared" si="77"/>
        <v>48960</v>
      </c>
      <c r="N136" s="180"/>
      <c r="O136" s="57"/>
      <c r="P136" s="57"/>
      <c r="Q136" s="174"/>
      <c r="R136" s="57">
        <f t="shared" si="78"/>
        <v>48960</v>
      </c>
      <c r="S136" s="277"/>
      <c r="T136" s="141" t="s">
        <v>900</v>
      </c>
    </row>
    <row r="137" spans="1:20" s="47" customFormat="1" ht="24" hidden="1" customHeight="1" x14ac:dyDescent="0.25">
      <c r="A137" s="156" t="s">
        <v>20</v>
      </c>
      <c r="B137" s="156" t="s">
        <v>66</v>
      </c>
      <c r="C137" s="156" t="s">
        <v>67</v>
      </c>
      <c r="D137" s="156" t="s">
        <v>68</v>
      </c>
      <c r="E137" s="156" t="s">
        <v>22</v>
      </c>
      <c r="F137" s="185">
        <v>30</v>
      </c>
      <c r="G137" s="56">
        <v>34</v>
      </c>
      <c r="H137" s="56">
        <v>48</v>
      </c>
      <c r="I137" s="56">
        <f t="shared" si="76"/>
        <v>1632</v>
      </c>
      <c r="J137" s="186">
        <v>2024</v>
      </c>
      <c r="K137" s="187">
        <v>45292</v>
      </c>
      <c r="L137" s="187">
        <v>45657</v>
      </c>
      <c r="M137" s="188">
        <f t="shared" si="77"/>
        <v>48960</v>
      </c>
      <c r="N137" s="57"/>
      <c r="O137" s="57"/>
      <c r="P137" s="57"/>
      <c r="Q137" s="57"/>
      <c r="R137" s="189">
        <f t="shared" si="78"/>
        <v>48960</v>
      </c>
      <c r="S137" s="282"/>
      <c r="T137" s="191" t="s">
        <v>900</v>
      </c>
    </row>
    <row r="138" spans="1:20" s="47" customFormat="1" ht="24" hidden="1" customHeight="1" x14ac:dyDescent="0.25">
      <c r="A138" s="56" t="s">
        <v>20</v>
      </c>
      <c r="B138" s="56" t="s">
        <v>66</v>
      </c>
      <c r="C138" s="56" t="s">
        <v>67</v>
      </c>
      <c r="D138" s="56" t="s">
        <v>68</v>
      </c>
      <c r="E138" s="56" t="s">
        <v>22</v>
      </c>
      <c r="F138" s="83">
        <v>30</v>
      </c>
      <c r="G138" s="56">
        <v>34</v>
      </c>
      <c r="H138" s="56">
        <v>12</v>
      </c>
      <c r="I138" s="56">
        <f t="shared" si="76"/>
        <v>408</v>
      </c>
      <c r="J138" s="80">
        <v>2025</v>
      </c>
      <c r="K138" s="81">
        <v>45658</v>
      </c>
      <c r="L138" s="81">
        <v>45747</v>
      </c>
      <c r="M138" s="84">
        <f t="shared" si="77"/>
        <v>12240</v>
      </c>
      <c r="N138" s="57"/>
      <c r="O138" s="57"/>
      <c r="P138" s="57"/>
      <c r="Q138" s="57"/>
      <c r="R138" s="57">
        <f t="shared" si="78"/>
        <v>12240</v>
      </c>
      <c r="S138" s="281"/>
      <c r="T138" s="141" t="s">
        <v>900</v>
      </c>
    </row>
    <row r="139" spans="1:20" s="59" customFormat="1" ht="22.5" customHeight="1" x14ac:dyDescent="0.25">
      <c r="A139" s="56" t="s">
        <v>20</v>
      </c>
      <c r="B139" s="56" t="s">
        <v>66</v>
      </c>
      <c r="C139" s="56" t="s">
        <v>67</v>
      </c>
      <c r="D139" s="56" t="s">
        <v>671</v>
      </c>
      <c r="E139" s="56" t="s">
        <v>22</v>
      </c>
      <c r="F139" s="83">
        <v>30</v>
      </c>
      <c r="G139" s="178">
        <v>34</v>
      </c>
      <c r="H139" s="56">
        <v>34</v>
      </c>
      <c r="I139" s="172">
        <f t="shared" si="76"/>
        <v>1156</v>
      </c>
      <c r="J139" s="80">
        <v>2023</v>
      </c>
      <c r="K139" s="81">
        <v>44942</v>
      </c>
      <c r="L139" s="81">
        <v>45194</v>
      </c>
      <c r="M139" s="84">
        <f t="shared" si="77"/>
        <v>34680</v>
      </c>
      <c r="N139" s="178"/>
      <c r="O139" s="56"/>
      <c r="P139" s="56"/>
      <c r="Q139" s="172"/>
      <c r="R139" s="57">
        <f t="shared" si="78"/>
        <v>34680</v>
      </c>
      <c r="S139" s="60" t="s">
        <v>883</v>
      </c>
      <c r="T139" s="141" t="s">
        <v>900</v>
      </c>
    </row>
    <row r="140" spans="1:20" s="59" customFormat="1" ht="22.5" customHeight="1" x14ac:dyDescent="0.25">
      <c r="A140" s="56" t="s">
        <v>20</v>
      </c>
      <c r="B140" s="56" t="s">
        <v>66</v>
      </c>
      <c r="C140" s="56" t="s">
        <v>67</v>
      </c>
      <c r="D140" s="56" t="s">
        <v>854</v>
      </c>
      <c r="E140" s="56" t="s">
        <v>22</v>
      </c>
      <c r="F140" s="83">
        <v>30</v>
      </c>
      <c r="G140" s="178">
        <v>24</v>
      </c>
      <c r="H140" s="56">
        <v>12</v>
      </c>
      <c r="I140" s="172">
        <f t="shared" ref="I140" si="79">G140*H140</f>
        <v>288</v>
      </c>
      <c r="J140" s="80">
        <v>2023</v>
      </c>
      <c r="K140" s="81">
        <v>45200</v>
      </c>
      <c r="L140" s="81">
        <v>45291</v>
      </c>
      <c r="M140" s="84">
        <f t="shared" si="77"/>
        <v>8640</v>
      </c>
      <c r="N140" s="178"/>
      <c r="O140" s="56"/>
      <c r="P140" s="56"/>
      <c r="Q140" s="172"/>
      <c r="R140" s="57">
        <f t="shared" si="78"/>
        <v>8640</v>
      </c>
      <c r="S140" s="60" t="s">
        <v>882</v>
      </c>
      <c r="T140" s="141" t="s">
        <v>900</v>
      </c>
    </row>
    <row r="141" spans="1:20" s="59" customFormat="1" ht="22.5" hidden="1" customHeight="1" x14ac:dyDescent="0.25">
      <c r="A141" s="156" t="s">
        <v>70</v>
      </c>
      <c r="B141" s="156" t="s">
        <v>66</v>
      </c>
      <c r="C141" s="156" t="s">
        <v>67</v>
      </c>
      <c r="D141" s="156" t="s">
        <v>97</v>
      </c>
      <c r="E141" s="156" t="s">
        <v>22</v>
      </c>
      <c r="F141" s="185">
        <v>22</v>
      </c>
      <c r="G141" s="56">
        <v>34</v>
      </c>
      <c r="H141" s="56">
        <v>12</v>
      </c>
      <c r="I141" s="56">
        <f>G141*H141</f>
        <v>408</v>
      </c>
      <c r="J141" s="186">
        <v>2022</v>
      </c>
      <c r="K141" s="187">
        <v>44562</v>
      </c>
      <c r="L141" s="187">
        <v>44651</v>
      </c>
      <c r="M141" s="188">
        <f>F141*G141*H141</f>
        <v>8976</v>
      </c>
      <c r="N141" s="56"/>
      <c r="O141" s="56"/>
      <c r="P141" s="56"/>
      <c r="Q141" s="56"/>
      <c r="R141" s="189">
        <f>SUM(M141:P141)</f>
        <v>8976</v>
      </c>
      <c r="S141" s="190" t="s">
        <v>538</v>
      </c>
      <c r="T141" s="191" t="s">
        <v>900</v>
      </c>
    </row>
    <row r="142" spans="1:20" s="59" customFormat="1" ht="22.5" hidden="1" customHeight="1" x14ac:dyDescent="0.25">
      <c r="A142" s="56" t="s">
        <v>70</v>
      </c>
      <c r="B142" s="56" t="s">
        <v>66</v>
      </c>
      <c r="C142" s="56" t="s">
        <v>67</v>
      </c>
      <c r="D142" s="56" t="s">
        <v>97</v>
      </c>
      <c r="E142" s="56" t="s">
        <v>22</v>
      </c>
      <c r="F142" s="83">
        <v>22</v>
      </c>
      <c r="G142" s="56">
        <v>34</v>
      </c>
      <c r="H142" s="56">
        <v>4</v>
      </c>
      <c r="I142" s="56">
        <f t="shared" ref="I142:I145" si="80">G142*H142</f>
        <v>136</v>
      </c>
      <c r="J142" s="80">
        <v>2022</v>
      </c>
      <c r="K142" s="81">
        <v>44652</v>
      </c>
      <c r="L142" s="81">
        <v>44681</v>
      </c>
      <c r="M142" s="84">
        <f>F142*G142*H142</f>
        <v>2992</v>
      </c>
      <c r="N142" s="56"/>
      <c r="O142" s="56"/>
      <c r="P142" s="56"/>
      <c r="Q142" s="56"/>
      <c r="R142" s="57">
        <f>SUM(M142:P142)</f>
        <v>2992</v>
      </c>
      <c r="S142" s="139" t="s">
        <v>535</v>
      </c>
      <c r="T142" s="141" t="s">
        <v>900</v>
      </c>
    </row>
    <row r="143" spans="1:20" s="59" customFormat="1" ht="22.5" hidden="1" customHeight="1" x14ac:dyDescent="0.25">
      <c r="A143" s="56" t="s">
        <v>70</v>
      </c>
      <c r="B143" s="56" t="s">
        <v>66</v>
      </c>
      <c r="C143" s="56" t="s">
        <v>67</v>
      </c>
      <c r="D143" s="56" t="s">
        <v>669</v>
      </c>
      <c r="E143" s="56" t="s">
        <v>22</v>
      </c>
      <c r="F143" s="83">
        <v>30</v>
      </c>
      <c r="G143" s="56">
        <v>34</v>
      </c>
      <c r="H143" s="56">
        <v>2</v>
      </c>
      <c r="I143" s="56">
        <f t="shared" si="80"/>
        <v>68</v>
      </c>
      <c r="J143" s="80">
        <v>2022</v>
      </c>
      <c r="K143" s="81">
        <v>44914</v>
      </c>
      <c r="L143" s="81">
        <v>44926</v>
      </c>
      <c r="M143" s="84">
        <f t="shared" ref="M143:M145" si="81">(F143*G143*H143)</f>
        <v>2040</v>
      </c>
      <c r="N143" s="56">
        <v>0</v>
      </c>
      <c r="O143" s="56">
        <v>0</v>
      </c>
      <c r="P143" s="56">
        <v>0</v>
      </c>
      <c r="Q143" s="56">
        <v>0</v>
      </c>
      <c r="R143" s="57">
        <f t="shared" ref="R143:R145" si="82">M143+N143+O143+P143+Q143</f>
        <v>2040</v>
      </c>
      <c r="S143" s="139" t="s">
        <v>670</v>
      </c>
      <c r="T143" s="141" t="s">
        <v>900</v>
      </c>
    </row>
    <row r="144" spans="1:20" s="59" customFormat="1" ht="22.5" customHeight="1" x14ac:dyDescent="0.25">
      <c r="A144" s="56" t="s">
        <v>70</v>
      </c>
      <c r="B144" s="56" t="s">
        <v>66</v>
      </c>
      <c r="C144" s="56" t="s">
        <v>67</v>
      </c>
      <c r="D144" s="56" t="s">
        <v>669</v>
      </c>
      <c r="E144" s="56" t="s">
        <v>22</v>
      </c>
      <c r="F144" s="83">
        <v>30</v>
      </c>
      <c r="G144" s="178">
        <v>34</v>
      </c>
      <c r="H144" s="56">
        <v>6</v>
      </c>
      <c r="I144" s="172">
        <f t="shared" si="80"/>
        <v>204</v>
      </c>
      <c r="J144" s="80">
        <v>2023</v>
      </c>
      <c r="K144" s="81">
        <v>44927</v>
      </c>
      <c r="L144" s="81">
        <v>44974</v>
      </c>
      <c r="M144" s="84">
        <f t="shared" si="81"/>
        <v>6120</v>
      </c>
      <c r="N144" s="178"/>
      <c r="O144" s="56"/>
      <c r="P144" s="56"/>
      <c r="Q144" s="172"/>
      <c r="R144" s="57">
        <f t="shared" si="82"/>
        <v>6120</v>
      </c>
      <c r="S144" s="60" t="s">
        <v>670</v>
      </c>
      <c r="T144" s="141" t="s">
        <v>900</v>
      </c>
    </row>
    <row r="145" spans="1:24" s="59" customFormat="1" ht="22.5" customHeight="1" x14ac:dyDescent="0.25">
      <c r="A145" s="56" t="s">
        <v>70</v>
      </c>
      <c r="B145" s="56" t="s">
        <v>66</v>
      </c>
      <c r="C145" s="56" t="s">
        <v>67</v>
      </c>
      <c r="D145" s="56" t="s">
        <v>836</v>
      </c>
      <c r="E145" s="56" t="s">
        <v>22</v>
      </c>
      <c r="F145" s="83">
        <v>30</v>
      </c>
      <c r="G145" s="178">
        <v>24</v>
      </c>
      <c r="H145" s="56">
        <v>17</v>
      </c>
      <c r="I145" s="172">
        <f t="shared" si="80"/>
        <v>408</v>
      </c>
      <c r="J145" s="80">
        <v>2023</v>
      </c>
      <c r="K145" s="81">
        <v>45166</v>
      </c>
      <c r="L145" s="81">
        <v>45291</v>
      </c>
      <c r="M145" s="84">
        <f t="shared" si="81"/>
        <v>12240</v>
      </c>
      <c r="N145" s="178"/>
      <c r="O145" s="56"/>
      <c r="P145" s="56"/>
      <c r="Q145" s="172"/>
      <c r="R145" s="57">
        <f t="shared" si="82"/>
        <v>12240</v>
      </c>
      <c r="S145" s="60" t="s">
        <v>837</v>
      </c>
      <c r="T145" s="141" t="s">
        <v>900</v>
      </c>
    </row>
    <row r="146" spans="1:24" s="47" customFormat="1" ht="25.5" hidden="1" customHeight="1" x14ac:dyDescent="0.25">
      <c r="A146" s="156" t="s">
        <v>20</v>
      </c>
      <c r="B146" s="156" t="s">
        <v>44</v>
      </c>
      <c r="C146" s="156" t="s">
        <v>69</v>
      </c>
      <c r="D146" s="156" t="s">
        <v>164</v>
      </c>
      <c r="E146" s="156" t="s">
        <v>50</v>
      </c>
      <c r="F146" s="185">
        <v>20</v>
      </c>
      <c r="G146" s="56">
        <v>30</v>
      </c>
      <c r="H146" s="56">
        <v>16</v>
      </c>
      <c r="I146" s="56">
        <f t="shared" ref="I146" si="83">G146*H146</f>
        <v>480</v>
      </c>
      <c r="J146" s="186">
        <v>2022</v>
      </c>
      <c r="K146" s="187">
        <v>44562</v>
      </c>
      <c r="L146" s="187">
        <v>44681</v>
      </c>
      <c r="M146" s="188">
        <f t="shared" si="60"/>
        <v>9600</v>
      </c>
      <c r="N146" s="57">
        <f>M146*2%</f>
        <v>192</v>
      </c>
      <c r="O146" s="57"/>
      <c r="P146" s="57"/>
      <c r="Q146" s="57"/>
      <c r="R146" s="189">
        <f>M146+N146+O146+P146+Q146</f>
        <v>9792</v>
      </c>
      <c r="S146" s="190" t="s">
        <v>545</v>
      </c>
      <c r="T146" s="191" t="s">
        <v>900</v>
      </c>
    </row>
    <row r="147" spans="1:24" s="47" customFormat="1" ht="24" hidden="1" customHeight="1" x14ac:dyDescent="0.25">
      <c r="A147" s="56" t="s">
        <v>20</v>
      </c>
      <c r="B147" s="56" t="s">
        <v>44</v>
      </c>
      <c r="C147" s="56" t="s">
        <v>69</v>
      </c>
      <c r="D147" s="56" t="s">
        <v>164</v>
      </c>
      <c r="E147" s="56" t="s">
        <v>50</v>
      </c>
      <c r="F147" s="83">
        <v>20</v>
      </c>
      <c r="G147" s="56">
        <v>30</v>
      </c>
      <c r="H147" s="56">
        <v>32</v>
      </c>
      <c r="I147" s="56">
        <f t="shared" ref="I147:I153" si="84">G147*H147</f>
        <v>960</v>
      </c>
      <c r="J147" s="80">
        <v>2022</v>
      </c>
      <c r="K147" s="81">
        <v>44682</v>
      </c>
      <c r="L147" s="81">
        <v>44926</v>
      </c>
      <c r="M147" s="84">
        <f t="shared" ref="M147:M153" si="85">F147*G147*H147</f>
        <v>19200</v>
      </c>
      <c r="N147" s="57">
        <f t="shared" ref="N147:N153" si="86">M147*2%</f>
        <v>384</v>
      </c>
      <c r="O147" s="57"/>
      <c r="P147" s="57"/>
      <c r="Q147" s="57"/>
      <c r="R147" s="57">
        <f t="shared" ref="R147:R153" si="87">M147+N147+O147+P147+Q147</f>
        <v>19584</v>
      </c>
      <c r="S147" s="153" t="s">
        <v>524</v>
      </c>
      <c r="T147" s="141" t="s">
        <v>900</v>
      </c>
    </row>
    <row r="148" spans="1:24" s="47" customFormat="1" ht="24" customHeight="1" x14ac:dyDescent="0.25">
      <c r="A148" s="56" t="s">
        <v>70</v>
      </c>
      <c r="B148" s="56" t="s">
        <v>66</v>
      </c>
      <c r="C148" s="56" t="s">
        <v>67</v>
      </c>
      <c r="D148" s="56" t="s">
        <v>873</v>
      </c>
      <c r="E148" s="56" t="s">
        <v>22</v>
      </c>
      <c r="F148" s="83">
        <v>80</v>
      </c>
      <c r="G148" s="178">
        <v>12</v>
      </c>
      <c r="H148" s="56">
        <v>10</v>
      </c>
      <c r="I148" s="172">
        <f t="shared" si="84"/>
        <v>120</v>
      </c>
      <c r="J148" s="80">
        <v>2023</v>
      </c>
      <c r="K148" s="81">
        <v>45215</v>
      </c>
      <c r="L148" s="81">
        <v>45291</v>
      </c>
      <c r="M148" s="278">
        <v>48000</v>
      </c>
      <c r="N148" s="279"/>
      <c r="O148" s="279"/>
      <c r="P148" s="279"/>
      <c r="Q148" s="279"/>
      <c r="R148" s="278"/>
      <c r="S148" s="277" t="s">
        <v>875</v>
      </c>
      <c r="T148" s="141" t="s">
        <v>900</v>
      </c>
    </row>
    <row r="149" spans="1:24" s="47" customFormat="1" ht="24" customHeight="1" x14ac:dyDescent="0.25">
      <c r="A149" s="56" t="s">
        <v>70</v>
      </c>
      <c r="B149" s="56" t="s">
        <v>66</v>
      </c>
      <c r="C149" s="56" t="s">
        <v>67</v>
      </c>
      <c r="D149" s="56" t="s">
        <v>874</v>
      </c>
      <c r="E149" s="56" t="s">
        <v>22</v>
      </c>
      <c r="F149" s="83">
        <v>80</v>
      </c>
      <c r="G149" s="178">
        <v>12</v>
      </c>
      <c r="H149" s="56">
        <v>10</v>
      </c>
      <c r="I149" s="172">
        <f t="shared" si="84"/>
        <v>120</v>
      </c>
      <c r="J149" s="80">
        <v>2023</v>
      </c>
      <c r="K149" s="81">
        <v>45215</v>
      </c>
      <c r="L149" s="81">
        <v>45291</v>
      </c>
      <c r="M149" s="278"/>
      <c r="N149" s="280"/>
      <c r="O149" s="280"/>
      <c r="P149" s="280"/>
      <c r="Q149" s="280"/>
      <c r="R149" s="278"/>
      <c r="S149" s="277"/>
      <c r="T149" s="141" t="s">
        <v>900</v>
      </c>
    </row>
    <row r="150" spans="1:24" s="47" customFormat="1" ht="24" customHeight="1" x14ac:dyDescent="0.25">
      <c r="A150" s="56" t="s">
        <v>70</v>
      </c>
      <c r="B150" s="56" t="s">
        <v>66</v>
      </c>
      <c r="C150" s="56" t="s">
        <v>67</v>
      </c>
      <c r="D150" s="56" t="s">
        <v>819</v>
      </c>
      <c r="E150" s="56" t="s">
        <v>22</v>
      </c>
      <c r="F150" s="83">
        <v>45</v>
      </c>
      <c r="G150" s="178">
        <v>36</v>
      </c>
      <c r="H150" s="56">
        <v>20</v>
      </c>
      <c r="I150" s="172">
        <f t="shared" si="84"/>
        <v>720</v>
      </c>
      <c r="J150" s="80">
        <v>2023</v>
      </c>
      <c r="K150" s="81" t="s">
        <v>663</v>
      </c>
      <c r="L150" s="81"/>
      <c r="M150" s="154">
        <f>F150*G150*H150</f>
        <v>32400</v>
      </c>
      <c r="N150" s="180"/>
      <c r="O150" s="57"/>
      <c r="P150" s="57"/>
      <c r="Q150" s="174"/>
      <c r="R150" s="57">
        <f t="shared" si="87"/>
        <v>32400</v>
      </c>
      <c r="S150" s="60" t="s">
        <v>820</v>
      </c>
      <c r="T150" s="141" t="s">
        <v>900</v>
      </c>
    </row>
    <row r="151" spans="1:24" s="51" customFormat="1" ht="25.5" x14ac:dyDescent="0.25">
      <c r="A151" s="56" t="s">
        <v>20</v>
      </c>
      <c r="B151" s="56" t="s">
        <v>44</v>
      </c>
      <c r="C151" s="56" t="s">
        <v>69</v>
      </c>
      <c r="D151" s="56" t="s">
        <v>164</v>
      </c>
      <c r="E151" s="56" t="s">
        <v>50</v>
      </c>
      <c r="F151" s="83">
        <v>20</v>
      </c>
      <c r="G151" s="178">
        <v>30</v>
      </c>
      <c r="H151" s="56">
        <v>6</v>
      </c>
      <c r="I151" s="172">
        <f t="shared" si="84"/>
        <v>180</v>
      </c>
      <c r="J151" s="80">
        <v>2023</v>
      </c>
      <c r="K151" s="81">
        <v>44927</v>
      </c>
      <c r="L151" s="81">
        <v>44967</v>
      </c>
      <c r="M151" s="84">
        <f t="shared" si="85"/>
        <v>3600</v>
      </c>
      <c r="N151" s="180">
        <f t="shared" si="86"/>
        <v>72</v>
      </c>
      <c r="O151" s="57"/>
      <c r="P151" s="57"/>
      <c r="Q151" s="174"/>
      <c r="R151" s="57">
        <f t="shared" si="87"/>
        <v>3672</v>
      </c>
      <c r="S151" s="205"/>
      <c r="T151" s="141" t="s">
        <v>900</v>
      </c>
    </row>
    <row r="152" spans="1:24" s="100" customFormat="1" ht="24" hidden="1" customHeight="1" x14ac:dyDescent="0.25">
      <c r="A152" s="156" t="s">
        <v>20</v>
      </c>
      <c r="B152" s="156" t="s">
        <v>44</v>
      </c>
      <c r="C152" s="156" t="s">
        <v>69</v>
      </c>
      <c r="D152" s="156" t="s">
        <v>164</v>
      </c>
      <c r="E152" s="156" t="s">
        <v>50</v>
      </c>
      <c r="F152" s="185">
        <v>20</v>
      </c>
      <c r="G152" s="56">
        <v>30</v>
      </c>
      <c r="H152" s="56">
        <v>48</v>
      </c>
      <c r="I152" s="56">
        <f t="shared" si="84"/>
        <v>1440</v>
      </c>
      <c r="J152" s="186">
        <v>2024</v>
      </c>
      <c r="K152" s="187">
        <v>45292</v>
      </c>
      <c r="L152" s="187">
        <v>45657</v>
      </c>
      <c r="M152" s="188">
        <f t="shared" si="85"/>
        <v>28800</v>
      </c>
      <c r="N152" s="57">
        <f t="shared" si="86"/>
        <v>576</v>
      </c>
      <c r="O152" s="57"/>
      <c r="P152" s="57"/>
      <c r="Q152" s="57"/>
      <c r="R152" s="189">
        <f t="shared" si="87"/>
        <v>29376</v>
      </c>
      <c r="S152" s="192"/>
      <c r="T152" s="191" t="s">
        <v>900</v>
      </c>
      <c r="U152" s="47"/>
      <c r="V152" s="47"/>
      <c r="W152" s="47"/>
      <c r="X152" s="47"/>
    </row>
    <row r="153" spans="1:24" s="100" customFormat="1" ht="24" hidden="1" customHeight="1" x14ac:dyDescent="0.25">
      <c r="A153" s="56" t="s">
        <v>20</v>
      </c>
      <c r="B153" s="56" t="s">
        <v>44</v>
      </c>
      <c r="C153" s="56" t="s">
        <v>69</v>
      </c>
      <c r="D153" s="56" t="s">
        <v>164</v>
      </c>
      <c r="E153" s="56" t="s">
        <v>50</v>
      </c>
      <c r="F153" s="83">
        <v>20</v>
      </c>
      <c r="G153" s="56">
        <v>30</v>
      </c>
      <c r="H153" s="56">
        <v>12</v>
      </c>
      <c r="I153" s="56">
        <f t="shared" si="84"/>
        <v>360</v>
      </c>
      <c r="J153" s="80">
        <v>2025</v>
      </c>
      <c r="K153" s="81">
        <v>45658</v>
      </c>
      <c r="L153" s="81">
        <v>45747</v>
      </c>
      <c r="M153" s="84">
        <f t="shared" si="85"/>
        <v>7200</v>
      </c>
      <c r="N153" s="57">
        <f t="shared" si="86"/>
        <v>144</v>
      </c>
      <c r="O153" s="57"/>
      <c r="P153" s="57"/>
      <c r="Q153" s="57"/>
      <c r="R153" s="57">
        <f t="shared" si="87"/>
        <v>7344</v>
      </c>
      <c r="S153" s="153"/>
      <c r="T153" s="141" t="s">
        <v>900</v>
      </c>
      <c r="U153" s="47"/>
      <c r="V153" s="47"/>
      <c r="W153" s="47"/>
      <c r="X153" s="47"/>
    </row>
    <row r="154" spans="1:24" s="47" customFormat="1" ht="25.5" hidden="1" customHeight="1" x14ac:dyDescent="0.25">
      <c r="A154" s="56" t="s">
        <v>70</v>
      </c>
      <c r="B154" s="56" t="s">
        <v>44</v>
      </c>
      <c r="C154" s="56" t="s">
        <v>71</v>
      </c>
      <c r="D154" s="56" t="s">
        <v>72</v>
      </c>
      <c r="E154" s="56" t="s">
        <v>22</v>
      </c>
      <c r="F154" s="83">
        <v>22</v>
      </c>
      <c r="G154" s="56">
        <v>20</v>
      </c>
      <c r="H154" s="56">
        <v>16</v>
      </c>
      <c r="I154" s="56">
        <f t="shared" si="6"/>
        <v>320</v>
      </c>
      <c r="J154" s="80">
        <v>2022</v>
      </c>
      <c r="K154" s="81">
        <v>44562</v>
      </c>
      <c r="L154" s="81">
        <v>44681</v>
      </c>
      <c r="M154" s="84">
        <f>F154*G154*H154</f>
        <v>7040</v>
      </c>
      <c r="N154" s="57"/>
      <c r="O154" s="57"/>
      <c r="P154" s="57"/>
      <c r="Q154" s="57"/>
      <c r="R154" s="57">
        <f>M154+N154+O154+P154+Q154</f>
        <v>7040</v>
      </c>
      <c r="S154" s="139" t="s">
        <v>545</v>
      </c>
      <c r="T154" s="141" t="s">
        <v>900</v>
      </c>
    </row>
    <row r="155" spans="1:24" s="47" customFormat="1" ht="24" hidden="1" customHeight="1" x14ac:dyDescent="0.25">
      <c r="A155" s="56" t="s">
        <v>70</v>
      </c>
      <c r="B155" s="56" t="s">
        <v>44</v>
      </c>
      <c r="C155" s="56" t="s">
        <v>71</v>
      </c>
      <c r="D155" s="56" t="s">
        <v>72</v>
      </c>
      <c r="E155" s="56" t="s">
        <v>22</v>
      </c>
      <c r="F155" s="83">
        <v>22</v>
      </c>
      <c r="G155" s="56">
        <v>20</v>
      </c>
      <c r="H155" s="56">
        <v>32</v>
      </c>
      <c r="I155" s="56">
        <f t="shared" ref="I155:I158" si="88">G155*H155</f>
        <v>640</v>
      </c>
      <c r="J155" s="80">
        <v>2022</v>
      </c>
      <c r="K155" s="81">
        <v>44682</v>
      </c>
      <c r="L155" s="81">
        <v>44926</v>
      </c>
      <c r="M155" s="84">
        <f t="shared" ref="M155:M158" si="89">F155*G155*H155</f>
        <v>14080</v>
      </c>
      <c r="N155" s="57"/>
      <c r="O155" s="57"/>
      <c r="P155" s="57"/>
      <c r="Q155" s="57"/>
      <c r="R155" s="57">
        <f t="shared" ref="R155:R158" si="90">M155+N155+O155+P155+Q155</f>
        <v>14080</v>
      </c>
      <c r="S155" s="281" t="s">
        <v>523</v>
      </c>
      <c r="T155" s="141" t="s">
        <v>900</v>
      </c>
    </row>
    <row r="156" spans="1:24" s="47" customFormat="1" ht="25.5" x14ac:dyDescent="0.25">
      <c r="A156" s="56" t="s">
        <v>70</v>
      </c>
      <c r="B156" s="56" t="s">
        <v>44</v>
      </c>
      <c r="C156" s="56" t="s">
        <v>71</v>
      </c>
      <c r="D156" s="56" t="s">
        <v>72</v>
      </c>
      <c r="E156" s="56" t="s">
        <v>22</v>
      </c>
      <c r="F156" s="83">
        <v>22</v>
      </c>
      <c r="G156" s="178">
        <v>20</v>
      </c>
      <c r="H156" s="56">
        <v>48</v>
      </c>
      <c r="I156" s="172">
        <f t="shared" si="88"/>
        <v>960</v>
      </c>
      <c r="J156" s="80">
        <v>2023</v>
      </c>
      <c r="K156" s="81">
        <v>44927</v>
      </c>
      <c r="L156" s="81">
        <v>45291</v>
      </c>
      <c r="M156" s="84">
        <f t="shared" si="89"/>
        <v>21120</v>
      </c>
      <c r="N156" s="180"/>
      <c r="O156" s="57"/>
      <c r="P156" s="57"/>
      <c r="Q156" s="174"/>
      <c r="R156" s="57">
        <f t="shared" si="90"/>
        <v>21120</v>
      </c>
      <c r="S156" s="277"/>
      <c r="T156" s="141" t="s">
        <v>900</v>
      </c>
    </row>
    <row r="157" spans="1:24" s="47" customFormat="1" ht="24" hidden="1" customHeight="1" x14ac:dyDescent="0.25">
      <c r="A157" s="156" t="s">
        <v>70</v>
      </c>
      <c r="B157" s="156" t="s">
        <v>44</v>
      </c>
      <c r="C157" s="156" t="s">
        <v>71</v>
      </c>
      <c r="D157" s="156" t="s">
        <v>72</v>
      </c>
      <c r="E157" s="156" t="s">
        <v>22</v>
      </c>
      <c r="F157" s="185">
        <v>22</v>
      </c>
      <c r="G157" s="56">
        <v>20</v>
      </c>
      <c r="H157" s="56">
        <v>48</v>
      </c>
      <c r="I157" s="56">
        <f t="shared" si="88"/>
        <v>960</v>
      </c>
      <c r="J157" s="186">
        <v>2024</v>
      </c>
      <c r="K157" s="187">
        <v>45292</v>
      </c>
      <c r="L157" s="187">
        <v>45657</v>
      </c>
      <c r="M157" s="188">
        <f t="shared" si="89"/>
        <v>21120</v>
      </c>
      <c r="N157" s="57"/>
      <c r="O157" s="57"/>
      <c r="P157" s="57"/>
      <c r="Q157" s="57"/>
      <c r="R157" s="189">
        <f t="shared" si="90"/>
        <v>21120</v>
      </c>
      <c r="S157" s="282"/>
      <c r="T157" s="191" t="s">
        <v>900</v>
      </c>
    </row>
    <row r="158" spans="1:24" s="47" customFormat="1" ht="24" hidden="1" customHeight="1" x14ac:dyDescent="0.25">
      <c r="A158" s="56" t="s">
        <v>70</v>
      </c>
      <c r="B158" s="56" t="s">
        <v>44</v>
      </c>
      <c r="C158" s="56" t="s">
        <v>71</v>
      </c>
      <c r="D158" s="56" t="s">
        <v>72</v>
      </c>
      <c r="E158" s="56" t="s">
        <v>22</v>
      </c>
      <c r="F158" s="83">
        <v>22</v>
      </c>
      <c r="G158" s="56">
        <v>20</v>
      </c>
      <c r="H158" s="56">
        <v>12</v>
      </c>
      <c r="I158" s="56">
        <f t="shared" si="88"/>
        <v>240</v>
      </c>
      <c r="J158" s="80">
        <v>2025</v>
      </c>
      <c r="K158" s="81">
        <v>45658</v>
      </c>
      <c r="L158" s="81">
        <v>45016</v>
      </c>
      <c r="M158" s="84">
        <f t="shared" si="89"/>
        <v>5280</v>
      </c>
      <c r="N158" s="57"/>
      <c r="O158" s="57"/>
      <c r="P158" s="57"/>
      <c r="Q158" s="57"/>
      <c r="R158" s="57">
        <f t="shared" si="90"/>
        <v>5280</v>
      </c>
      <c r="S158" s="281"/>
      <c r="T158" s="141" t="s">
        <v>900</v>
      </c>
    </row>
    <row r="159" spans="1:24" s="50" customFormat="1" ht="24" hidden="1" customHeight="1" x14ac:dyDescent="0.25">
      <c r="A159" s="56" t="s">
        <v>20</v>
      </c>
      <c r="B159" s="56" t="s">
        <v>26</v>
      </c>
      <c r="C159" s="56" t="s">
        <v>73</v>
      </c>
      <c r="D159" s="56" t="s">
        <v>74</v>
      </c>
      <c r="E159" s="56" t="s">
        <v>22</v>
      </c>
      <c r="F159" s="83">
        <v>22</v>
      </c>
      <c r="G159" s="149">
        <v>30</v>
      </c>
      <c r="H159" s="56">
        <v>12</v>
      </c>
      <c r="I159" s="56">
        <f t="shared" si="6"/>
        <v>360</v>
      </c>
      <c r="J159" s="80">
        <v>2022</v>
      </c>
      <c r="K159" s="81">
        <v>44562</v>
      </c>
      <c r="L159" s="81">
        <v>44651</v>
      </c>
      <c r="M159" s="84">
        <f t="shared" ref="M159:M204" si="91">(F159*G159*H159)</f>
        <v>7920</v>
      </c>
      <c r="N159" s="144"/>
      <c r="O159" s="144"/>
      <c r="P159" s="144"/>
      <c r="Q159" s="144"/>
      <c r="R159" s="57">
        <f>M159+N159+O159+P159+Q159</f>
        <v>7920</v>
      </c>
      <c r="S159" s="139" t="s">
        <v>538</v>
      </c>
      <c r="T159" s="141" t="s">
        <v>900</v>
      </c>
    </row>
    <row r="160" spans="1:24" s="50" customFormat="1" ht="24" hidden="1" customHeight="1" x14ac:dyDescent="0.25">
      <c r="A160" s="56" t="s">
        <v>20</v>
      </c>
      <c r="B160" s="56" t="s">
        <v>26</v>
      </c>
      <c r="C160" s="56" t="s">
        <v>73</v>
      </c>
      <c r="D160" s="56" t="s">
        <v>74</v>
      </c>
      <c r="E160" s="56" t="s">
        <v>22</v>
      </c>
      <c r="F160" s="83">
        <v>22</v>
      </c>
      <c r="G160" s="149">
        <v>30</v>
      </c>
      <c r="H160" s="56">
        <v>36</v>
      </c>
      <c r="I160" s="56">
        <f t="shared" ref="I160" si="92">G160*H160</f>
        <v>1080</v>
      </c>
      <c r="J160" s="80">
        <v>2022</v>
      </c>
      <c r="K160" s="81">
        <v>44652</v>
      </c>
      <c r="L160" s="81">
        <v>44926</v>
      </c>
      <c r="M160" s="84">
        <f t="shared" ref="M160" si="93">(F160*G160*H160)</f>
        <v>23760</v>
      </c>
      <c r="N160" s="144"/>
      <c r="O160" s="144"/>
      <c r="P160" s="144"/>
      <c r="Q160" s="144"/>
      <c r="R160" s="57">
        <f>M160+N160+O160+P160+Q160</f>
        <v>23760</v>
      </c>
      <c r="S160" s="281" t="s">
        <v>500</v>
      </c>
      <c r="T160" s="141" t="s">
        <v>900</v>
      </c>
    </row>
    <row r="161" spans="1:20" s="50" customFormat="1" ht="25.5" x14ac:dyDescent="0.25">
      <c r="A161" s="56" t="s">
        <v>20</v>
      </c>
      <c r="B161" s="56" t="s">
        <v>26</v>
      </c>
      <c r="C161" s="56" t="s">
        <v>73</v>
      </c>
      <c r="D161" s="56" t="s">
        <v>74</v>
      </c>
      <c r="E161" s="56" t="s">
        <v>22</v>
      </c>
      <c r="F161" s="83">
        <v>22</v>
      </c>
      <c r="G161" s="181">
        <v>30</v>
      </c>
      <c r="H161" s="56">
        <v>32</v>
      </c>
      <c r="I161" s="172">
        <f t="shared" ref="I161" si="94">G161*H161</f>
        <v>960</v>
      </c>
      <c r="J161" s="80">
        <v>2023</v>
      </c>
      <c r="K161" s="81">
        <v>44927</v>
      </c>
      <c r="L161" s="81">
        <v>45169</v>
      </c>
      <c r="M161" s="84">
        <f t="shared" ref="M161" si="95">(F161*G161*H161)</f>
        <v>21120</v>
      </c>
      <c r="N161" s="182"/>
      <c r="O161" s="144"/>
      <c r="P161" s="144"/>
      <c r="Q161" s="175"/>
      <c r="R161" s="57">
        <f t="shared" ref="R161" si="96">M161+N161+O161+P161+Q161</f>
        <v>21120</v>
      </c>
      <c r="S161" s="277"/>
      <c r="T161" s="141" t="s">
        <v>900</v>
      </c>
    </row>
    <row r="162" spans="1:20" s="51" customFormat="1" ht="24" hidden="1" customHeight="1" x14ac:dyDescent="0.25">
      <c r="A162" s="156" t="s">
        <v>20</v>
      </c>
      <c r="B162" s="156" t="s">
        <v>75</v>
      </c>
      <c r="C162" s="156" t="s">
        <v>76</v>
      </c>
      <c r="D162" s="156" t="s">
        <v>77</v>
      </c>
      <c r="E162" s="156" t="s">
        <v>56</v>
      </c>
      <c r="F162" s="185">
        <v>23</v>
      </c>
      <c r="G162" s="56">
        <v>34</v>
      </c>
      <c r="H162" s="56">
        <v>4</v>
      </c>
      <c r="I162" s="56">
        <f t="shared" ref="I162:I163" si="97">G162*H162</f>
        <v>136</v>
      </c>
      <c r="J162" s="186">
        <v>2022</v>
      </c>
      <c r="K162" s="187">
        <v>44562</v>
      </c>
      <c r="L162" s="187">
        <v>44592</v>
      </c>
      <c r="M162" s="188">
        <f t="shared" ref="M162:M163" si="98">(F162*G162*H162)</f>
        <v>3128</v>
      </c>
      <c r="N162" s="57">
        <f t="shared" ref="N162:N164" si="99">M162*4%</f>
        <v>125.12</v>
      </c>
      <c r="O162" s="57"/>
      <c r="P162" s="57"/>
      <c r="Q162" s="57"/>
      <c r="R162" s="189">
        <f t="shared" ref="R162:R164" si="100">SUM(M162:Q162)</f>
        <v>3253.12</v>
      </c>
      <c r="S162" s="190" t="s">
        <v>547</v>
      </c>
      <c r="T162" s="191" t="s">
        <v>900</v>
      </c>
    </row>
    <row r="163" spans="1:20" s="51" customFormat="1" ht="24" hidden="1" customHeight="1" x14ac:dyDescent="0.25">
      <c r="A163" s="56" t="s">
        <v>20</v>
      </c>
      <c r="B163" s="56" t="s">
        <v>75</v>
      </c>
      <c r="C163" s="56" t="s">
        <v>76</v>
      </c>
      <c r="D163" s="56" t="s">
        <v>77</v>
      </c>
      <c r="E163" s="56" t="s">
        <v>56</v>
      </c>
      <c r="F163" s="83">
        <v>23</v>
      </c>
      <c r="G163" s="56">
        <v>34</v>
      </c>
      <c r="H163" s="56">
        <v>28</v>
      </c>
      <c r="I163" s="56">
        <f t="shared" si="97"/>
        <v>952</v>
      </c>
      <c r="J163" s="80">
        <v>2022</v>
      </c>
      <c r="K163" s="81" t="s">
        <v>546</v>
      </c>
      <c r="L163" s="81">
        <v>44805</v>
      </c>
      <c r="M163" s="84">
        <f t="shared" si="98"/>
        <v>21896</v>
      </c>
      <c r="N163" s="57">
        <f t="shared" si="99"/>
        <v>875.84</v>
      </c>
      <c r="O163" s="57"/>
      <c r="P163" s="57"/>
      <c r="Q163" s="57"/>
      <c r="R163" s="57">
        <f t="shared" si="100"/>
        <v>22771.84</v>
      </c>
      <c r="S163" s="139" t="s">
        <v>538</v>
      </c>
      <c r="T163" s="141" t="s">
        <v>900</v>
      </c>
    </row>
    <row r="164" spans="1:20" s="47" customFormat="1" ht="24" hidden="1" customHeight="1" x14ac:dyDescent="0.25">
      <c r="A164" s="56" t="s">
        <v>20</v>
      </c>
      <c r="B164" s="56" t="s">
        <v>75</v>
      </c>
      <c r="C164" s="56" t="s">
        <v>76</v>
      </c>
      <c r="D164" s="56" t="s">
        <v>78</v>
      </c>
      <c r="E164" s="56" t="s">
        <v>56</v>
      </c>
      <c r="F164" s="83">
        <v>23</v>
      </c>
      <c r="G164" s="56">
        <v>34</v>
      </c>
      <c r="H164" s="56">
        <v>4</v>
      </c>
      <c r="I164" s="56">
        <f t="shared" ref="I164:I195" si="101">G164*H164</f>
        <v>136</v>
      </c>
      <c r="J164" s="80">
        <v>2022</v>
      </c>
      <c r="K164" s="81">
        <v>44562</v>
      </c>
      <c r="L164" s="81">
        <v>44592</v>
      </c>
      <c r="M164" s="84">
        <f t="shared" si="91"/>
        <v>3128</v>
      </c>
      <c r="N164" s="57">
        <f t="shared" si="99"/>
        <v>125.12</v>
      </c>
      <c r="O164" s="57"/>
      <c r="P164" s="57"/>
      <c r="Q164" s="57"/>
      <c r="R164" s="57">
        <f t="shared" si="100"/>
        <v>3253.12</v>
      </c>
      <c r="S164" s="139" t="s">
        <v>547</v>
      </c>
      <c r="T164" s="141" t="s">
        <v>900</v>
      </c>
    </row>
    <row r="165" spans="1:20" s="47" customFormat="1" ht="24" hidden="1" customHeight="1" x14ac:dyDescent="0.25">
      <c r="A165" s="56" t="s">
        <v>20</v>
      </c>
      <c r="B165" s="56" t="s">
        <v>75</v>
      </c>
      <c r="C165" s="56" t="s">
        <v>76</v>
      </c>
      <c r="D165" s="56" t="s">
        <v>78</v>
      </c>
      <c r="E165" s="56" t="s">
        <v>56</v>
      </c>
      <c r="F165" s="83">
        <v>23</v>
      </c>
      <c r="G165" s="56">
        <v>34</v>
      </c>
      <c r="H165" s="56">
        <v>44</v>
      </c>
      <c r="I165" s="56">
        <f t="shared" si="101"/>
        <v>1496</v>
      </c>
      <c r="J165" s="80">
        <v>2022</v>
      </c>
      <c r="K165" s="81" t="s">
        <v>546</v>
      </c>
      <c r="L165" s="81">
        <v>44926</v>
      </c>
      <c r="M165" s="84">
        <f t="shared" ref="M165:M166" si="102">(F165*G165*H165)</f>
        <v>34408</v>
      </c>
      <c r="N165" s="57">
        <f t="shared" ref="N165:N166" si="103">M165*4%</f>
        <v>1376.32</v>
      </c>
      <c r="O165" s="57"/>
      <c r="P165" s="57"/>
      <c r="Q165" s="57"/>
      <c r="R165" s="57">
        <f t="shared" ref="R165:R166" si="104">SUM(M165:Q165)</f>
        <v>35784.32</v>
      </c>
      <c r="S165" s="281" t="s">
        <v>538</v>
      </c>
      <c r="T165" s="141" t="s">
        <v>900</v>
      </c>
    </row>
    <row r="166" spans="1:20" s="47" customFormat="1" ht="25.5" x14ac:dyDescent="0.25">
      <c r="A166" s="56" t="s">
        <v>20</v>
      </c>
      <c r="B166" s="56" t="s">
        <v>75</v>
      </c>
      <c r="C166" s="56" t="s">
        <v>76</v>
      </c>
      <c r="D166" s="56" t="s">
        <v>78</v>
      </c>
      <c r="E166" s="56" t="s">
        <v>56</v>
      </c>
      <c r="F166" s="83">
        <v>23</v>
      </c>
      <c r="G166" s="178">
        <v>34</v>
      </c>
      <c r="H166" s="56">
        <v>0</v>
      </c>
      <c r="I166" s="172">
        <f t="shared" si="101"/>
        <v>0</v>
      </c>
      <c r="J166" s="80">
        <v>2023</v>
      </c>
      <c r="K166" s="81">
        <v>44927</v>
      </c>
      <c r="L166" s="81">
        <v>44930</v>
      </c>
      <c r="M166" s="84">
        <f t="shared" si="102"/>
        <v>0</v>
      </c>
      <c r="N166" s="180">
        <f t="shared" si="103"/>
        <v>0</v>
      </c>
      <c r="O166" s="57"/>
      <c r="P166" s="57"/>
      <c r="Q166" s="174"/>
      <c r="R166" s="57">
        <f t="shared" si="104"/>
        <v>0</v>
      </c>
      <c r="S166" s="277"/>
      <c r="T166" s="141" t="s">
        <v>900</v>
      </c>
    </row>
    <row r="167" spans="1:20" s="47" customFormat="1" ht="24" hidden="1" customHeight="1" x14ac:dyDescent="0.25">
      <c r="A167" s="156" t="s">
        <v>20</v>
      </c>
      <c r="B167" s="156" t="s">
        <v>75</v>
      </c>
      <c r="C167" s="156" t="s">
        <v>76</v>
      </c>
      <c r="D167" s="156" t="s">
        <v>79</v>
      </c>
      <c r="E167" s="156" t="s">
        <v>22</v>
      </c>
      <c r="F167" s="185">
        <v>22</v>
      </c>
      <c r="G167" s="56">
        <v>34</v>
      </c>
      <c r="H167" s="56">
        <v>4</v>
      </c>
      <c r="I167" s="56">
        <f t="shared" si="101"/>
        <v>136</v>
      </c>
      <c r="J167" s="186">
        <v>2022</v>
      </c>
      <c r="K167" s="187">
        <v>44562</v>
      </c>
      <c r="L167" s="187">
        <v>44592</v>
      </c>
      <c r="M167" s="188">
        <f t="shared" si="91"/>
        <v>2992</v>
      </c>
      <c r="N167" s="57"/>
      <c r="O167" s="57"/>
      <c r="P167" s="57"/>
      <c r="Q167" s="57"/>
      <c r="R167" s="189">
        <f>SUM(M167:P167)</f>
        <v>2992</v>
      </c>
      <c r="S167" s="190" t="s">
        <v>547</v>
      </c>
      <c r="T167" s="191" t="s">
        <v>900</v>
      </c>
    </row>
    <row r="168" spans="1:20" s="47" customFormat="1" ht="24" hidden="1" customHeight="1" x14ac:dyDescent="0.25">
      <c r="A168" s="56" t="s">
        <v>20</v>
      </c>
      <c r="B168" s="56" t="s">
        <v>75</v>
      </c>
      <c r="C168" s="56" t="s">
        <v>76</v>
      </c>
      <c r="D168" s="56" t="s">
        <v>79</v>
      </c>
      <c r="E168" s="56" t="s">
        <v>22</v>
      </c>
      <c r="F168" s="83">
        <v>22</v>
      </c>
      <c r="G168" s="56">
        <v>34</v>
      </c>
      <c r="H168" s="56">
        <v>44</v>
      </c>
      <c r="I168" s="56">
        <f t="shared" si="101"/>
        <v>1496</v>
      </c>
      <c r="J168" s="80">
        <v>2022</v>
      </c>
      <c r="K168" s="81" t="s">
        <v>546</v>
      </c>
      <c r="L168" s="81">
        <v>44926</v>
      </c>
      <c r="M168" s="84">
        <f t="shared" ref="M168:M171" si="105">(F168*G168*H168)</f>
        <v>32912</v>
      </c>
      <c r="N168" s="57"/>
      <c r="O168" s="57"/>
      <c r="P168" s="57"/>
      <c r="Q168" s="57"/>
      <c r="R168" s="57">
        <f t="shared" ref="R168:R171" si="106">SUM(M168:P168)</f>
        <v>32912</v>
      </c>
      <c r="S168" s="281" t="s">
        <v>538</v>
      </c>
      <c r="T168" s="141" t="s">
        <v>900</v>
      </c>
    </row>
    <row r="169" spans="1:20" s="47" customFormat="1" ht="25.5" x14ac:dyDescent="0.25">
      <c r="A169" s="56" t="s">
        <v>20</v>
      </c>
      <c r="B169" s="56" t="s">
        <v>75</v>
      </c>
      <c r="C169" s="56" t="s">
        <v>76</v>
      </c>
      <c r="D169" s="56" t="s">
        <v>79</v>
      </c>
      <c r="E169" s="56" t="s">
        <v>22</v>
      </c>
      <c r="F169" s="83">
        <v>22</v>
      </c>
      <c r="G169" s="178">
        <v>34</v>
      </c>
      <c r="H169" s="56">
        <v>48</v>
      </c>
      <c r="I169" s="172">
        <f t="shared" si="101"/>
        <v>1632</v>
      </c>
      <c r="J169" s="80">
        <v>2023</v>
      </c>
      <c r="K169" s="81">
        <v>44927</v>
      </c>
      <c r="L169" s="81">
        <v>45291</v>
      </c>
      <c r="M169" s="84">
        <f t="shared" si="105"/>
        <v>35904</v>
      </c>
      <c r="N169" s="180"/>
      <c r="O169" s="57"/>
      <c r="P169" s="57"/>
      <c r="Q169" s="174"/>
      <c r="R169" s="57">
        <f t="shared" si="106"/>
        <v>35904</v>
      </c>
      <c r="S169" s="277"/>
      <c r="T169" s="141" t="s">
        <v>900</v>
      </c>
    </row>
    <row r="170" spans="1:20" s="47" customFormat="1" ht="24" hidden="1" customHeight="1" x14ac:dyDescent="0.25">
      <c r="A170" s="156" t="s">
        <v>20</v>
      </c>
      <c r="B170" s="156" t="s">
        <v>75</v>
      </c>
      <c r="C170" s="156" t="s">
        <v>76</v>
      </c>
      <c r="D170" s="156" t="s">
        <v>79</v>
      </c>
      <c r="E170" s="156" t="s">
        <v>22</v>
      </c>
      <c r="F170" s="185">
        <v>22</v>
      </c>
      <c r="G170" s="56">
        <v>34</v>
      </c>
      <c r="H170" s="56">
        <v>48</v>
      </c>
      <c r="I170" s="56">
        <f t="shared" si="101"/>
        <v>1632</v>
      </c>
      <c r="J170" s="186">
        <v>2024</v>
      </c>
      <c r="K170" s="187">
        <v>45292</v>
      </c>
      <c r="L170" s="187">
        <v>45657</v>
      </c>
      <c r="M170" s="188">
        <f t="shared" si="105"/>
        <v>35904</v>
      </c>
      <c r="N170" s="57"/>
      <c r="O170" s="57"/>
      <c r="P170" s="57"/>
      <c r="Q170" s="57"/>
      <c r="R170" s="189">
        <f t="shared" si="106"/>
        <v>35904</v>
      </c>
      <c r="S170" s="282"/>
      <c r="T170" s="191" t="s">
        <v>900</v>
      </c>
    </row>
    <row r="171" spans="1:20" s="47" customFormat="1" ht="24" hidden="1" customHeight="1" x14ac:dyDescent="0.25">
      <c r="A171" s="56" t="s">
        <v>20</v>
      </c>
      <c r="B171" s="56" t="s">
        <v>75</v>
      </c>
      <c r="C171" s="56" t="s">
        <v>76</v>
      </c>
      <c r="D171" s="56" t="s">
        <v>79</v>
      </c>
      <c r="E171" s="56" t="s">
        <v>22</v>
      </c>
      <c r="F171" s="83">
        <v>22</v>
      </c>
      <c r="G171" s="56">
        <v>34</v>
      </c>
      <c r="H171" s="56">
        <v>4</v>
      </c>
      <c r="I171" s="56">
        <f t="shared" si="101"/>
        <v>136</v>
      </c>
      <c r="J171" s="80">
        <v>2025</v>
      </c>
      <c r="K171" s="81">
        <v>45658</v>
      </c>
      <c r="L171" s="81">
        <v>45688</v>
      </c>
      <c r="M171" s="84">
        <f t="shared" si="105"/>
        <v>2992</v>
      </c>
      <c r="N171" s="57"/>
      <c r="O171" s="57"/>
      <c r="P171" s="57"/>
      <c r="Q171" s="57"/>
      <c r="R171" s="57">
        <f t="shared" si="106"/>
        <v>2992</v>
      </c>
      <c r="S171" s="281"/>
      <c r="T171" s="141" t="s">
        <v>900</v>
      </c>
    </row>
    <row r="172" spans="1:20" s="47" customFormat="1" ht="24" hidden="1" customHeight="1" x14ac:dyDescent="0.25">
      <c r="A172" s="56" t="s">
        <v>20</v>
      </c>
      <c r="B172" s="56" t="s">
        <v>75</v>
      </c>
      <c r="C172" s="56" t="s">
        <v>76</v>
      </c>
      <c r="D172" s="56" t="s">
        <v>80</v>
      </c>
      <c r="E172" s="56" t="s">
        <v>81</v>
      </c>
      <c r="F172" s="83">
        <v>23</v>
      </c>
      <c r="G172" s="56">
        <v>34</v>
      </c>
      <c r="H172" s="56">
        <v>4</v>
      </c>
      <c r="I172" s="56">
        <f t="shared" si="101"/>
        <v>136</v>
      </c>
      <c r="J172" s="80">
        <v>2022</v>
      </c>
      <c r="K172" s="81">
        <v>44562</v>
      </c>
      <c r="L172" s="81">
        <v>44592</v>
      </c>
      <c r="M172" s="84">
        <f t="shared" si="91"/>
        <v>3128</v>
      </c>
      <c r="N172" s="57">
        <f t="shared" ref="N172:N194" si="107">M172*4%</f>
        <v>125.12</v>
      </c>
      <c r="O172" s="57"/>
      <c r="P172" s="57"/>
      <c r="Q172" s="57"/>
      <c r="R172" s="57">
        <f t="shared" ref="R172:R194" si="108">SUM(M172:Q172)</f>
        <v>3253.12</v>
      </c>
      <c r="S172" s="139" t="s">
        <v>547</v>
      </c>
      <c r="T172" s="141" t="s">
        <v>900</v>
      </c>
    </row>
    <row r="173" spans="1:20" s="47" customFormat="1" ht="24" hidden="1" customHeight="1" x14ac:dyDescent="0.25">
      <c r="A173" s="56" t="s">
        <v>20</v>
      </c>
      <c r="B173" s="56" t="s">
        <v>75</v>
      </c>
      <c r="C173" s="56" t="s">
        <v>76</v>
      </c>
      <c r="D173" s="56" t="s">
        <v>80</v>
      </c>
      <c r="E173" s="56" t="s">
        <v>81</v>
      </c>
      <c r="F173" s="83">
        <v>23</v>
      </c>
      <c r="G173" s="56">
        <v>34</v>
      </c>
      <c r="H173" s="56">
        <v>44</v>
      </c>
      <c r="I173" s="56">
        <f t="shared" si="101"/>
        <v>1496</v>
      </c>
      <c r="J173" s="80">
        <v>2022</v>
      </c>
      <c r="K173" s="81" t="s">
        <v>546</v>
      </c>
      <c r="L173" s="81">
        <v>44926</v>
      </c>
      <c r="M173" s="84">
        <f t="shared" ref="M173:M176" si="109">(F173*G173*H173)</f>
        <v>34408</v>
      </c>
      <c r="N173" s="57">
        <f t="shared" ref="N173:N176" si="110">M173*4%</f>
        <v>1376.32</v>
      </c>
      <c r="O173" s="57"/>
      <c r="P173" s="57"/>
      <c r="Q173" s="57"/>
      <c r="R173" s="57">
        <f t="shared" ref="R173:R176" si="111">SUM(M173:Q173)</f>
        <v>35784.32</v>
      </c>
      <c r="S173" s="281" t="s">
        <v>538</v>
      </c>
      <c r="T173" s="141" t="s">
        <v>900</v>
      </c>
    </row>
    <row r="174" spans="1:20" s="47" customFormat="1" ht="25.5" x14ac:dyDescent="0.25">
      <c r="A174" s="56" t="s">
        <v>20</v>
      </c>
      <c r="B174" s="56" t="s">
        <v>75</v>
      </c>
      <c r="C174" s="56" t="s">
        <v>76</v>
      </c>
      <c r="D174" s="56" t="s">
        <v>80</v>
      </c>
      <c r="E174" s="56" t="s">
        <v>81</v>
      </c>
      <c r="F174" s="83">
        <v>23</v>
      </c>
      <c r="G174" s="178">
        <v>34</v>
      </c>
      <c r="H174" s="56">
        <v>48</v>
      </c>
      <c r="I174" s="172">
        <f t="shared" si="101"/>
        <v>1632</v>
      </c>
      <c r="J174" s="80">
        <v>2023</v>
      </c>
      <c r="K174" s="81">
        <v>44927</v>
      </c>
      <c r="L174" s="81">
        <v>45291</v>
      </c>
      <c r="M174" s="84">
        <f t="shared" si="109"/>
        <v>37536</v>
      </c>
      <c r="N174" s="180">
        <f t="shared" si="110"/>
        <v>1501.44</v>
      </c>
      <c r="O174" s="57"/>
      <c r="P174" s="57"/>
      <c r="Q174" s="174"/>
      <c r="R174" s="57">
        <f t="shared" si="111"/>
        <v>39037.440000000002</v>
      </c>
      <c r="S174" s="277"/>
      <c r="T174" s="141" t="s">
        <v>900</v>
      </c>
    </row>
    <row r="175" spans="1:20" s="47" customFormat="1" ht="24" hidden="1" customHeight="1" x14ac:dyDescent="0.25">
      <c r="A175" s="156" t="s">
        <v>20</v>
      </c>
      <c r="B175" s="156" t="s">
        <v>75</v>
      </c>
      <c r="C175" s="156" t="s">
        <v>76</v>
      </c>
      <c r="D175" s="156" t="s">
        <v>80</v>
      </c>
      <c r="E175" s="156" t="s">
        <v>81</v>
      </c>
      <c r="F175" s="185">
        <v>23</v>
      </c>
      <c r="G175" s="56">
        <v>34</v>
      </c>
      <c r="H175" s="56">
        <v>48</v>
      </c>
      <c r="I175" s="56">
        <f t="shared" si="101"/>
        <v>1632</v>
      </c>
      <c r="J175" s="186">
        <v>2024</v>
      </c>
      <c r="K175" s="187">
        <v>45292</v>
      </c>
      <c r="L175" s="187">
        <v>45657</v>
      </c>
      <c r="M175" s="188">
        <f t="shared" si="109"/>
        <v>37536</v>
      </c>
      <c r="N175" s="57">
        <f t="shared" si="110"/>
        <v>1501.44</v>
      </c>
      <c r="O175" s="57"/>
      <c r="P175" s="57"/>
      <c r="Q175" s="57"/>
      <c r="R175" s="189">
        <f t="shared" si="111"/>
        <v>39037.440000000002</v>
      </c>
      <c r="S175" s="282"/>
      <c r="T175" s="191" t="s">
        <v>900</v>
      </c>
    </row>
    <row r="176" spans="1:20" s="47" customFormat="1" ht="24" hidden="1" customHeight="1" x14ac:dyDescent="0.25">
      <c r="A176" s="56" t="s">
        <v>20</v>
      </c>
      <c r="B176" s="56" t="s">
        <v>75</v>
      </c>
      <c r="C176" s="56" t="s">
        <v>76</v>
      </c>
      <c r="D176" s="56" t="s">
        <v>80</v>
      </c>
      <c r="E176" s="56" t="s">
        <v>81</v>
      </c>
      <c r="F176" s="83">
        <v>23</v>
      </c>
      <c r="G176" s="56">
        <v>34</v>
      </c>
      <c r="H176" s="56">
        <v>4</v>
      </c>
      <c r="I176" s="56">
        <f t="shared" si="101"/>
        <v>136</v>
      </c>
      <c r="J176" s="80">
        <v>2025</v>
      </c>
      <c r="K176" s="81">
        <v>45658</v>
      </c>
      <c r="L176" s="81">
        <v>45688</v>
      </c>
      <c r="M176" s="84">
        <f t="shared" si="109"/>
        <v>3128</v>
      </c>
      <c r="N176" s="57">
        <f t="shared" si="110"/>
        <v>125.12</v>
      </c>
      <c r="O176" s="57"/>
      <c r="P176" s="57"/>
      <c r="Q176" s="57"/>
      <c r="R176" s="57">
        <f t="shared" si="111"/>
        <v>3253.12</v>
      </c>
      <c r="S176" s="281"/>
      <c r="T176" s="141" t="s">
        <v>900</v>
      </c>
    </row>
    <row r="177" spans="1:20" s="51" customFormat="1" ht="24" hidden="1" customHeight="1" x14ac:dyDescent="0.25">
      <c r="A177" s="56" t="s">
        <v>20</v>
      </c>
      <c r="B177" s="56" t="s">
        <v>75</v>
      </c>
      <c r="C177" s="56" t="s">
        <v>76</v>
      </c>
      <c r="D177" s="56" t="s">
        <v>82</v>
      </c>
      <c r="E177" s="56" t="s">
        <v>56</v>
      </c>
      <c r="F177" s="83">
        <v>23</v>
      </c>
      <c r="G177" s="56">
        <v>34</v>
      </c>
      <c r="H177" s="56">
        <v>4</v>
      </c>
      <c r="I177" s="56">
        <f t="shared" si="101"/>
        <v>136</v>
      </c>
      <c r="J177" s="80">
        <v>2022</v>
      </c>
      <c r="K177" s="81">
        <v>44562</v>
      </c>
      <c r="L177" s="81">
        <v>44592</v>
      </c>
      <c r="M177" s="84">
        <f t="shared" si="91"/>
        <v>3128</v>
      </c>
      <c r="N177" s="57">
        <f t="shared" si="107"/>
        <v>125.12</v>
      </c>
      <c r="O177" s="57"/>
      <c r="P177" s="57"/>
      <c r="Q177" s="57"/>
      <c r="R177" s="57">
        <f t="shared" si="108"/>
        <v>3253.12</v>
      </c>
      <c r="S177" s="139" t="s">
        <v>547</v>
      </c>
      <c r="T177" s="141" t="s">
        <v>900</v>
      </c>
    </row>
    <row r="178" spans="1:20" s="51" customFormat="1" ht="24" hidden="1" customHeight="1" x14ac:dyDescent="0.25">
      <c r="A178" s="56" t="s">
        <v>20</v>
      </c>
      <c r="B178" s="56" t="s">
        <v>75</v>
      </c>
      <c r="C178" s="56" t="s">
        <v>76</v>
      </c>
      <c r="D178" s="56" t="s">
        <v>82</v>
      </c>
      <c r="E178" s="56" t="s">
        <v>56</v>
      </c>
      <c r="F178" s="83">
        <v>23</v>
      </c>
      <c r="G178" s="56">
        <v>34</v>
      </c>
      <c r="H178" s="56">
        <v>44</v>
      </c>
      <c r="I178" s="56">
        <f t="shared" si="101"/>
        <v>1496</v>
      </c>
      <c r="J178" s="80">
        <v>2022</v>
      </c>
      <c r="K178" s="81" t="s">
        <v>546</v>
      </c>
      <c r="L178" s="81">
        <v>44926</v>
      </c>
      <c r="M178" s="84">
        <f t="shared" ref="M178:M181" si="112">(F178*G178*H178)</f>
        <v>34408</v>
      </c>
      <c r="N178" s="57">
        <f t="shared" ref="N178:N181" si="113">M178*4%</f>
        <v>1376.32</v>
      </c>
      <c r="O178" s="57"/>
      <c r="P178" s="57"/>
      <c r="Q178" s="57"/>
      <c r="R178" s="57">
        <f t="shared" ref="R178:R181" si="114">SUM(M178:Q178)</f>
        <v>35784.32</v>
      </c>
      <c r="S178" s="281" t="s">
        <v>538</v>
      </c>
      <c r="T178" s="141" t="s">
        <v>900</v>
      </c>
    </row>
    <row r="179" spans="1:20" s="51" customFormat="1" ht="25.5" x14ac:dyDescent="0.25">
      <c r="A179" s="56" t="s">
        <v>20</v>
      </c>
      <c r="B179" s="56" t="s">
        <v>75</v>
      </c>
      <c r="C179" s="56" t="s">
        <v>76</v>
      </c>
      <c r="D179" s="56" t="s">
        <v>82</v>
      </c>
      <c r="E179" s="56" t="s">
        <v>56</v>
      </c>
      <c r="F179" s="83">
        <v>23</v>
      </c>
      <c r="G179" s="178">
        <v>34</v>
      </c>
      <c r="H179" s="56">
        <v>48</v>
      </c>
      <c r="I179" s="172">
        <f t="shared" si="101"/>
        <v>1632</v>
      </c>
      <c r="J179" s="80">
        <v>2023</v>
      </c>
      <c r="K179" s="81">
        <v>44927</v>
      </c>
      <c r="L179" s="81">
        <v>45291</v>
      </c>
      <c r="M179" s="84">
        <f t="shared" si="112"/>
        <v>37536</v>
      </c>
      <c r="N179" s="180">
        <f t="shared" si="113"/>
        <v>1501.44</v>
      </c>
      <c r="O179" s="57"/>
      <c r="P179" s="57"/>
      <c r="Q179" s="174"/>
      <c r="R179" s="57">
        <f t="shared" si="114"/>
        <v>39037.440000000002</v>
      </c>
      <c r="S179" s="277"/>
      <c r="T179" s="141" t="s">
        <v>900</v>
      </c>
    </row>
    <row r="180" spans="1:20" s="51" customFormat="1" ht="24" hidden="1" customHeight="1" x14ac:dyDescent="0.25">
      <c r="A180" s="156" t="s">
        <v>20</v>
      </c>
      <c r="B180" s="156" t="s">
        <v>75</v>
      </c>
      <c r="C180" s="156" t="s">
        <v>76</v>
      </c>
      <c r="D180" s="156" t="s">
        <v>82</v>
      </c>
      <c r="E180" s="156" t="s">
        <v>56</v>
      </c>
      <c r="F180" s="185">
        <v>23</v>
      </c>
      <c r="G180" s="56">
        <v>34</v>
      </c>
      <c r="H180" s="56">
        <v>48</v>
      </c>
      <c r="I180" s="56">
        <f t="shared" si="101"/>
        <v>1632</v>
      </c>
      <c r="J180" s="186">
        <v>2024</v>
      </c>
      <c r="K180" s="187">
        <v>45292</v>
      </c>
      <c r="L180" s="187">
        <v>45657</v>
      </c>
      <c r="M180" s="188">
        <f t="shared" si="112"/>
        <v>37536</v>
      </c>
      <c r="N180" s="57">
        <f t="shared" si="113"/>
        <v>1501.44</v>
      </c>
      <c r="O180" s="57"/>
      <c r="P180" s="57"/>
      <c r="Q180" s="57"/>
      <c r="R180" s="189">
        <f t="shared" si="114"/>
        <v>39037.440000000002</v>
      </c>
      <c r="S180" s="282"/>
      <c r="T180" s="191" t="s">
        <v>900</v>
      </c>
    </row>
    <row r="181" spans="1:20" s="51" customFormat="1" ht="24" hidden="1" customHeight="1" x14ac:dyDescent="0.25">
      <c r="A181" s="56" t="s">
        <v>20</v>
      </c>
      <c r="B181" s="56" t="s">
        <v>75</v>
      </c>
      <c r="C181" s="56" t="s">
        <v>76</v>
      </c>
      <c r="D181" s="56" t="s">
        <v>82</v>
      </c>
      <c r="E181" s="56" t="s">
        <v>56</v>
      </c>
      <c r="F181" s="83">
        <v>23</v>
      </c>
      <c r="G181" s="56">
        <v>34</v>
      </c>
      <c r="H181" s="56">
        <v>4</v>
      </c>
      <c r="I181" s="56">
        <f t="shared" si="101"/>
        <v>136</v>
      </c>
      <c r="J181" s="80">
        <v>2025</v>
      </c>
      <c r="K181" s="81">
        <v>45658</v>
      </c>
      <c r="L181" s="81">
        <v>45688</v>
      </c>
      <c r="M181" s="84">
        <f t="shared" si="112"/>
        <v>3128</v>
      </c>
      <c r="N181" s="57">
        <f t="shared" si="113"/>
        <v>125.12</v>
      </c>
      <c r="O181" s="57"/>
      <c r="P181" s="57"/>
      <c r="Q181" s="57"/>
      <c r="R181" s="57">
        <f t="shared" si="114"/>
        <v>3253.12</v>
      </c>
      <c r="S181" s="281"/>
      <c r="T181" s="141" t="s">
        <v>900</v>
      </c>
    </row>
    <row r="182" spans="1:20" s="51" customFormat="1" ht="24" hidden="1" customHeight="1" x14ac:dyDescent="0.25">
      <c r="A182" s="56" t="s">
        <v>20</v>
      </c>
      <c r="B182" s="56" t="s">
        <v>75</v>
      </c>
      <c r="C182" s="56" t="s">
        <v>76</v>
      </c>
      <c r="D182" s="56" t="s">
        <v>83</v>
      </c>
      <c r="E182" s="56" t="s">
        <v>56</v>
      </c>
      <c r="F182" s="83">
        <v>23</v>
      </c>
      <c r="G182" s="56">
        <v>34</v>
      </c>
      <c r="H182" s="56">
        <v>4</v>
      </c>
      <c r="I182" s="56">
        <f t="shared" si="101"/>
        <v>136</v>
      </c>
      <c r="J182" s="80">
        <v>2022</v>
      </c>
      <c r="K182" s="81">
        <v>44562</v>
      </c>
      <c r="L182" s="81">
        <v>44592</v>
      </c>
      <c r="M182" s="84">
        <f t="shared" si="91"/>
        <v>3128</v>
      </c>
      <c r="N182" s="57">
        <f t="shared" si="107"/>
        <v>125.12</v>
      </c>
      <c r="O182" s="57"/>
      <c r="P182" s="57"/>
      <c r="Q182" s="57"/>
      <c r="R182" s="57">
        <f t="shared" si="108"/>
        <v>3253.12</v>
      </c>
      <c r="S182" s="139" t="s">
        <v>547</v>
      </c>
      <c r="T182" s="141" t="s">
        <v>900</v>
      </c>
    </row>
    <row r="183" spans="1:20" s="51" customFormat="1" ht="24" hidden="1" customHeight="1" x14ac:dyDescent="0.25">
      <c r="A183" s="56" t="s">
        <v>20</v>
      </c>
      <c r="B183" s="56" t="s">
        <v>75</v>
      </c>
      <c r="C183" s="56" t="s">
        <v>76</v>
      </c>
      <c r="D183" s="56" t="s">
        <v>83</v>
      </c>
      <c r="E183" s="56" t="s">
        <v>56</v>
      </c>
      <c r="F183" s="83">
        <v>23</v>
      </c>
      <c r="G183" s="56">
        <v>34</v>
      </c>
      <c r="H183" s="56">
        <v>38</v>
      </c>
      <c r="I183" s="56">
        <f t="shared" si="101"/>
        <v>1292</v>
      </c>
      <c r="J183" s="80">
        <v>2022</v>
      </c>
      <c r="K183" s="81" t="s">
        <v>546</v>
      </c>
      <c r="L183" s="81">
        <v>44880</v>
      </c>
      <c r="M183" s="84">
        <f t="shared" ref="M183" si="115">(F183*G183*H183)</f>
        <v>29716</v>
      </c>
      <c r="N183" s="57">
        <f t="shared" ref="N183" si="116">M183*4%</f>
        <v>1188.6400000000001</v>
      </c>
      <c r="O183" s="57"/>
      <c r="P183" s="57"/>
      <c r="Q183" s="57"/>
      <c r="R183" s="57">
        <f t="shared" ref="R183" si="117">SUM(M183:Q183)</f>
        <v>30904.639999999999</v>
      </c>
      <c r="S183" s="139" t="s">
        <v>538</v>
      </c>
      <c r="T183" s="141" t="s">
        <v>900</v>
      </c>
    </row>
    <row r="184" spans="1:20" s="51" customFormat="1" ht="24" hidden="1" customHeight="1" x14ac:dyDescent="0.25">
      <c r="A184" s="56" t="s">
        <v>20</v>
      </c>
      <c r="B184" s="56" t="s">
        <v>75</v>
      </c>
      <c r="C184" s="56" t="s">
        <v>76</v>
      </c>
      <c r="D184" s="56" t="s">
        <v>84</v>
      </c>
      <c r="E184" s="56" t="s">
        <v>56</v>
      </c>
      <c r="F184" s="83">
        <v>23</v>
      </c>
      <c r="G184" s="56">
        <v>34</v>
      </c>
      <c r="H184" s="56">
        <v>4</v>
      </c>
      <c r="I184" s="56">
        <f t="shared" si="101"/>
        <v>136</v>
      </c>
      <c r="J184" s="80">
        <v>2022</v>
      </c>
      <c r="K184" s="81">
        <v>44562</v>
      </c>
      <c r="L184" s="81">
        <v>44592</v>
      </c>
      <c r="M184" s="84">
        <f t="shared" si="91"/>
        <v>3128</v>
      </c>
      <c r="N184" s="57">
        <f t="shared" si="107"/>
        <v>125.12</v>
      </c>
      <c r="O184" s="57"/>
      <c r="P184" s="57"/>
      <c r="Q184" s="57"/>
      <c r="R184" s="57">
        <f t="shared" si="108"/>
        <v>3253.12</v>
      </c>
      <c r="S184" s="139" t="s">
        <v>547</v>
      </c>
      <c r="T184" s="141" t="s">
        <v>900</v>
      </c>
    </row>
    <row r="185" spans="1:20" s="51" customFormat="1" ht="24" hidden="1" customHeight="1" x14ac:dyDescent="0.25">
      <c r="A185" s="56" t="s">
        <v>20</v>
      </c>
      <c r="B185" s="56" t="s">
        <v>75</v>
      </c>
      <c r="C185" s="56" t="s">
        <v>76</v>
      </c>
      <c r="D185" s="56" t="s">
        <v>84</v>
      </c>
      <c r="E185" s="56" t="s">
        <v>56</v>
      </c>
      <c r="F185" s="83">
        <v>23</v>
      </c>
      <c r="G185" s="56">
        <v>34</v>
      </c>
      <c r="H185" s="56">
        <v>44</v>
      </c>
      <c r="I185" s="56">
        <f t="shared" si="101"/>
        <v>1496</v>
      </c>
      <c r="J185" s="80">
        <v>2022</v>
      </c>
      <c r="K185" s="81" t="s">
        <v>546</v>
      </c>
      <c r="L185" s="81">
        <v>44926</v>
      </c>
      <c r="M185" s="84">
        <f t="shared" ref="M185:M188" si="118">(F185*G185*H185)</f>
        <v>34408</v>
      </c>
      <c r="N185" s="57">
        <f t="shared" ref="N185:N188" si="119">M185*4%</f>
        <v>1376.32</v>
      </c>
      <c r="O185" s="57"/>
      <c r="P185" s="57"/>
      <c r="Q185" s="57"/>
      <c r="R185" s="57">
        <f t="shared" ref="R185:R188" si="120">SUM(M185:Q185)</f>
        <v>35784.32</v>
      </c>
      <c r="S185" s="281" t="s">
        <v>538</v>
      </c>
      <c r="T185" s="141" t="s">
        <v>900</v>
      </c>
    </row>
    <row r="186" spans="1:20" s="51" customFormat="1" ht="25.5" x14ac:dyDescent="0.25">
      <c r="A186" s="56" t="s">
        <v>20</v>
      </c>
      <c r="B186" s="56" t="s">
        <v>75</v>
      </c>
      <c r="C186" s="56" t="s">
        <v>76</v>
      </c>
      <c r="D186" s="56" t="s">
        <v>84</v>
      </c>
      <c r="E186" s="56" t="s">
        <v>56</v>
      </c>
      <c r="F186" s="83">
        <v>23</v>
      </c>
      <c r="G186" s="178">
        <v>34</v>
      </c>
      <c r="H186" s="56">
        <v>48</v>
      </c>
      <c r="I186" s="172">
        <f t="shared" si="101"/>
        <v>1632</v>
      </c>
      <c r="J186" s="80">
        <v>2023</v>
      </c>
      <c r="K186" s="81">
        <v>44927</v>
      </c>
      <c r="L186" s="81">
        <v>45291</v>
      </c>
      <c r="M186" s="84">
        <f t="shared" si="118"/>
        <v>37536</v>
      </c>
      <c r="N186" s="180">
        <f t="shared" si="119"/>
        <v>1501.44</v>
      </c>
      <c r="O186" s="57"/>
      <c r="P186" s="57"/>
      <c r="Q186" s="174"/>
      <c r="R186" s="57">
        <f t="shared" si="120"/>
        <v>39037.440000000002</v>
      </c>
      <c r="S186" s="277"/>
      <c r="T186" s="141" t="s">
        <v>900</v>
      </c>
    </row>
    <row r="187" spans="1:20" s="51" customFormat="1" ht="24" hidden="1" customHeight="1" x14ac:dyDescent="0.25">
      <c r="A187" s="156" t="s">
        <v>20</v>
      </c>
      <c r="B187" s="156" t="s">
        <v>75</v>
      </c>
      <c r="C187" s="156" t="s">
        <v>76</v>
      </c>
      <c r="D187" s="156" t="s">
        <v>84</v>
      </c>
      <c r="E187" s="156" t="s">
        <v>56</v>
      </c>
      <c r="F187" s="185">
        <v>23</v>
      </c>
      <c r="G187" s="56">
        <v>34</v>
      </c>
      <c r="H187" s="56">
        <v>48</v>
      </c>
      <c r="I187" s="56">
        <f t="shared" si="101"/>
        <v>1632</v>
      </c>
      <c r="J187" s="186">
        <v>2024</v>
      </c>
      <c r="K187" s="187">
        <v>45292</v>
      </c>
      <c r="L187" s="187">
        <v>45657</v>
      </c>
      <c r="M187" s="188">
        <f t="shared" si="118"/>
        <v>37536</v>
      </c>
      <c r="N187" s="57">
        <f t="shared" si="119"/>
        <v>1501.44</v>
      </c>
      <c r="O187" s="57"/>
      <c r="P187" s="57"/>
      <c r="Q187" s="57"/>
      <c r="R187" s="189">
        <f t="shared" si="120"/>
        <v>39037.440000000002</v>
      </c>
      <c r="S187" s="282"/>
      <c r="T187" s="191" t="s">
        <v>900</v>
      </c>
    </row>
    <row r="188" spans="1:20" s="51" customFormat="1" ht="24" hidden="1" customHeight="1" x14ac:dyDescent="0.25">
      <c r="A188" s="56" t="s">
        <v>20</v>
      </c>
      <c r="B188" s="56" t="s">
        <v>75</v>
      </c>
      <c r="C188" s="56" t="s">
        <v>76</v>
      </c>
      <c r="D188" s="56" t="s">
        <v>84</v>
      </c>
      <c r="E188" s="56" t="s">
        <v>56</v>
      </c>
      <c r="F188" s="83">
        <v>23</v>
      </c>
      <c r="G188" s="56">
        <v>34</v>
      </c>
      <c r="H188" s="56">
        <v>4</v>
      </c>
      <c r="I188" s="56">
        <f t="shared" si="101"/>
        <v>136</v>
      </c>
      <c r="J188" s="80">
        <v>2025</v>
      </c>
      <c r="K188" s="81">
        <v>45658</v>
      </c>
      <c r="L188" s="81">
        <v>45688</v>
      </c>
      <c r="M188" s="84">
        <f t="shared" si="118"/>
        <v>3128</v>
      </c>
      <c r="N188" s="57">
        <f t="shared" si="119"/>
        <v>125.12</v>
      </c>
      <c r="O188" s="57"/>
      <c r="P188" s="57"/>
      <c r="Q188" s="57"/>
      <c r="R188" s="57">
        <f t="shared" si="120"/>
        <v>3253.12</v>
      </c>
      <c r="S188" s="281"/>
      <c r="T188" s="141" t="s">
        <v>900</v>
      </c>
    </row>
    <row r="189" spans="1:20" s="51" customFormat="1" ht="24" hidden="1" customHeight="1" x14ac:dyDescent="0.25">
      <c r="A189" s="56" t="s">
        <v>20</v>
      </c>
      <c r="B189" s="56" t="s">
        <v>75</v>
      </c>
      <c r="C189" s="56" t="s">
        <v>76</v>
      </c>
      <c r="D189" s="56" t="s">
        <v>85</v>
      </c>
      <c r="E189" s="56" t="s">
        <v>56</v>
      </c>
      <c r="F189" s="83">
        <v>23</v>
      </c>
      <c r="G189" s="56">
        <v>34</v>
      </c>
      <c r="H189" s="56">
        <v>4</v>
      </c>
      <c r="I189" s="56">
        <f t="shared" si="101"/>
        <v>136</v>
      </c>
      <c r="J189" s="80">
        <v>2022</v>
      </c>
      <c r="K189" s="81">
        <v>44562</v>
      </c>
      <c r="L189" s="81">
        <v>44592</v>
      </c>
      <c r="M189" s="84">
        <f t="shared" si="91"/>
        <v>3128</v>
      </c>
      <c r="N189" s="57">
        <f t="shared" si="107"/>
        <v>125.12</v>
      </c>
      <c r="O189" s="57"/>
      <c r="P189" s="57"/>
      <c r="Q189" s="57"/>
      <c r="R189" s="57">
        <f t="shared" si="108"/>
        <v>3253.12</v>
      </c>
      <c r="S189" s="139" t="s">
        <v>547</v>
      </c>
      <c r="T189" s="141" t="s">
        <v>900</v>
      </c>
    </row>
    <row r="190" spans="1:20" s="51" customFormat="1" ht="24" hidden="1" customHeight="1" x14ac:dyDescent="0.25">
      <c r="A190" s="56" t="s">
        <v>20</v>
      </c>
      <c r="B190" s="56" t="s">
        <v>75</v>
      </c>
      <c r="C190" s="56" t="s">
        <v>76</v>
      </c>
      <c r="D190" s="56" t="s">
        <v>85</v>
      </c>
      <c r="E190" s="56" t="s">
        <v>56</v>
      </c>
      <c r="F190" s="83">
        <v>23</v>
      </c>
      <c r="G190" s="56">
        <v>34</v>
      </c>
      <c r="H190" s="56">
        <v>44</v>
      </c>
      <c r="I190" s="56">
        <f t="shared" si="101"/>
        <v>1496</v>
      </c>
      <c r="J190" s="80">
        <v>2022</v>
      </c>
      <c r="K190" s="81" t="s">
        <v>546</v>
      </c>
      <c r="L190" s="81">
        <v>44926</v>
      </c>
      <c r="M190" s="84">
        <f t="shared" ref="M190:M193" si="121">(F190*G190*H190)</f>
        <v>34408</v>
      </c>
      <c r="N190" s="57">
        <f t="shared" ref="N190:N193" si="122">M190*4%</f>
        <v>1376.32</v>
      </c>
      <c r="O190" s="57"/>
      <c r="P190" s="57"/>
      <c r="Q190" s="57"/>
      <c r="R190" s="57">
        <f t="shared" ref="R190:R193" si="123">SUM(M190:Q190)</f>
        <v>35784.32</v>
      </c>
      <c r="S190" s="281" t="s">
        <v>538</v>
      </c>
      <c r="T190" s="141" t="s">
        <v>900</v>
      </c>
    </row>
    <row r="191" spans="1:20" s="51" customFormat="1" ht="25.5" x14ac:dyDescent="0.25">
      <c r="A191" s="56" t="s">
        <v>20</v>
      </c>
      <c r="B191" s="56" t="s">
        <v>75</v>
      </c>
      <c r="C191" s="56" t="s">
        <v>76</v>
      </c>
      <c r="D191" s="56" t="s">
        <v>85</v>
      </c>
      <c r="E191" s="56" t="s">
        <v>56</v>
      </c>
      <c r="F191" s="83">
        <v>23</v>
      </c>
      <c r="G191" s="178">
        <v>34</v>
      </c>
      <c r="H191" s="56">
        <v>48</v>
      </c>
      <c r="I191" s="172">
        <f t="shared" si="101"/>
        <v>1632</v>
      </c>
      <c r="J191" s="80">
        <v>2023</v>
      </c>
      <c r="K191" s="81">
        <v>44927</v>
      </c>
      <c r="L191" s="81">
        <v>45291</v>
      </c>
      <c r="M191" s="84">
        <f t="shared" si="121"/>
        <v>37536</v>
      </c>
      <c r="N191" s="180">
        <f t="shared" si="122"/>
        <v>1501.44</v>
      </c>
      <c r="O191" s="57"/>
      <c r="P191" s="57"/>
      <c r="Q191" s="174"/>
      <c r="R191" s="57">
        <f t="shared" si="123"/>
        <v>39037.440000000002</v>
      </c>
      <c r="S191" s="277"/>
      <c r="T191" s="141" t="s">
        <v>900</v>
      </c>
    </row>
    <row r="192" spans="1:20" s="51" customFormat="1" ht="24" hidden="1" customHeight="1" x14ac:dyDescent="0.25">
      <c r="A192" s="156" t="s">
        <v>20</v>
      </c>
      <c r="B192" s="156" t="s">
        <v>75</v>
      </c>
      <c r="C192" s="156" t="s">
        <v>76</v>
      </c>
      <c r="D192" s="156" t="s">
        <v>85</v>
      </c>
      <c r="E192" s="156" t="s">
        <v>56</v>
      </c>
      <c r="F192" s="185">
        <v>23</v>
      </c>
      <c r="G192" s="56">
        <v>34</v>
      </c>
      <c r="H192" s="56">
        <v>48</v>
      </c>
      <c r="I192" s="56">
        <f t="shared" si="101"/>
        <v>1632</v>
      </c>
      <c r="J192" s="186">
        <v>2024</v>
      </c>
      <c r="K192" s="187">
        <v>45292</v>
      </c>
      <c r="L192" s="187">
        <v>45657</v>
      </c>
      <c r="M192" s="188">
        <f t="shared" si="121"/>
        <v>37536</v>
      </c>
      <c r="N192" s="57">
        <f t="shared" si="122"/>
        <v>1501.44</v>
      </c>
      <c r="O192" s="57"/>
      <c r="P192" s="57"/>
      <c r="Q192" s="57"/>
      <c r="R192" s="189">
        <f t="shared" si="123"/>
        <v>39037.440000000002</v>
      </c>
      <c r="S192" s="282"/>
      <c r="T192" s="191" t="s">
        <v>900</v>
      </c>
    </row>
    <row r="193" spans="1:20" s="51" customFormat="1" ht="24" hidden="1" customHeight="1" x14ac:dyDescent="0.25">
      <c r="A193" s="56" t="s">
        <v>20</v>
      </c>
      <c r="B193" s="56" t="s">
        <v>75</v>
      </c>
      <c r="C193" s="56" t="s">
        <v>76</v>
      </c>
      <c r="D193" s="56" t="s">
        <v>85</v>
      </c>
      <c r="E193" s="56" t="s">
        <v>56</v>
      </c>
      <c r="F193" s="83">
        <v>23</v>
      </c>
      <c r="G193" s="56">
        <v>34</v>
      </c>
      <c r="H193" s="56">
        <v>4</v>
      </c>
      <c r="I193" s="56">
        <f t="shared" si="101"/>
        <v>136</v>
      </c>
      <c r="J193" s="80">
        <v>2025</v>
      </c>
      <c r="K193" s="81">
        <v>45658</v>
      </c>
      <c r="L193" s="81">
        <v>45688</v>
      </c>
      <c r="M193" s="84">
        <f t="shared" si="121"/>
        <v>3128</v>
      </c>
      <c r="N193" s="57">
        <f t="shared" si="122"/>
        <v>125.12</v>
      </c>
      <c r="O193" s="57"/>
      <c r="P193" s="57"/>
      <c r="Q193" s="57"/>
      <c r="R193" s="57">
        <f t="shared" si="123"/>
        <v>3253.12</v>
      </c>
      <c r="S193" s="281"/>
      <c r="T193" s="141" t="s">
        <v>900</v>
      </c>
    </row>
    <row r="194" spans="1:20" s="51" customFormat="1" ht="24" hidden="1" customHeight="1" x14ac:dyDescent="0.25">
      <c r="A194" s="56" t="s">
        <v>20</v>
      </c>
      <c r="B194" s="56" t="s">
        <v>75</v>
      </c>
      <c r="C194" s="56" t="s">
        <v>76</v>
      </c>
      <c r="D194" s="56" t="s">
        <v>86</v>
      </c>
      <c r="E194" s="56" t="s">
        <v>56</v>
      </c>
      <c r="F194" s="83">
        <v>23</v>
      </c>
      <c r="G194" s="56">
        <v>34</v>
      </c>
      <c r="H194" s="56">
        <v>4</v>
      </c>
      <c r="I194" s="56">
        <f t="shared" si="101"/>
        <v>136</v>
      </c>
      <c r="J194" s="80">
        <v>2022</v>
      </c>
      <c r="K194" s="81">
        <v>44562</v>
      </c>
      <c r="L194" s="81">
        <v>44592</v>
      </c>
      <c r="M194" s="84">
        <f t="shared" si="91"/>
        <v>3128</v>
      </c>
      <c r="N194" s="57">
        <f t="shared" si="107"/>
        <v>125.12</v>
      </c>
      <c r="O194" s="57"/>
      <c r="P194" s="57"/>
      <c r="Q194" s="57"/>
      <c r="R194" s="57">
        <f t="shared" si="108"/>
        <v>3253.12</v>
      </c>
      <c r="S194" s="139" t="s">
        <v>547</v>
      </c>
      <c r="T194" s="141" t="s">
        <v>900</v>
      </c>
    </row>
    <row r="195" spans="1:20" s="51" customFormat="1" ht="24" hidden="1" customHeight="1" x14ac:dyDescent="0.25">
      <c r="A195" s="56" t="s">
        <v>20</v>
      </c>
      <c r="B195" s="56" t="s">
        <v>75</v>
      </c>
      <c r="C195" s="56" t="s">
        <v>76</v>
      </c>
      <c r="D195" s="56" t="s">
        <v>86</v>
      </c>
      <c r="E195" s="56" t="s">
        <v>56</v>
      </c>
      <c r="F195" s="83">
        <v>23</v>
      </c>
      <c r="G195" s="56">
        <v>34</v>
      </c>
      <c r="H195" s="56">
        <v>24</v>
      </c>
      <c r="I195" s="56">
        <f t="shared" si="101"/>
        <v>816</v>
      </c>
      <c r="J195" s="80">
        <v>2022</v>
      </c>
      <c r="K195" s="81" t="s">
        <v>546</v>
      </c>
      <c r="L195" s="81">
        <v>44774</v>
      </c>
      <c r="M195" s="84">
        <f t="shared" ref="M195:M197" si="124">(F195*G195*H195)</f>
        <v>18768</v>
      </c>
      <c r="N195" s="57">
        <f t="shared" ref="N195:N197" si="125">M195*4%</f>
        <v>750.72</v>
      </c>
      <c r="O195" s="57"/>
      <c r="P195" s="57"/>
      <c r="Q195" s="57"/>
      <c r="R195" s="57">
        <f t="shared" ref="R195:R197" si="126">SUM(M195:Q195)</f>
        <v>19518.72</v>
      </c>
      <c r="S195" s="139" t="s">
        <v>538</v>
      </c>
      <c r="T195" s="141" t="s">
        <v>900</v>
      </c>
    </row>
    <row r="196" spans="1:20" s="47" customFormat="1" ht="24" hidden="1" customHeight="1" x14ac:dyDescent="0.25">
      <c r="A196" s="56" t="s">
        <v>20</v>
      </c>
      <c r="B196" s="56" t="s">
        <v>75</v>
      </c>
      <c r="C196" s="56" t="s">
        <v>76</v>
      </c>
      <c r="D196" s="56" t="s">
        <v>635</v>
      </c>
      <c r="E196" s="56" t="s">
        <v>56</v>
      </c>
      <c r="F196" s="83">
        <v>23</v>
      </c>
      <c r="G196" s="56">
        <v>34</v>
      </c>
      <c r="H196" s="56">
        <v>10</v>
      </c>
      <c r="I196" s="56">
        <f t="shared" ref="I196:I197" si="127">G196*H196</f>
        <v>340</v>
      </c>
      <c r="J196" s="80">
        <v>2022</v>
      </c>
      <c r="K196" s="81">
        <v>44851</v>
      </c>
      <c r="L196" s="81">
        <v>44926</v>
      </c>
      <c r="M196" s="84">
        <f t="shared" si="124"/>
        <v>7820</v>
      </c>
      <c r="N196" s="57">
        <f t="shared" si="125"/>
        <v>312.8</v>
      </c>
      <c r="O196" s="57"/>
      <c r="P196" s="57"/>
      <c r="Q196" s="57"/>
      <c r="R196" s="57">
        <f t="shared" si="126"/>
        <v>8132.8</v>
      </c>
      <c r="S196" s="139" t="s">
        <v>538</v>
      </c>
      <c r="T196" s="141" t="s">
        <v>900</v>
      </c>
    </row>
    <row r="197" spans="1:20" s="47" customFormat="1" ht="25.5" x14ac:dyDescent="0.25">
      <c r="A197" s="56" t="s">
        <v>20</v>
      </c>
      <c r="B197" s="56" t="s">
        <v>75</v>
      </c>
      <c r="C197" s="56" t="s">
        <v>76</v>
      </c>
      <c r="D197" s="56" t="s">
        <v>635</v>
      </c>
      <c r="E197" s="56" t="s">
        <v>56</v>
      </c>
      <c r="F197" s="83">
        <v>23</v>
      </c>
      <c r="G197" s="178">
        <v>34</v>
      </c>
      <c r="H197" s="56">
        <v>5</v>
      </c>
      <c r="I197" s="172">
        <f t="shared" si="127"/>
        <v>170</v>
      </c>
      <c r="J197" s="80">
        <v>2023</v>
      </c>
      <c r="K197" s="81">
        <v>44927</v>
      </c>
      <c r="L197" s="81">
        <v>44957</v>
      </c>
      <c r="M197" s="84">
        <f t="shared" si="124"/>
        <v>3910</v>
      </c>
      <c r="N197" s="180">
        <f t="shared" si="125"/>
        <v>156.4</v>
      </c>
      <c r="O197" s="57"/>
      <c r="P197" s="57"/>
      <c r="Q197" s="174"/>
      <c r="R197" s="57">
        <f t="shared" si="126"/>
        <v>4066.4</v>
      </c>
      <c r="S197" s="60" t="s">
        <v>538</v>
      </c>
      <c r="T197" s="141" t="s">
        <v>900</v>
      </c>
    </row>
    <row r="198" spans="1:20" s="51" customFormat="1" ht="24" hidden="1" customHeight="1" x14ac:dyDescent="0.25">
      <c r="A198" s="156" t="s">
        <v>20</v>
      </c>
      <c r="B198" s="156" t="s">
        <v>75</v>
      </c>
      <c r="C198" s="156" t="s">
        <v>403</v>
      </c>
      <c r="D198" s="193" t="s">
        <v>396</v>
      </c>
      <c r="E198" s="156" t="s">
        <v>22</v>
      </c>
      <c r="F198" s="185">
        <v>35</v>
      </c>
      <c r="G198" s="56">
        <v>16</v>
      </c>
      <c r="H198" s="56">
        <v>52</v>
      </c>
      <c r="I198" s="56">
        <f t="shared" ref="I198:I302" si="128">G198*H198</f>
        <v>832</v>
      </c>
      <c r="J198" s="186">
        <v>2022</v>
      </c>
      <c r="K198" s="187">
        <v>44562</v>
      </c>
      <c r="L198" s="187">
        <v>44926</v>
      </c>
      <c r="M198" s="188">
        <f t="shared" si="91"/>
        <v>29120</v>
      </c>
      <c r="N198" s="57"/>
      <c r="O198" s="57"/>
      <c r="P198" s="57"/>
      <c r="Q198" s="57"/>
      <c r="R198" s="189">
        <f t="shared" ref="R198:R204" si="129">SUM(M198:Q198)</f>
        <v>29120</v>
      </c>
      <c r="S198" s="282" t="s">
        <v>539</v>
      </c>
      <c r="T198" s="191" t="s">
        <v>900</v>
      </c>
    </row>
    <row r="199" spans="1:20" s="51" customFormat="1" ht="25.5" x14ac:dyDescent="0.25">
      <c r="A199" s="56" t="s">
        <v>20</v>
      </c>
      <c r="B199" s="56" t="s">
        <v>75</v>
      </c>
      <c r="C199" s="56" t="s">
        <v>403</v>
      </c>
      <c r="D199" s="155" t="s">
        <v>396</v>
      </c>
      <c r="E199" s="56" t="s">
        <v>22</v>
      </c>
      <c r="F199" s="83">
        <v>35</v>
      </c>
      <c r="G199" s="178">
        <v>16</v>
      </c>
      <c r="H199" s="56">
        <v>52</v>
      </c>
      <c r="I199" s="172">
        <f t="shared" si="128"/>
        <v>832</v>
      </c>
      <c r="J199" s="80">
        <v>2023</v>
      </c>
      <c r="K199" s="81">
        <v>44927</v>
      </c>
      <c r="L199" s="81">
        <v>45291</v>
      </c>
      <c r="M199" s="84">
        <f t="shared" si="91"/>
        <v>29120</v>
      </c>
      <c r="N199" s="180"/>
      <c r="O199" s="57"/>
      <c r="P199" s="57"/>
      <c r="Q199" s="174"/>
      <c r="R199" s="57">
        <f t="shared" si="129"/>
        <v>29120</v>
      </c>
      <c r="S199" s="277"/>
      <c r="T199" s="141" t="s">
        <v>900</v>
      </c>
    </row>
    <row r="200" spans="1:20" s="51" customFormat="1" ht="25.5" hidden="1" x14ac:dyDescent="0.25">
      <c r="A200" s="156" t="s">
        <v>20</v>
      </c>
      <c r="B200" s="156" t="s">
        <v>75</v>
      </c>
      <c r="C200" s="156" t="s">
        <v>403</v>
      </c>
      <c r="D200" s="101" t="s">
        <v>396</v>
      </c>
      <c r="E200" s="156" t="s">
        <v>22</v>
      </c>
      <c r="F200" s="185">
        <v>35</v>
      </c>
      <c r="G200" s="56">
        <v>16</v>
      </c>
      <c r="H200" s="56">
        <v>24</v>
      </c>
      <c r="I200" s="56">
        <f t="shared" ref="I200" si="130">G200*H200</f>
        <v>384</v>
      </c>
      <c r="J200" s="186">
        <v>2024</v>
      </c>
      <c r="K200" s="187">
        <v>45292</v>
      </c>
      <c r="L200" s="187">
        <v>45473</v>
      </c>
      <c r="M200" s="188">
        <f t="shared" ref="M200" si="131">(F200*G200*H200)</f>
        <v>13440</v>
      </c>
      <c r="N200" s="57"/>
      <c r="O200" s="57"/>
      <c r="P200" s="57"/>
      <c r="Q200" s="57"/>
      <c r="R200" s="189">
        <f t="shared" ref="R200" si="132">SUM(M200:Q200)</f>
        <v>13440</v>
      </c>
      <c r="S200" s="190" t="s">
        <v>797</v>
      </c>
      <c r="T200" s="191" t="s">
        <v>900</v>
      </c>
    </row>
    <row r="201" spans="1:20" s="51" customFormat="1" ht="24" hidden="1" customHeight="1" x14ac:dyDescent="0.25">
      <c r="A201" s="56" t="s">
        <v>20</v>
      </c>
      <c r="B201" s="56" t="s">
        <v>75</v>
      </c>
      <c r="C201" s="56" t="s">
        <v>403</v>
      </c>
      <c r="D201" s="56" t="s">
        <v>397</v>
      </c>
      <c r="E201" s="56" t="s">
        <v>22</v>
      </c>
      <c r="F201" s="83">
        <v>35</v>
      </c>
      <c r="G201" s="56">
        <v>16</v>
      </c>
      <c r="H201" s="56">
        <v>16</v>
      </c>
      <c r="I201" s="56">
        <f t="shared" si="128"/>
        <v>256</v>
      </c>
      <c r="J201" s="80">
        <v>2022</v>
      </c>
      <c r="K201" s="81">
        <v>44562</v>
      </c>
      <c r="L201" s="81">
        <v>44681</v>
      </c>
      <c r="M201" s="84">
        <f t="shared" si="91"/>
        <v>8960</v>
      </c>
      <c r="N201" s="57"/>
      <c r="O201" s="57"/>
      <c r="P201" s="57"/>
      <c r="Q201" s="57"/>
      <c r="R201" s="57">
        <f t="shared" si="129"/>
        <v>8960</v>
      </c>
      <c r="S201" s="139" t="s">
        <v>539</v>
      </c>
      <c r="T201" s="141" t="s">
        <v>900</v>
      </c>
    </row>
    <row r="202" spans="1:20" s="51" customFormat="1" ht="24" hidden="1" customHeight="1" x14ac:dyDescent="0.25">
      <c r="A202" s="56" t="s">
        <v>20</v>
      </c>
      <c r="B202" s="56" t="s">
        <v>75</v>
      </c>
      <c r="C202" s="56" t="s">
        <v>403</v>
      </c>
      <c r="D202" s="56" t="s">
        <v>398</v>
      </c>
      <c r="E202" s="56" t="s">
        <v>22</v>
      </c>
      <c r="F202" s="83">
        <v>35</v>
      </c>
      <c r="G202" s="56">
        <v>16</v>
      </c>
      <c r="H202" s="56">
        <v>37</v>
      </c>
      <c r="I202" s="56">
        <f t="shared" si="128"/>
        <v>592</v>
      </c>
      <c r="J202" s="80">
        <v>2022</v>
      </c>
      <c r="K202" s="81">
        <v>44562</v>
      </c>
      <c r="L202" s="81">
        <v>44839</v>
      </c>
      <c r="M202" s="84">
        <v>25149</v>
      </c>
      <c r="N202" s="57"/>
      <c r="O202" s="57"/>
      <c r="P202" s="57"/>
      <c r="Q202" s="57"/>
      <c r="R202" s="57">
        <f t="shared" si="129"/>
        <v>25149</v>
      </c>
      <c r="S202" s="139" t="s">
        <v>539</v>
      </c>
      <c r="T202" s="141" t="s">
        <v>900</v>
      </c>
    </row>
    <row r="203" spans="1:20" s="51" customFormat="1" ht="24" hidden="1" customHeight="1" x14ac:dyDescent="0.25">
      <c r="A203" s="56" t="s">
        <v>20</v>
      </c>
      <c r="B203" s="56" t="s">
        <v>75</v>
      </c>
      <c r="C203" s="56" t="s">
        <v>403</v>
      </c>
      <c r="D203" s="56" t="s">
        <v>650</v>
      </c>
      <c r="E203" s="56" t="s">
        <v>22</v>
      </c>
      <c r="F203" s="83">
        <v>35</v>
      </c>
      <c r="G203" s="56">
        <v>20</v>
      </c>
      <c r="H203" s="56">
        <v>5</v>
      </c>
      <c r="I203" s="56">
        <f t="shared" si="128"/>
        <v>100</v>
      </c>
      <c r="J203" s="80">
        <v>2022</v>
      </c>
      <c r="K203" s="81">
        <v>44893</v>
      </c>
      <c r="L203" s="81">
        <v>44926</v>
      </c>
      <c r="M203" s="84">
        <f t="shared" si="91"/>
        <v>3500</v>
      </c>
      <c r="N203" s="57"/>
      <c r="O203" s="57"/>
      <c r="P203" s="57"/>
      <c r="Q203" s="57"/>
      <c r="R203" s="57">
        <f t="shared" si="129"/>
        <v>3500</v>
      </c>
      <c r="S203" s="139" t="s">
        <v>604</v>
      </c>
      <c r="T203" s="141" t="s">
        <v>900</v>
      </c>
    </row>
    <row r="204" spans="1:20" s="51" customFormat="1" ht="25.5" x14ac:dyDescent="0.25">
      <c r="A204" s="56" t="s">
        <v>20</v>
      </c>
      <c r="B204" s="56" t="s">
        <v>75</v>
      </c>
      <c r="C204" s="56" t="s">
        <v>403</v>
      </c>
      <c r="D204" s="56" t="s">
        <v>650</v>
      </c>
      <c r="E204" s="56" t="s">
        <v>22</v>
      </c>
      <c r="F204" s="83">
        <v>35</v>
      </c>
      <c r="G204" s="178">
        <v>20</v>
      </c>
      <c r="H204" s="56">
        <v>38</v>
      </c>
      <c r="I204" s="172">
        <f t="shared" si="128"/>
        <v>760</v>
      </c>
      <c r="J204" s="80">
        <v>2023</v>
      </c>
      <c r="K204" s="81">
        <v>44927</v>
      </c>
      <c r="L204" s="81">
        <v>45219</v>
      </c>
      <c r="M204" s="84">
        <f t="shared" si="91"/>
        <v>26600</v>
      </c>
      <c r="N204" s="180"/>
      <c r="O204" s="57"/>
      <c r="P204" s="57"/>
      <c r="Q204" s="174"/>
      <c r="R204" s="57">
        <f t="shared" si="129"/>
        <v>26600</v>
      </c>
      <c r="S204" s="60" t="s">
        <v>796</v>
      </c>
      <c r="T204" s="141" t="s">
        <v>900</v>
      </c>
    </row>
    <row r="205" spans="1:20" s="47" customFormat="1" ht="24" hidden="1" customHeight="1" x14ac:dyDescent="0.25">
      <c r="A205" s="156" t="s">
        <v>70</v>
      </c>
      <c r="B205" s="156" t="s">
        <v>44</v>
      </c>
      <c r="C205" s="156" t="s">
        <v>87</v>
      </c>
      <c r="D205" s="156" t="s">
        <v>88</v>
      </c>
      <c r="E205" s="156" t="s">
        <v>50</v>
      </c>
      <c r="F205" s="185">
        <v>20</v>
      </c>
      <c r="G205" s="56">
        <v>20</v>
      </c>
      <c r="H205" s="56">
        <v>16</v>
      </c>
      <c r="I205" s="56">
        <f t="shared" si="128"/>
        <v>320</v>
      </c>
      <c r="J205" s="186">
        <v>2022</v>
      </c>
      <c r="K205" s="187">
        <v>44562</v>
      </c>
      <c r="L205" s="187">
        <v>44681</v>
      </c>
      <c r="M205" s="188">
        <f>F205*G205*H205</f>
        <v>6400</v>
      </c>
      <c r="N205" s="57">
        <f>M205*2%</f>
        <v>128</v>
      </c>
      <c r="O205" s="57"/>
      <c r="P205" s="57"/>
      <c r="Q205" s="57"/>
      <c r="R205" s="189">
        <f t="shared" ref="R205:R225" si="133">M205+N205+O205+P205+Q205</f>
        <v>6528</v>
      </c>
      <c r="S205" s="190" t="s">
        <v>545</v>
      </c>
      <c r="T205" s="191" t="s">
        <v>900</v>
      </c>
    </row>
    <row r="206" spans="1:20" s="47" customFormat="1" ht="24" hidden="1" customHeight="1" x14ac:dyDescent="0.25">
      <c r="A206" s="56" t="s">
        <v>70</v>
      </c>
      <c r="B206" s="56" t="s">
        <v>44</v>
      </c>
      <c r="C206" s="56" t="s">
        <v>87</v>
      </c>
      <c r="D206" s="56" t="s">
        <v>88</v>
      </c>
      <c r="E206" s="56" t="s">
        <v>50</v>
      </c>
      <c r="F206" s="83">
        <v>20</v>
      </c>
      <c r="G206" s="56">
        <v>20</v>
      </c>
      <c r="H206" s="56">
        <v>32</v>
      </c>
      <c r="I206" s="56">
        <f t="shared" ref="I206:I209" si="134">G206*H206</f>
        <v>640</v>
      </c>
      <c r="J206" s="80">
        <v>2022</v>
      </c>
      <c r="K206" s="81">
        <v>44682</v>
      </c>
      <c r="L206" s="81">
        <v>44926</v>
      </c>
      <c r="M206" s="84">
        <f t="shared" ref="M206:M209" si="135">F206*G206*H206</f>
        <v>12800</v>
      </c>
      <c r="N206" s="57">
        <f t="shared" ref="N206:N209" si="136">M206*2%</f>
        <v>256</v>
      </c>
      <c r="O206" s="57"/>
      <c r="P206" s="57"/>
      <c r="Q206" s="57"/>
      <c r="R206" s="57">
        <f t="shared" ref="R206:R209" si="137">M206+N206+O206+P206+Q206</f>
        <v>13056</v>
      </c>
      <c r="S206" s="281" t="s">
        <v>531</v>
      </c>
      <c r="T206" s="141" t="s">
        <v>900</v>
      </c>
    </row>
    <row r="207" spans="1:20" s="47" customFormat="1" ht="25.5" x14ac:dyDescent="0.25">
      <c r="A207" s="56" t="s">
        <v>70</v>
      </c>
      <c r="B207" s="56" t="s">
        <v>44</v>
      </c>
      <c r="C207" s="56" t="s">
        <v>87</v>
      </c>
      <c r="D207" s="56" t="s">
        <v>88</v>
      </c>
      <c r="E207" s="56" t="s">
        <v>50</v>
      </c>
      <c r="F207" s="83">
        <v>20</v>
      </c>
      <c r="G207" s="178">
        <v>20</v>
      </c>
      <c r="H207" s="56">
        <v>48</v>
      </c>
      <c r="I207" s="172">
        <f t="shared" si="134"/>
        <v>960</v>
      </c>
      <c r="J207" s="80">
        <v>2023</v>
      </c>
      <c r="K207" s="81">
        <v>44927</v>
      </c>
      <c r="L207" s="81">
        <v>45291</v>
      </c>
      <c r="M207" s="84">
        <f t="shared" si="135"/>
        <v>19200</v>
      </c>
      <c r="N207" s="180">
        <f t="shared" si="136"/>
        <v>384</v>
      </c>
      <c r="O207" s="57"/>
      <c r="P207" s="57"/>
      <c r="Q207" s="174"/>
      <c r="R207" s="57">
        <f t="shared" si="137"/>
        <v>19584</v>
      </c>
      <c r="S207" s="277"/>
      <c r="T207" s="141" t="s">
        <v>900</v>
      </c>
    </row>
    <row r="208" spans="1:20" s="47" customFormat="1" ht="24" hidden="1" customHeight="1" x14ac:dyDescent="0.25">
      <c r="A208" s="156" t="s">
        <v>70</v>
      </c>
      <c r="B208" s="156" t="s">
        <v>44</v>
      </c>
      <c r="C208" s="156" t="s">
        <v>87</v>
      </c>
      <c r="D208" s="156" t="s">
        <v>88</v>
      </c>
      <c r="E208" s="156" t="s">
        <v>50</v>
      </c>
      <c r="F208" s="185">
        <v>20</v>
      </c>
      <c r="G208" s="56">
        <v>20</v>
      </c>
      <c r="H208" s="56">
        <v>48</v>
      </c>
      <c r="I208" s="56">
        <f t="shared" si="134"/>
        <v>960</v>
      </c>
      <c r="J208" s="186">
        <v>2024</v>
      </c>
      <c r="K208" s="187">
        <v>45292</v>
      </c>
      <c r="L208" s="187">
        <v>45657</v>
      </c>
      <c r="M208" s="188">
        <f t="shared" si="135"/>
        <v>19200</v>
      </c>
      <c r="N208" s="57">
        <f t="shared" si="136"/>
        <v>384</v>
      </c>
      <c r="O208" s="57"/>
      <c r="P208" s="57"/>
      <c r="Q208" s="57"/>
      <c r="R208" s="189">
        <f t="shared" si="137"/>
        <v>19584</v>
      </c>
      <c r="S208" s="282"/>
      <c r="T208" s="191" t="s">
        <v>900</v>
      </c>
    </row>
    <row r="209" spans="1:20" s="47" customFormat="1" ht="24" hidden="1" customHeight="1" x14ac:dyDescent="0.25">
      <c r="A209" s="56" t="s">
        <v>70</v>
      </c>
      <c r="B209" s="56" t="s">
        <v>44</v>
      </c>
      <c r="C209" s="56" t="s">
        <v>87</v>
      </c>
      <c r="D209" s="56" t="s">
        <v>88</v>
      </c>
      <c r="E209" s="56" t="s">
        <v>50</v>
      </c>
      <c r="F209" s="83">
        <v>20</v>
      </c>
      <c r="G209" s="56">
        <v>20</v>
      </c>
      <c r="H209" s="56">
        <v>12</v>
      </c>
      <c r="I209" s="56">
        <f t="shared" si="134"/>
        <v>240</v>
      </c>
      <c r="J209" s="80">
        <v>2025</v>
      </c>
      <c r="K209" s="81">
        <v>45658</v>
      </c>
      <c r="L209" s="81">
        <v>45747</v>
      </c>
      <c r="M209" s="84">
        <f t="shared" si="135"/>
        <v>4800</v>
      </c>
      <c r="N209" s="57">
        <f t="shared" si="136"/>
        <v>96</v>
      </c>
      <c r="O209" s="57"/>
      <c r="P209" s="57"/>
      <c r="Q209" s="57"/>
      <c r="R209" s="57">
        <f t="shared" si="137"/>
        <v>4896</v>
      </c>
      <c r="S209" s="281"/>
      <c r="T209" s="141" t="s">
        <v>900</v>
      </c>
    </row>
    <row r="210" spans="1:20" s="47" customFormat="1" ht="24" hidden="1" customHeight="1" x14ac:dyDescent="0.25">
      <c r="A210" s="56" t="s">
        <v>70</v>
      </c>
      <c r="B210" s="56" t="s">
        <v>44</v>
      </c>
      <c r="C210" s="56" t="s">
        <v>89</v>
      </c>
      <c r="D210" s="56" t="s">
        <v>90</v>
      </c>
      <c r="E210" s="56" t="s">
        <v>50</v>
      </c>
      <c r="F210" s="83">
        <v>20</v>
      </c>
      <c r="G210" s="56">
        <v>28</v>
      </c>
      <c r="H210" s="56">
        <v>16</v>
      </c>
      <c r="I210" s="56">
        <f t="shared" si="128"/>
        <v>448</v>
      </c>
      <c r="J210" s="80">
        <v>2022</v>
      </c>
      <c r="K210" s="81">
        <v>44562</v>
      </c>
      <c r="L210" s="81">
        <v>44681</v>
      </c>
      <c r="M210" s="84">
        <f>F210*G210*H210</f>
        <v>8960</v>
      </c>
      <c r="N210" s="57">
        <f>M210*2%</f>
        <v>179.20000000000002</v>
      </c>
      <c r="O210" s="57"/>
      <c r="P210" s="57"/>
      <c r="Q210" s="57"/>
      <c r="R210" s="57">
        <f t="shared" si="133"/>
        <v>9139.2000000000007</v>
      </c>
      <c r="S210" s="139" t="s">
        <v>545</v>
      </c>
      <c r="T210" s="141" t="s">
        <v>900</v>
      </c>
    </row>
    <row r="211" spans="1:20" s="47" customFormat="1" ht="24" hidden="1" customHeight="1" x14ac:dyDescent="0.25">
      <c r="A211" s="56" t="s">
        <v>70</v>
      </c>
      <c r="B211" s="56" t="s">
        <v>44</v>
      </c>
      <c r="C211" s="56" t="s">
        <v>89</v>
      </c>
      <c r="D211" s="56" t="s">
        <v>90</v>
      </c>
      <c r="E211" s="56" t="s">
        <v>50</v>
      </c>
      <c r="F211" s="83">
        <v>20</v>
      </c>
      <c r="G211" s="56">
        <v>28</v>
      </c>
      <c r="H211" s="56">
        <v>32</v>
      </c>
      <c r="I211" s="56">
        <f t="shared" ref="I211:I214" si="138">G211*H211</f>
        <v>896</v>
      </c>
      <c r="J211" s="80">
        <v>2022</v>
      </c>
      <c r="K211" s="81">
        <v>44682</v>
      </c>
      <c r="L211" s="81">
        <v>44926</v>
      </c>
      <c r="M211" s="84">
        <f t="shared" ref="M211:M214" si="139">F211*G211*H211</f>
        <v>17920</v>
      </c>
      <c r="N211" s="57">
        <f t="shared" ref="N211:N214" si="140">M211*2%</f>
        <v>358.40000000000003</v>
      </c>
      <c r="O211" s="57"/>
      <c r="P211" s="57"/>
      <c r="Q211" s="57"/>
      <c r="R211" s="57">
        <f t="shared" ref="R211:R214" si="141">M211+N211+O211+P211+Q211</f>
        <v>18278.400000000001</v>
      </c>
      <c r="S211" s="281" t="s">
        <v>524</v>
      </c>
      <c r="T211" s="141" t="s">
        <v>900</v>
      </c>
    </row>
    <row r="212" spans="1:20" s="47" customFormat="1" ht="25.5" x14ac:dyDescent="0.25">
      <c r="A212" s="56" t="s">
        <v>70</v>
      </c>
      <c r="B212" s="56" t="s">
        <v>44</v>
      </c>
      <c r="C212" s="56" t="s">
        <v>89</v>
      </c>
      <c r="D212" s="56" t="s">
        <v>90</v>
      </c>
      <c r="E212" s="56" t="s">
        <v>50</v>
      </c>
      <c r="F212" s="83">
        <v>20</v>
      </c>
      <c r="G212" s="178">
        <v>28</v>
      </c>
      <c r="H212" s="56">
        <v>48</v>
      </c>
      <c r="I212" s="172">
        <f t="shared" si="138"/>
        <v>1344</v>
      </c>
      <c r="J212" s="80">
        <v>2023</v>
      </c>
      <c r="K212" s="81">
        <v>44927</v>
      </c>
      <c r="L212" s="81">
        <v>45291</v>
      </c>
      <c r="M212" s="84">
        <f t="shared" si="139"/>
        <v>26880</v>
      </c>
      <c r="N212" s="180">
        <f t="shared" si="140"/>
        <v>537.6</v>
      </c>
      <c r="O212" s="57"/>
      <c r="P212" s="57"/>
      <c r="Q212" s="174"/>
      <c r="R212" s="57">
        <f t="shared" si="141"/>
        <v>27417.599999999999</v>
      </c>
      <c r="S212" s="277"/>
      <c r="T212" s="141" t="s">
        <v>900</v>
      </c>
    </row>
    <row r="213" spans="1:20" s="47" customFormat="1" ht="24" hidden="1" customHeight="1" x14ac:dyDescent="0.25">
      <c r="A213" s="156" t="s">
        <v>70</v>
      </c>
      <c r="B213" s="156" t="s">
        <v>44</v>
      </c>
      <c r="C213" s="156" t="s">
        <v>89</v>
      </c>
      <c r="D213" s="156" t="s">
        <v>90</v>
      </c>
      <c r="E213" s="156" t="s">
        <v>50</v>
      </c>
      <c r="F213" s="185">
        <v>20</v>
      </c>
      <c r="G213" s="56">
        <v>28</v>
      </c>
      <c r="H213" s="56">
        <v>48</v>
      </c>
      <c r="I213" s="56">
        <f t="shared" si="138"/>
        <v>1344</v>
      </c>
      <c r="J213" s="186">
        <v>2024</v>
      </c>
      <c r="K213" s="187">
        <v>45292</v>
      </c>
      <c r="L213" s="187">
        <v>45657</v>
      </c>
      <c r="M213" s="188">
        <f t="shared" si="139"/>
        <v>26880</v>
      </c>
      <c r="N213" s="57">
        <f t="shared" si="140"/>
        <v>537.6</v>
      </c>
      <c r="O213" s="57"/>
      <c r="P213" s="57"/>
      <c r="Q213" s="57"/>
      <c r="R213" s="189">
        <f t="shared" si="141"/>
        <v>27417.599999999999</v>
      </c>
      <c r="S213" s="282"/>
      <c r="T213" s="191" t="s">
        <v>900</v>
      </c>
    </row>
    <row r="214" spans="1:20" s="47" customFormat="1" ht="24" hidden="1" customHeight="1" x14ac:dyDescent="0.25">
      <c r="A214" s="56" t="s">
        <v>70</v>
      </c>
      <c r="B214" s="56" t="s">
        <v>44</v>
      </c>
      <c r="C214" s="56" t="s">
        <v>89</v>
      </c>
      <c r="D214" s="56" t="s">
        <v>90</v>
      </c>
      <c r="E214" s="56" t="s">
        <v>50</v>
      </c>
      <c r="F214" s="83">
        <v>20</v>
      </c>
      <c r="G214" s="56">
        <v>28</v>
      </c>
      <c r="H214" s="56">
        <v>12</v>
      </c>
      <c r="I214" s="56">
        <f t="shared" si="138"/>
        <v>336</v>
      </c>
      <c r="J214" s="80">
        <v>2025</v>
      </c>
      <c r="K214" s="81">
        <v>45658</v>
      </c>
      <c r="L214" s="81">
        <v>45747</v>
      </c>
      <c r="M214" s="84">
        <f t="shared" si="139"/>
        <v>6720</v>
      </c>
      <c r="N214" s="57">
        <f t="shared" si="140"/>
        <v>134.4</v>
      </c>
      <c r="O214" s="57"/>
      <c r="P214" s="57"/>
      <c r="Q214" s="57"/>
      <c r="R214" s="57">
        <f t="shared" si="141"/>
        <v>6854.4</v>
      </c>
      <c r="S214" s="281"/>
      <c r="T214" s="141" t="s">
        <v>900</v>
      </c>
    </row>
    <row r="215" spans="1:20" s="47" customFormat="1" ht="24" hidden="1" customHeight="1" x14ac:dyDescent="0.25">
      <c r="A215" s="56" t="s">
        <v>70</v>
      </c>
      <c r="B215" s="56" t="s">
        <v>44</v>
      </c>
      <c r="C215" s="56" t="s">
        <v>87</v>
      </c>
      <c r="D215" s="56" t="s">
        <v>91</v>
      </c>
      <c r="E215" s="56" t="s">
        <v>50</v>
      </c>
      <c r="F215" s="83">
        <v>20</v>
      </c>
      <c r="G215" s="56">
        <v>15</v>
      </c>
      <c r="H215" s="56">
        <v>16</v>
      </c>
      <c r="I215" s="56">
        <f t="shared" si="128"/>
        <v>240</v>
      </c>
      <c r="J215" s="80">
        <v>2022</v>
      </c>
      <c r="K215" s="81">
        <v>44562</v>
      </c>
      <c r="L215" s="81">
        <v>44681</v>
      </c>
      <c r="M215" s="84">
        <f>F215*G215*H215</f>
        <v>4800</v>
      </c>
      <c r="N215" s="57">
        <f>M215*2%</f>
        <v>96</v>
      </c>
      <c r="O215" s="57"/>
      <c r="P215" s="57"/>
      <c r="Q215" s="57"/>
      <c r="R215" s="57">
        <f t="shared" si="133"/>
        <v>4896</v>
      </c>
      <c r="S215" s="139" t="s">
        <v>627</v>
      </c>
      <c r="T215" s="141" t="s">
        <v>900</v>
      </c>
    </row>
    <row r="216" spans="1:20" s="47" customFormat="1" ht="24" hidden="1" customHeight="1" x14ac:dyDescent="0.25">
      <c r="A216" s="56" t="s">
        <v>70</v>
      </c>
      <c r="B216" s="56" t="s">
        <v>44</v>
      </c>
      <c r="C216" s="56" t="s">
        <v>87</v>
      </c>
      <c r="D216" s="56" t="s">
        <v>91</v>
      </c>
      <c r="E216" s="56" t="s">
        <v>50</v>
      </c>
      <c r="F216" s="83">
        <v>20</v>
      </c>
      <c r="G216" s="56">
        <v>15</v>
      </c>
      <c r="H216" s="56">
        <v>32</v>
      </c>
      <c r="I216" s="56">
        <f t="shared" ref="I216:I219" si="142">G216*H216</f>
        <v>480</v>
      </c>
      <c r="J216" s="80">
        <v>2022</v>
      </c>
      <c r="K216" s="81">
        <v>44682</v>
      </c>
      <c r="L216" s="81">
        <v>44926</v>
      </c>
      <c r="M216" s="84">
        <f t="shared" ref="M216:M219" si="143">F216*G216*H216</f>
        <v>9600</v>
      </c>
      <c r="N216" s="57">
        <f t="shared" ref="N216:N219" si="144">M216*2%</f>
        <v>192</v>
      </c>
      <c r="O216" s="57"/>
      <c r="P216" s="57"/>
      <c r="Q216" s="57"/>
      <c r="R216" s="57">
        <f t="shared" ref="R216:R219" si="145">M216+N216+O216+P216+Q216</f>
        <v>9792</v>
      </c>
      <c r="S216" s="281" t="s">
        <v>531</v>
      </c>
      <c r="T216" s="141" t="s">
        <v>900</v>
      </c>
    </row>
    <row r="217" spans="1:20" s="47" customFormat="1" ht="25.5" x14ac:dyDescent="0.25">
      <c r="A217" s="56" t="s">
        <v>70</v>
      </c>
      <c r="B217" s="56" t="s">
        <v>44</v>
      </c>
      <c r="C217" s="56" t="s">
        <v>87</v>
      </c>
      <c r="D217" s="56" t="s">
        <v>91</v>
      </c>
      <c r="E217" s="56" t="s">
        <v>50</v>
      </c>
      <c r="F217" s="83">
        <v>20</v>
      </c>
      <c r="G217" s="178">
        <v>15</v>
      </c>
      <c r="H217" s="56">
        <v>48</v>
      </c>
      <c r="I217" s="172">
        <f t="shared" si="142"/>
        <v>720</v>
      </c>
      <c r="J217" s="80">
        <v>2023</v>
      </c>
      <c r="K217" s="81">
        <v>44927</v>
      </c>
      <c r="L217" s="81">
        <v>45291</v>
      </c>
      <c r="M217" s="84">
        <f t="shared" si="143"/>
        <v>14400</v>
      </c>
      <c r="N217" s="180">
        <f t="shared" si="144"/>
        <v>288</v>
      </c>
      <c r="O217" s="57"/>
      <c r="P217" s="57"/>
      <c r="Q217" s="174"/>
      <c r="R217" s="57">
        <f t="shared" si="145"/>
        <v>14688</v>
      </c>
      <c r="S217" s="277"/>
      <c r="T217" s="141" t="s">
        <v>900</v>
      </c>
    </row>
    <row r="218" spans="1:20" s="47" customFormat="1" ht="24" hidden="1" customHeight="1" x14ac:dyDescent="0.25">
      <c r="A218" s="156" t="s">
        <v>70</v>
      </c>
      <c r="B218" s="156" t="s">
        <v>44</v>
      </c>
      <c r="C218" s="156" t="s">
        <v>87</v>
      </c>
      <c r="D218" s="156" t="s">
        <v>91</v>
      </c>
      <c r="E218" s="156" t="s">
        <v>50</v>
      </c>
      <c r="F218" s="185">
        <v>20</v>
      </c>
      <c r="G218" s="56">
        <v>15</v>
      </c>
      <c r="H218" s="56">
        <v>48</v>
      </c>
      <c r="I218" s="56">
        <f t="shared" si="142"/>
        <v>720</v>
      </c>
      <c r="J218" s="186">
        <v>2024</v>
      </c>
      <c r="K218" s="187">
        <v>45292</v>
      </c>
      <c r="L218" s="187">
        <v>45657</v>
      </c>
      <c r="M218" s="188">
        <f t="shared" si="143"/>
        <v>14400</v>
      </c>
      <c r="N218" s="57">
        <f t="shared" si="144"/>
        <v>288</v>
      </c>
      <c r="O218" s="57"/>
      <c r="P218" s="57"/>
      <c r="Q218" s="57"/>
      <c r="R218" s="189">
        <f t="shared" si="145"/>
        <v>14688</v>
      </c>
      <c r="S218" s="282"/>
      <c r="T218" s="191" t="s">
        <v>900</v>
      </c>
    </row>
    <row r="219" spans="1:20" s="47" customFormat="1" ht="24" hidden="1" customHeight="1" x14ac:dyDescent="0.25">
      <c r="A219" s="56" t="s">
        <v>70</v>
      </c>
      <c r="B219" s="56" t="s">
        <v>44</v>
      </c>
      <c r="C219" s="56" t="s">
        <v>87</v>
      </c>
      <c r="D219" s="56" t="s">
        <v>91</v>
      </c>
      <c r="E219" s="56" t="s">
        <v>50</v>
      </c>
      <c r="F219" s="83">
        <v>20</v>
      </c>
      <c r="G219" s="56">
        <v>15</v>
      </c>
      <c r="H219" s="56">
        <v>12</v>
      </c>
      <c r="I219" s="56">
        <f t="shared" si="142"/>
        <v>180</v>
      </c>
      <c r="J219" s="80">
        <v>2025</v>
      </c>
      <c r="K219" s="81">
        <v>45658</v>
      </c>
      <c r="L219" s="81">
        <v>45747</v>
      </c>
      <c r="M219" s="84">
        <f t="shared" si="143"/>
        <v>3600</v>
      </c>
      <c r="N219" s="57">
        <f t="shared" si="144"/>
        <v>72</v>
      </c>
      <c r="O219" s="57"/>
      <c r="P219" s="57"/>
      <c r="Q219" s="57"/>
      <c r="R219" s="57">
        <f t="shared" si="145"/>
        <v>3672</v>
      </c>
      <c r="S219" s="281"/>
      <c r="T219" s="141" t="s">
        <v>900</v>
      </c>
    </row>
    <row r="220" spans="1:20" s="47" customFormat="1" ht="25.5" hidden="1" customHeight="1" x14ac:dyDescent="0.25">
      <c r="A220" s="56" t="s">
        <v>70</v>
      </c>
      <c r="B220" s="56" t="s">
        <v>44</v>
      </c>
      <c r="C220" s="56" t="s">
        <v>92</v>
      </c>
      <c r="D220" s="56" t="s">
        <v>93</v>
      </c>
      <c r="E220" s="56" t="s">
        <v>48</v>
      </c>
      <c r="F220" s="83">
        <v>20</v>
      </c>
      <c r="G220" s="56">
        <v>18</v>
      </c>
      <c r="H220" s="56">
        <v>16</v>
      </c>
      <c r="I220" s="56">
        <f t="shared" si="128"/>
        <v>288</v>
      </c>
      <c r="J220" s="80">
        <v>2022</v>
      </c>
      <c r="K220" s="81">
        <v>44562</v>
      </c>
      <c r="L220" s="81">
        <v>44681</v>
      </c>
      <c r="M220" s="84">
        <f>F220*G220*H220</f>
        <v>5760</v>
      </c>
      <c r="N220" s="57">
        <f>M220*2%</f>
        <v>115.2</v>
      </c>
      <c r="O220" s="57"/>
      <c r="P220" s="57"/>
      <c r="Q220" s="57"/>
      <c r="R220" s="57">
        <f t="shared" si="133"/>
        <v>5875.2</v>
      </c>
      <c r="S220" s="139" t="s">
        <v>545</v>
      </c>
      <c r="T220" s="141" t="s">
        <v>900</v>
      </c>
    </row>
    <row r="221" spans="1:20" s="47" customFormat="1" ht="24" hidden="1" customHeight="1" x14ac:dyDescent="0.25">
      <c r="A221" s="56" t="s">
        <v>70</v>
      </c>
      <c r="B221" s="56" t="s">
        <v>44</v>
      </c>
      <c r="C221" s="56" t="s">
        <v>92</v>
      </c>
      <c r="D221" s="56" t="s">
        <v>93</v>
      </c>
      <c r="E221" s="56" t="s">
        <v>48</v>
      </c>
      <c r="F221" s="83">
        <v>20</v>
      </c>
      <c r="G221" s="56">
        <v>18</v>
      </c>
      <c r="H221" s="56">
        <v>32</v>
      </c>
      <c r="I221" s="56">
        <f t="shared" ref="I221:I224" si="146">G221*H221</f>
        <v>576</v>
      </c>
      <c r="J221" s="80">
        <v>2022</v>
      </c>
      <c r="K221" s="81">
        <v>44682</v>
      </c>
      <c r="L221" s="81">
        <v>44926</v>
      </c>
      <c r="M221" s="84">
        <f t="shared" ref="M221:M224" si="147">F221*G221*H221</f>
        <v>11520</v>
      </c>
      <c r="N221" s="57">
        <f t="shared" ref="N221:N224" si="148">M221*2%</f>
        <v>230.4</v>
      </c>
      <c r="O221" s="57"/>
      <c r="P221" s="57"/>
      <c r="Q221" s="57"/>
      <c r="R221" s="57">
        <f t="shared" ref="R221:R224" si="149">M221+N221+O221+P221+Q221</f>
        <v>11750.4</v>
      </c>
      <c r="S221" s="281" t="s">
        <v>523</v>
      </c>
      <c r="T221" s="141" t="s">
        <v>900</v>
      </c>
    </row>
    <row r="222" spans="1:20" s="47" customFormat="1" ht="25.5" x14ac:dyDescent="0.25">
      <c r="A222" s="56" t="s">
        <v>70</v>
      </c>
      <c r="B222" s="56" t="s">
        <v>44</v>
      </c>
      <c r="C222" s="56" t="s">
        <v>92</v>
      </c>
      <c r="D222" s="56" t="s">
        <v>93</v>
      </c>
      <c r="E222" s="56" t="s">
        <v>48</v>
      </c>
      <c r="F222" s="83">
        <v>20</v>
      </c>
      <c r="G222" s="178">
        <v>18</v>
      </c>
      <c r="H222" s="56">
        <v>48</v>
      </c>
      <c r="I222" s="172">
        <f t="shared" si="146"/>
        <v>864</v>
      </c>
      <c r="J222" s="80">
        <v>2023</v>
      </c>
      <c r="K222" s="81">
        <v>44927</v>
      </c>
      <c r="L222" s="81">
        <v>45291</v>
      </c>
      <c r="M222" s="84">
        <f t="shared" si="147"/>
        <v>17280</v>
      </c>
      <c r="N222" s="180">
        <f t="shared" si="148"/>
        <v>345.6</v>
      </c>
      <c r="O222" s="57"/>
      <c r="P222" s="57"/>
      <c r="Q222" s="174"/>
      <c r="R222" s="57">
        <f t="shared" si="149"/>
        <v>17625.599999999999</v>
      </c>
      <c r="S222" s="277"/>
      <c r="T222" s="141" t="s">
        <v>900</v>
      </c>
    </row>
    <row r="223" spans="1:20" s="47" customFormat="1" ht="24" hidden="1" customHeight="1" x14ac:dyDescent="0.25">
      <c r="A223" s="156" t="s">
        <v>70</v>
      </c>
      <c r="B223" s="156" t="s">
        <v>44</v>
      </c>
      <c r="C223" s="156" t="s">
        <v>92</v>
      </c>
      <c r="D223" s="156" t="s">
        <v>93</v>
      </c>
      <c r="E223" s="156" t="s">
        <v>48</v>
      </c>
      <c r="F223" s="185">
        <v>20</v>
      </c>
      <c r="G223" s="56">
        <v>18</v>
      </c>
      <c r="H223" s="56">
        <v>48</v>
      </c>
      <c r="I223" s="56">
        <f t="shared" si="146"/>
        <v>864</v>
      </c>
      <c r="J223" s="186">
        <v>2024</v>
      </c>
      <c r="K223" s="187">
        <v>45292</v>
      </c>
      <c r="L223" s="187">
        <v>45657</v>
      </c>
      <c r="M223" s="188">
        <f t="shared" si="147"/>
        <v>17280</v>
      </c>
      <c r="N223" s="57">
        <f t="shared" si="148"/>
        <v>345.6</v>
      </c>
      <c r="O223" s="57"/>
      <c r="P223" s="57"/>
      <c r="Q223" s="57"/>
      <c r="R223" s="189">
        <f t="shared" si="149"/>
        <v>17625.599999999999</v>
      </c>
      <c r="S223" s="282"/>
      <c r="T223" s="191" t="s">
        <v>900</v>
      </c>
    </row>
    <row r="224" spans="1:20" s="47" customFormat="1" ht="24" hidden="1" customHeight="1" x14ac:dyDescent="0.25">
      <c r="A224" s="56" t="s">
        <v>70</v>
      </c>
      <c r="B224" s="56" t="s">
        <v>44</v>
      </c>
      <c r="C224" s="56" t="s">
        <v>92</v>
      </c>
      <c r="D224" s="56" t="s">
        <v>93</v>
      </c>
      <c r="E224" s="56" t="s">
        <v>48</v>
      </c>
      <c r="F224" s="83">
        <v>20</v>
      </c>
      <c r="G224" s="56">
        <v>18</v>
      </c>
      <c r="H224" s="56">
        <v>12</v>
      </c>
      <c r="I224" s="56">
        <f t="shared" si="146"/>
        <v>216</v>
      </c>
      <c r="J224" s="80">
        <v>2025</v>
      </c>
      <c r="K224" s="81">
        <v>45658</v>
      </c>
      <c r="L224" s="81">
        <v>45747</v>
      </c>
      <c r="M224" s="84">
        <f t="shared" si="147"/>
        <v>4320</v>
      </c>
      <c r="N224" s="57">
        <f t="shared" si="148"/>
        <v>86.4</v>
      </c>
      <c r="O224" s="57"/>
      <c r="P224" s="57"/>
      <c r="Q224" s="57"/>
      <c r="R224" s="57">
        <f t="shared" si="149"/>
        <v>4406.3999999999996</v>
      </c>
      <c r="S224" s="281"/>
      <c r="T224" s="141" t="s">
        <v>900</v>
      </c>
    </row>
    <row r="225" spans="1:20" s="47" customFormat="1" ht="24" hidden="1" customHeight="1" x14ac:dyDescent="0.25">
      <c r="A225" s="56" t="s">
        <v>70</v>
      </c>
      <c r="B225" s="56" t="s">
        <v>39</v>
      </c>
      <c r="C225" s="56" t="s">
        <v>42</v>
      </c>
      <c r="D225" s="56" t="s">
        <v>95</v>
      </c>
      <c r="E225" s="56" t="s">
        <v>22</v>
      </c>
      <c r="F225" s="83">
        <v>22</v>
      </c>
      <c r="G225" s="56">
        <v>5</v>
      </c>
      <c r="H225" s="56">
        <v>12</v>
      </c>
      <c r="I225" s="56">
        <f t="shared" si="128"/>
        <v>60</v>
      </c>
      <c r="J225" s="80">
        <v>2022</v>
      </c>
      <c r="K225" s="81">
        <v>44562</v>
      </c>
      <c r="L225" s="81">
        <v>44651</v>
      </c>
      <c r="M225" s="84">
        <f>(F225*G225*H225)</f>
        <v>1320</v>
      </c>
      <c r="N225" s="57"/>
      <c r="O225" s="57"/>
      <c r="P225" s="57"/>
      <c r="Q225" s="57"/>
      <c r="R225" s="57">
        <f t="shared" si="133"/>
        <v>1320</v>
      </c>
      <c r="S225" s="139" t="s">
        <v>538</v>
      </c>
      <c r="T225" s="141" t="s">
        <v>900</v>
      </c>
    </row>
    <row r="226" spans="1:20" s="47" customFormat="1" ht="24" hidden="1" customHeight="1" x14ac:dyDescent="0.25">
      <c r="A226" s="56" t="s">
        <v>70</v>
      </c>
      <c r="B226" s="56" t="s">
        <v>39</v>
      </c>
      <c r="C226" s="56" t="s">
        <v>42</v>
      </c>
      <c r="D226" s="56" t="s">
        <v>95</v>
      </c>
      <c r="E226" s="56" t="s">
        <v>22</v>
      </c>
      <c r="F226" s="83">
        <v>22</v>
      </c>
      <c r="G226" s="149">
        <v>5</v>
      </c>
      <c r="H226" s="56">
        <v>36</v>
      </c>
      <c r="I226" s="56">
        <f t="shared" si="128"/>
        <v>180</v>
      </c>
      <c r="J226" s="80">
        <v>2022</v>
      </c>
      <c r="K226" s="81">
        <v>44652</v>
      </c>
      <c r="L226" s="81">
        <v>44926</v>
      </c>
      <c r="M226" s="84">
        <f t="shared" ref="M226:M229" si="150">(F226*G226*H226)</f>
        <v>3960</v>
      </c>
      <c r="N226" s="57"/>
      <c r="O226" s="57"/>
      <c r="P226" s="57"/>
      <c r="Q226" s="57"/>
      <c r="R226" s="57">
        <f t="shared" ref="R226" si="151">M226+N226+O226+P226+Q226</f>
        <v>3960</v>
      </c>
      <c r="S226" s="281" t="s">
        <v>503</v>
      </c>
      <c r="T226" s="141" t="s">
        <v>900</v>
      </c>
    </row>
    <row r="227" spans="1:20" s="47" customFormat="1" ht="25.5" x14ac:dyDescent="0.25">
      <c r="A227" s="56" t="s">
        <v>70</v>
      </c>
      <c r="B227" s="56" t="s">
        <v>39</v>
      </c>
      <c r="C227" s="56" t="s">
        <v>42</v>
      </c>
      <c r="D227" s="56" t="s">
        <v>95</v>
      </c>
      <c r="E227" s="56" t="s">
        <v>22</v>
      </c>
      <c r="F227" s="83">
        <v>22</v>
      </c>
      <c r="G227" s="181">
        <v>5</v>
      </c>
      <c r="H227" s="56">
        <v>48</v>
      </c>
      <c r="I227" s="172">
        <f t="shared" si="128"/>
        <v>240</v>
      </c>
      <c r="J227" s="80">
        <v>2023</v>
      </c>
      <c r="K227" s="81">
        <v>44927</v>
      </c>
      <c r="L227" s="81">
        <v>45291</v>
      </c>
      <c r="M227" s="84">
        <f t="shared" si="150"/>
        <v>5280</v>
      </c>
      <c r="N227" s="182"/>
      <c r="O227" s="144"/>
      <c r="P227" s="144"/>
      <c r="Q227" s="175"/>
      <c r="R227" s="57">
        <f>M227+N227+O227+P227+Q227</f>
        <v>5280</v>
      </c>
      <c r="S227" s="277"/>
      <c r="T227" s="141" t="s">
        <v>900</v>
      </c>
    </row>
    <row r="228" spans="1:20" s="47" customFormat="1" ht="24" hidden="1" customHeight="1" x14ac:dyDescent="0.25">
      <c r="A228" s="156" t="s">
        <v>70</v>
      </c>
      <c r="B228" s="156" t="s">
        <v>39</v>
      </c>
      <c r="C228" s="156" t="s">
        <v>42</v>
      </c>
      <c r="D228" s="156" t="s">
        <v>95</v>
      </c>
      <c r="E228" s="156" t="s">
        <v>22</v>
      </c>
      <c r="F228" s="185">
        <v>22</v>
      </c>
      <c r="G228" s="149">
        <v>5</v>
      </c>
      <c r="H228" s="56">
        <v>48</v>
      </c>
      <c r="I228" s="56">
        <f t="shared" si="128"/>
        <v>240</v>
      </c>
      <c r="J228" s="186">
        <v>2024</v>
      </c>
      <c r="K228" s="187" t="s">
        <v>497</v>
      </c>
      <c r="L228" s="187">
        <v>45657</v>
      </c>
      <c r="M228" s="188">
        <f t="shared" si="150"/>
        <v>5280</v>
      </c>
      <c r="N228" s="144"/>
      <c r="O228" s="144"/>
      <c r="P228" s="144"/>
      <c r="Q228" s="144"/>
      <c r="R228" s="189">
        <f t="shared" ref="R228:R230" si="152">M228+N228+O228+P228+Q228</f>
        <v>5280</v>
      </c>
      <c r="S228" s="282"/>
      <c r="T228" s="191" t="s">
        <v>900</v>
      </c>
    </row>
    <row r="229" spans="1:20" s="47" customFormat="1" ht="24" hidden="1" customHeight="1" x14ac:dyDescent="0.25">
      <c r="A229" s="56" t="s">
        <v>70</v>
      </c>
      <c r="B229" s="56" t="s">
        <v>39</v>
      </c>
      <c r="C229" s="56" t="s">
        <v>42</v>
      </c>
      <c r="D229" s="56" t="s">
        <v>95</v>
      </c>
      <c r="E229" s="56" t="s">
        <v>22</v>
      </c>
      <c r="F229" s="83">
        <v>22</v>
      </c>
      <c r="G229" s="149">
        <v>5</v>
      </c>
      <c r="H229" s="56">
        <v>12</v>
      </c>
      <c r="I229" s="56">
        <f t="shared" si="128"/>
        <v>60</v>
      </c>
      <c r="J229" s="80">
        <v>2025</v>
      </c>
      <c r="K229" s="81">
        <v>45658</v>
      </c>
      <c r="L229" s="81">
        <v>45747</v>
      </c>
      <c r="M229" s="84">
        <f t="shared" si="150"/>
        <v>1320</v>
      </c>
      <c r="N229" s="144"/>
      <c r="O229" s="144"/>
      <c r="P229" s="144"/>
      <c r="Q229" s="144"/>
      <c r="R229" s="57">
        <f t="shared" si="152"/>
        <v>1320</v>
      </c>
      <c r="S229" s="281"/>
      <c r="T229" s="141" t="s">
        <v>900</v>
      </c>
    </row>
    <row r="230" spans="1:20" s="47" customFormat="1" ht="25.5" hidden="1" customHeight="1" x14ac:dyDescent="0.25">
      <c r="A230" s="56" t="s">
        <v>70</v>
      </c>
      <c r="B230" s="56" t="s">
        <v>39</v>
      </c>
      <c r="C230" s="56" t="s">
        <v>42</v>
      </c>
      <c r="D230" s="56" t="s">
        <v>96</v>
      </c>
      <c r="E230" s="56" t="s">
        <v>22</v>
      </c>
      <c r="F230" s="83">
        <v>22</v>
      </c>
      <c r="G230" s="56">
        <v>5</v>
      </c>
      <c r="H230" s="56">
        <v>12</v>
      </c>
      <c r="I230" s="56">
        <f t="shared" si="128"/>
        <v>60</v>
      </c>
      <c r="J230" s="80">
        <v>2022</v>
      </c>
      <c r="K230" s="81">
        <v>44562</v>
      </c>
      <c r="L230" s="81">
        <v>44651</v>
      </c>
      <c r="M230" s="84">
        <f t="shared" ref="M230" si="153">(F230*G230*H230)</f>
        <v>1320</v>
      </c>
      <c r="N230" s="144"/>
      <c r="O230" s="144"/>
      <c r="P230" s="144"/>
      <c r="Q230" s="144"/>
      <c r="R230" s="57">
        <f t="shared" si="152"/>
        <v>1320</v>
      </c>
      <c r="S230" s="139" t="s">
        <v>538</v>
      </c>
      <c r="T230" s="141" t="s">
        <v>900</v>
      </c>
    </row>
    <row r="231" spans="1:20" s="47" customFormat="1" ht="24" hidden="1" customHeight="1" x14ac:dyDescent="0.25">
      <c r="A231" s="56" t="s">
        <v>70</v>
      </c>
      <c r="B231" s="56" t="s">
        <v>39</v>
      </c>
      <c r="C231" s="56" t="s">
        <v>42</v>
      </c>
      <c r="D231" s="56" t="s">
        <v>96</v>
      </c>
      <c r="E231" s="56" t="s">
        <v>22</v>
      </c>
      <c r="F231" s="83">
        <v>22</v>
      </c>
      <c r="G231" s="56">
        <v>5</v>
      </c>
      <c r="H231" s="56">
        <v>36</v>
      </c>
      <c r="I231" s="56">
        <f t="shared" ref="I231:I234" si="154">G231*H231</f>
        <v>180</v>
      </c>
      <c r="J231" s="80">
        <v>2022</v>
      </c>
      <c r="K231" s="81">
        <v>44652</v>
      </c>
      <c r="L231" s="81">
        <v>44926</v>
      </c>
      <c r="M231" s="84">
        <f t="shared" ref="M231:M234" si="155">(F231*G231*H231)</f>
        <v>3960</v>
      </c>
      <c r="N231" s="144"/>
      <c r="O231" s="144"/>
      <c r="P231" s="144"/>
      <c r="Q231" s="144"/>
      <c r="R231" s="57">
        <f t="shared" ref="R231:R234" si="156">M231+N231+O231+P231+Q231</f>
        <v>3960</v>
      </c>
      <c r="S231" s="281" t="s">
        <v>503</v>
      </c>
      <c r="T231" s="141" t="s">
        <v>900</v>
      </c>
    </row>
    <row r="232" spans="1:20" s="47" customFormat="1" ht="25.5" x14ac:dyDescent="0.25">
      <c r="A232" s="56" t="s">
        <v>70</v>
      </c>
      <c r="B232" s="56" t="s">
        <v>39</v>
      </c>
      <c r="C232" s="56" t="s">
        <v>42</v>
      </c>
      <c r="D232" s="56" t="s">
        <v>96</v>
      </c>
      <c r="E232" s="56" t="s">
        <v>22</v>
      </c>
      <c r="F232" s="83">
        <v>22</v>
      </c>
      <c r="G232" s="178">
        <v>5</v>
      </c>
      <c r="H232" s="56">
        <v>48</v>
      </c>
      <c r="I232" s="172">
        <f t="shared" si="154"/>
        <v>240</v>
      </c>
      <c r="J232" s="80">
        <v>2023</v>
      </c>
      <c r="K232" s="81">
        <v>44927</v>
      </c>
      <c r="L232" s="81">
        <v>45291</v>
      </c>
      <c r="M232" s="84">
        <f t="shared" si="155"/>
        <v>5280</v>
      </c>
      <c r="N232" s="182"/>
      <c r="O232" s="144"/>
      <c r="P232" s="144"/>
      <c r="Q232" s="175"/>
      <c r="R232" s="57">
        <f t="shared" si="156"/>
        <v>5280</v>
      </c>
      <c r="S232" s="277"/>
      <c r="T232" s="141" t="s">
        <v>900</v>
      </c>
    </row>
    <row r="233" spans="1:20" s="47" customFormat="1" ht="24" hidden="1" customHeight="1" x14ac:dyDescent="0.25">
      <c r="A233" s="156" t="s">
        <v>70</v>
      </c>
      <c r="B233" s="156" t="s">
        <v>39</v>
      </c>
      <c r="C233" s="156" t="s">
        <v>42</v>
      </c>
      <c r="D233" s="156" t="s">
        <v>96</v>
      </c>
      <c r="E233" s="156" t="s">
        <v>22</v>
      </c>
      <c r="F233" s="185">
        <v>22</v>
      </c>
      <c r="G233" s="56">
        <v>5</v>
      </c>
      <c r="H233" s="56">
        <v>48</v>
      </c>
      <c r="I233" s="56">
        <f t="shared" si="154"/>
        <v>240</v>
      </c>
      <c r="J233" s="186">
        <v>2024</v>
      </c>
      <c r="K233" s="187" t="s">
        <v>497</v>
      </c>
      <c r="L233" s="187">
        <v>45657</v>
      </c>
      <c r="M233" s="188">
        <f t="shared" si="155"/>
        <v>5280</v>
      </c>
      <c r="N233" s="144"/>
      <c r="O233" s="144"/>
      <c r="P233" s="144"/>
      <c r="Q233" s="144"/>
      <c r="R233" s="189">
        <f t="shared" si="156"/>
        <v>5280</v>
      </c>
      <c r="S233" s="282"/>
      <c r="T233" s="191" t="s">
        <v>900</v>
      </c>
    </row>
    <row r="234" spans="1:20" s="47" customFormat="1" ht="24" hidden="1" customHeight="1" x14ac:dyDescent="0.25">
      <c r="A234" s="56" t="s">
        <v>70</v>
      </c>
      <c r="B234" s="56" t="s">
        <v>39</v>
      </c>
      <c r="C234" s="56" t="s">
        <v>42</v>
      </c>
      <c r="D234" s="56" t="s">
        <v>96</v>
      </c>
      <c r="E234" s="56" t="s">
        <v>22</v>
      </c>
      <c r="F234" s="83">
        <v>22</v>
      </c>
      <c r="G234" s="56">
        <v>5</v>
      </c>
      <c r="H234" s="56">
        <v>12</v>
      </c>
      <c r="I234" s="56">
        <f t="shared" si="154"/>
        <v>60</v>
      </c>
      <c r="J234" s="80">
        <v>2025</v>
      </c>
      <c r="K234" s="81">
        <v>45658</v>
      </c>
      <c r="L234" s="81">
        <v>45747</v>
      </c>
      <c r="M234" s="84">
        <f t="shared" si="155"/>
        <v>1320</v>
      </c>
      <c r="N234" s="144"/>
      <c r="O234" s="144"/>
      <c r="P234" s="144"/>
      <c r="Q234" s="144"/>
      <c r="R234" s="57">
        <f t="shared" si="156"/>
        <v>1320</v>
      </c>
      <c r="S234" s="281"/>
      <c r="T234" s="141" t="s">
        <v>900</v>
      </c>
    </row>
    <row r="235" spans="1:20" s="47" customFormat="1" ht="24" hidden="1" customHeight="1" x14ac:dyDescent="0.25">
      <c r="A235" s="56" t="s">
        <v>70</v>
      </c>
      <c r="B235" s="56" t="s">
        <v>26</v>
      </c>
      <c r="C235" s="56" t="s">
        <v>98</v>
      </c>
      <c r="D235" s="56" t="s">
        <v>99</v>
      </c>
      <c r="E235" s="56" t="s">
        <v>22</v>
      </c>
      <c r="F235" s="83">
        <v>30</v>
      </c>
      <c r="G235" s="56">
        <v>17</v>
      </c>
      <c r="H235" s="56">
        <v>16</v>
      </c>
      <c r="I235" s="56">
        <f t="shared" si="128"/>
        <v>272</v>
      </c>
      <c r="J235" s="80">
        <v>2022</v>
      </c>
      <c r="K235" s="81">
        <v>44562</v>
      </c>
      <c r="L235" s="81">
        <v>44681</v>
      </c>
      <c r="M235" s="84">
        <f t="shared" ref="M235:M240" si="157">(F235*G235*H235)</f>
        <v>8160</v>
      </c>
      <c r="N235" s="57"/>
      <c r="O235" s="57"/>
      <c r="P235" s="57"/>
      <c r="Q235" s="57"/>
      <c r="R235" s="57">
        <f>M235+N235+O235+P235+Q235</f>
        <v>8160</v>
      </c>
      <c r="S235" s="139" t="s">
        <v>545</v>
      </c>
      <c r="T235" s="141" t="s">
        <v>900</v>
      </c>
    </row>
    <row r="236" spans="1:20" s="47" customFormat="1" ht="24" hidden="1" customHeight="1" x14ac:dyDescent="0.25">
      <c r="A236" s="56" t="s">
        <v>70</v>
      </c>
      <c r="B236" s="56" t="s">
        <v>26</v>
      </c>
      <c r="C236" s="56" t="s">
        <v>98</v>
      </c>
      <c r="D236" s="56" t="s">
        <v>502</v>
      </c>
      <c r="E236" s="56" t="s">
        <v>22</v>
      </c>
      <c r="F236" s="83">
        <v>30</v>
      </c>
      <c r="G236" s="56">
        <v>17</v>
      </c>
      <c r="H236" s="56">
        <v>36</v>
      </c>
      <c r="I236" s="56">
        <f t="shared" si="128"/>
        <v>612</v>
      </c>
      <c r="J236" s="80">
        <v>2022</v>
      </c>
      <c r="K236" s="81">
        <v>44652</v>
      </c>
      <c r="L236" s="81">
        <v>44926</v>
      </c>
      <c r="M236" s="84">
        <f t="shared" si="157"/>
        <v>18360</v>
      </c>
      <c r="N236" s="144"/>
      <c r="O236" s="144"/>
      <c r="P236" s="144"/>
      <c r="Q236" s="144"/>
      <c r="R236" s="57">
        <f>M236+N236+O236+P236+Q236</f>
        <v>18360</v>
      </c>
      <c r="S236" s="281" t="s">
        <v>515</v>
      </c>
      <c r="T236" s="141" t="s">
        <v>900</v>
      </c>
    </row>
    <row r="237" spans="1:20" s="47" customFormat="1" ht="25.5" x14ac:dyDescent="0.25">
      <c r="A237" s="56" t="s">
        <v>70</v>
      </c>
      <c r="B237" s="56" t="s">
        <v>26</v>
      </c>
      <c r="C237" s="56" t="s">
        <v>98</v>
      </c>
      <c r="D237" s="56" t="s">
        <v>502</v>
      </c>
      <c r="E237" s="56" t="s">
        <v>22</v>
      </c>
      <c r="F237" s="83">
        <v>30</v>
      </c>
      <c r="G237" s="178">
        <v>17</v>
      </c>
      <c r="H237" s="56">
        <v>48</v>
      </c>
      <c r="I237" s="172">
        <f t="shared" si="128"/>
        <v>816</v>
      </c>
      <c r="J237" s="80">
        <v>2023</v>
      </c>
      <c r="K237" s="81">
        <v>44927</v>
      </c>
      <c r="L237" s="81">
        <v>45291</v>
      </c>
      <c r="M237" s="84">
        <f t="shared" si="157"/>
        <v>24480</v>
      </c>
      <c r="N237" s="182"/>
      <c r="O237" s="144"/>
      <c r="P237" s="144"/>
      <c r="Q237" s="175"/>
      <c r="R237" s="57">
        <f t="shared" ref="R237:R239" si="158">M237+N237+O237+P237+Q237</f>
        <v>24480</v>
      </c>
      <c r="S237" s="277"/>
      <c r="T237" s="141" t="s">
        <v>900</v>
      </c>
    </row>
    <row r="238" spans="1:20" s="47" customFormat="1" ht="24" hidden="1" customHeight="1" x14ac:dyDescent="0.25">
      <c r="A238" s="156" t="s">
        <v>70</v>
      </c>
      <c r="B238" s="156" t="s">
        <v>26</v>
      </c>
      <c r="C238" s="156" t="s">
        <v>98</v>
      </c>
      <c r="D238" s="156" t="s">
        <v>502</v>
      </c>
      <c r="E238" s="156" t="s">
        <v>22</v>
      </c>
      <c r="F238" s="185">
        <v>30</v>
      </c>
      <c r="G238" s="56">
        <v>17</v>
      </c>
      <c r="H238" s="56">
        <v>48</v>
      </c>
      <c r="I238" s="56">
        <f t="shared" si="128"/>
        <v>816</v>
      </c>
      <c r="J238" s="186">
        <v>2024</v>
      </c>
      <c r="K238" s="187" t="s">
        <v>497</v>
      </c>
      <c r="L238" s="187">
        <v>45657</v>
      </c>
      <c r="M238" s="188">
        <f t="shared" si="157"/>
        <v>24480</v>
      </c>
      <c r="N238" s="144"/>
      <c r="O238" s="144"/>
      <c r="P238" s="144"/>
      <c r="Q238" s="144"/>
      <c r="R238" s="189">
        <f t="shared" si="158"/>
        <v>24480</v>
      </c>
      <c r="S238" s="282"/>
      <c r="T238" s="191" t="s">
        <v>900</v>
      </c>
    </row>
    <row r="239" spans="1:20" s="47" customFormat="1" ht="24" hidden="1" customHeight="1" x14ac:dyDescent="0.25">
      <c r="A239" s="56" t="s">
        <v>70</v>
      </c>
      <c r="B239" s="56" t="s">
        <v>26</v>
      </c>
      <c r="C239" s="56" t="s">
        <v>98</v>
      </c>
      <c r="D239" s="56" t="s">
        <v>502</v>
      </c>
      <c r="E239" s="56" t="s">
        <v>22</v>
      </c>
      <c r="F239" s="83">
        <v>30</v>
      </c>
      <c r="G239" s="56">
        <v>17</v>
      </c>
      <c r="H239" s="56">
        <v>12</v>
      </c>
      <c r="I239" s="56">
        <f t="shared" si="128"/>
        <v>204</v>
      </c>
      <c r="J239" s="80">
        <v>2025</v>
      </c>
      <c r="K239" s="81">
        <v>45658</v>
      </c>
      <c r="L239" s="81">
        <v>45747</v>
      </c>
      <c r="M239" s="84">
        <f t="shared" si="157"/>
        <v>6120</v>
      </c>
      <c r="N239" s="144"/>
      <c r="O239" s="144"/>
      <c r="P239" s="144"/>
      <c r="Q239" s="144"/>
      <c r="R239" s="57">
        <f t="shared" si="158"/>
        <v>6120</v>
      </c>
      <c r="S239" s="281"/>
      <c r="T239" s="141" t="s">
        <v>900</v>
      </c>
    </row>
    <row r="240" spans="1:20" s="52" customFormat="1" ht="24" hidden="1" customHeight="1" x14ac:dyDescent="0.25">
      <c r="A240" s="56" t="s">
        <v>70</v>
      </c>
      <c r="B240" s="56" t="s">
        <v>53</v>
      </c>
      <c r="C240" s="56" t="s">
        <v>375</v>
      </c>
      <c r="D240" s="56" t="s">
        <v>408</v>
      </c>
      <c r="E240" s="104" t="s">
        <v>22</v>
      </c>
      <c r="F240" s="83">
        <v>22</v>
      </c>
      <c r="G240" s="56">
        <v>32</v>
      </c>
      <c r="H240" s="56">
        <v>35</v>
      </c>
      <c r="I240" s="56">
        <f t="shared" si="128"/>
        <v>1120</v>
      </c>
      <c r="J240" s="80">
        <v>2022</v>
      </c>
      <c r="K240" s="81">
        <v>44562</v>
      </c>
      <c r="L240" s="81">
        <v>44815</v>
      </c>
      <c r="M240" s="84">
        <f t="shared" si="157"/>
        <v>24640</v>
      </c>
      <c r="N240" s="57"/>
      <c r="O240" s="57"/>
      <c r="P240" s="57"/>
      <c r="Q240" s="57"/>
      <c r="R240" s="84">
        <f t="shared" ref="R240:R245" si="159">SUM(M240:Q240)</f>
        <v>24640</v>
      </c>
      <c r="S240" s="139" t="s">
        <v>543</v>
      </c>
      <c r="T240" s="141" t="s">
        <v>900</v>
      </c>
    </row>
    <row r="241" spans="1:20" s="52" customFormat="1" ht="24" hidden="1" customHeight="1" x14ac:dyDescent="0.25">
      <c r="A241" s="56" t="s">
        <v>20</v>
      </c>
      <c r="B241" s="56" t="s">
        <v>484</v>
      </c>
      <c r="C241" s="56" t="s">
        <v>360</v>
      </c>
      <c r="D241" s="56" t="s">
        <v>494</v>
      </c>
      <c r="E241" s="56" t="s">
        <v>22</v>
      </c>
      <c r="F241" s="83">
        <v>22</v>
      </c>
      <c r="G241" s="56">
        <v>10</v>
      </c>
      <c r="H241" s="56">
        <v>20</v>
      </c>
      <c r="I241" s="56">
        <f t="shared" si="128"/>
        <v>200</v>
      </c>
      <c r="J241" s="80">
        <v>2022</v>
      </c>
      <c r="K241" s="81">
        <v>44652</v>
      </c>
      <c r="L241" s="81">
        <v>44805</v>
      </c>
      <c r="M241" s="84">
        <f>F241*G241*H241</f>
        <v>4400</v>
      </c>
      <c r="N241" s="57"/>
      <c r="O241" s="57"/>
      <c r="P241" s="57"/>
      <c r="Q241" s="57"/>
      <c r="R241" s="84">
        <f t="shared" si="159"/>
        <v>4400</v>
      </c>
      <c r="S241" s="139" t="s">
        <v>501</v>
      </c>
      <c r="T241" s="141" t="s">
        <v>900</v>
      </c>
    </row>
    <row r="242" spans="1:20" s="52" customFormat="1" ht="24" hidden="1" customHeight="1" x14ac:dyDescent="0.25">
      <c r="A242" s="56" t="s">
        <v>20</v>
      </c>
      <c r="B242" s="56" t="s">
        <v>499</v>
      </c>
      <c r="C242" s="56" t="s">
        <v>422</v>
      </c>
      <c r="D242" s="56" t="s">
        <v>594</v>
      </c>
      <c r="E242" s="56" t="s">
        <v>22</v>
      </c>
      <c r="F242" s="83">
        <v>22</v>
      </c>
      <c r="G242" s="56">
        <v>18</v>
      </c>
      <c r="H242" s="56">
        <v>16</v>
      </c>
      <c r="I242" s="56">
        <f t="shared" ref="I242" si="160">G242*H242</f>
        <v>288</v>
      </c>
      <c r="J242" s="80">
        <v>2022</v>
      </c>
      <c r="K242" s="81">
        <v>44805</v>
      </c>
      <c r="L242" s="81">
        <v>44926</v>
      </c>
      <c r="M242" s="84">
        <f t="shared" ref="M242:M245" si="161">F242*G242*H242</f>
        <v>6336</v>
      </c>
      <c r="N242" s="57"/>
      <c r="O242" s="57"/>
      <c r="P242" s="57"/>
      <c r="Q242" s="57"/>
      <c r="R242" s="84">
        <f t="shared" si="159"/>
        <v>6336</v>
      </c>
      <c r="S242" s="281" t="s">
        <v>855</v>
      </c>
      <c r="T242" s="141" t="s">
        <v>900</v>
      </c>
    </row>
    <row r="243" spans="1:20" s="52" customFormat="1" ht="25.5" x14ac:dyDescent="0.25">
      <c r="A243" s="56" t="s">
        <v>20</v>
      </c>
      <c r="B243" s="56" t="s">
        <v>499</v>
      </c>
      <c r="C243" s="56" t="s">
        <v>422</v>
      </c>
      <c r="D243" s="56" t="s">
        <v>594</v>
      </c>
      <c r="E243" s="56" t="s">
        <v>22</v>
      </c>
      <c r="F243" s="83">
        <v>22</v>
      </c>
      <c r="G243" s="178">
        <v>18</v>
      </c>
      <c r="H243" s="56">
        <v>44</v>
      </c>
      <c r="I243" s="172">
        <f t="shared" ref="I243:I245" si="162">G243*H243</f>
        <v>792</v>
      </c>
      <c r="J243" s="80">
        <v>2023</v>
      </c>
      <c r="K243" s="81">
        <v>44927</v>
      </c>
      <c r="L243" s="81">
        <v>45260</v>
      </c>
      <c r="M243" s="84">
        <f t="shared" si="161"/>
        <v>17424</v>
      </c>
      <c r="N243" s="180"/>
      <c r="O243" s="57"/>
      <c r="P243" s="57"/>
      <c r="Q243" s="174"/>
      <c r="R243" s="84">
        <f t="shared" si="159"/>
        <v>17424</v>
      </c>
      <c r="S243" s="277"/>
      <c r="T243" s="141" t="s">
        <v>900</v>
      </c>
    </row>
    <row r="244" spans="1:20" s="52" customFormat="1" ht="24" hidden="1" customHeight="1" x14ac:dyDescent="0.25">
      <c r="A244" s="156" t="s">
        <v>20</v>
      </c>
      <c r="B244" s="156" t="s">
        <v>499</v>
      </c>
      <c r="C244" s="156" t="s">
        <v>422</v>
      </c>
      <c r="D244" s="156" t="s">
        <v>595</v>
      </c>
      <c r="E244" s="156" t="s">
        <v>22</v>
      </c>
      <c r="F244" s="185">
        <v>22</v>
      </c>
      <c r="G244" s="56">
        <v>16</v>
      </c>
      <c r="H244" s="56">
        <v>16</v>
      </c>
      <c r="I244" s="56">
        <f t="shared" si="162"/>
        <v>256</v>
      </c>
      <c r="J244" s="186">
        <v>2022</v>
      </c>
      <c r="K244" s="187">
        <v>44805</v>
      </c>
      <c r="L244" s="187">
        <v>44926</v>
      </c>
      <c r="M244" s="188">
        <f t="shared" si="161"/>
        <v>5632</v>
      </c>
      <c r="N244" s="57"/>
      <c r="O244" s="57"/>
      <c r="P244" s="57"/>
      <c r="Q244" s="57"/>
      <c r="R244" s="188">
        <f t="shared" si="159"/>
        <v>5632</v>
      </c>
      <c r="S244" s="282" t="s">
        <v>856</v>
      </c>
      <c r="T244" s="191" t="s">
        <v>900</v>
      </c>
    </row>
    <row r="245" spans="1:20" s="52" customFormat="1" ht="25.5" x14ac:dyDescent="0.25">
      <c r="A245" s="56" t="s">
        <v>20</v>
      </c>
      <c r="B245" s="56" t="s">
        <v>499</v>
      </c>
      <c r="C245" s="56" t="s">
        <v>422</v>
      </c>
      <c r="D245" s="56" t="s">
        <v>595</v>
      </c>
      <c r="E245" s="56" t="s">
        <v>22</v>
      </c>
      <c r="F245" s="83">
        <v>22</v>
      </c>
      <c r="G245" s="178">
        <v>16</v>
      </c>
      <c r="H245" s="56">
        <v>44</v>
      </c>
      <c r="I245" s="172">
        <f t="shared" si="162"/>
        <v>704</v>
      </c>
      <c r="J245" s="80">
        <v>2023</v>
      </c>
      <c r="K245" s="81">
        <v>44927</v>
      </c>
      <c r="L245" s="81">
        <v>45260</v>
      </c>
      <c r="M245" s="84">
        <f t="shared" si="161"/>
        <v>15488</v>
      </c>
      <c r="N245" s="180"/>
      <c r="O245" s="57"/>
      <c r="P245" s="57"/>
      <c r="Q245" s="174"/>
      <c r="R245" s="84">
        <f t="shared" si="159"/>
        <v>15488</v>
      </c>
      <c r="S245" s="277"/>
      <c r="T245" s="141" t="s">
        <v>900</v>
      </c>
    </row>
    <row r="246" spans="1:20" ht="25.5" hidden="1" customHeight="1" x14ac:dyDescent="0.25">
      <c r="A246" s="156" t="s">
        <v>20</v>
      </c>
      <c r="B246" s="156" t="s">
        <v>44</v>
      </c>
      <c r="C246" s="194" t="s">
        <v>141</v>
      </c>
      <c r="D246" s="194" t="s">
        <v>142</v>
      </c>
      <c r="E246" s="193" t="s">
        <v>22</v>
      </c>
      <c r="F246" s="195">
        <v>26</v>
      </c>
      <c r="G246" s="157">
        <v>13</v>
      </c>
      <c r="H246" s="56">
        <v>12</v>
      </c>
      <c r="I246" s="56">
        <f t="shared" si="128"/>
        <v>156</v>
      </c>
      <c r="J246" s="186">
        <v>2022</v>
      </c>
      <c r="K246" s="187">
        <v>44562</v>
      </c>
      <c r="L246" s="187">
        <v>44651</v>
      </c>
      <c r="M246" s="196">
        <v>1872</v>
      </c>
      <c r="N246" s="57"/>
      <c r="O246" s="57"/>
      <c r="P246" s="57"/>
      <c r="Q246" s="57"/>
      <c r="R246" s="189">
        <f t="shared" ref="R246:R276" si="163">SUM(M246:Q246)</f>
        <v>1872</v>
      </c>
      <c r="S246" s="190" t="s">
        <v>538</v>
      </c>
      <c r="T246" s="191" t="s">
        <v>900</v>
      </c>
    </row>
    <row r="247" spans="1:20" ht="24" hidden="1" customHeight="1" x14ac:dyDescent="0.25">
      <c r="A247" s="56" t="s">
        <v>20</v>
      </c>
      <c r="B247" s="56" t="s">
        <v>44</v>
      </c>
      <c r="C247" s="157" t="s">
        <v>141</v>
      </c>
      <c r="D247" s="157" t="s">
        <v>143</v>
      </c>
      <c r="E247" s="157" t="s">
        <v>50</v>
      </c>
      <c r="F247" s="161">
        <v>23</v>
      </c>
      <c r="G247" s="157">
        <v>22</v>
      </c>
      <c r="H247" s="56">
        <v>12</v>
      </c>
      <c r="I247" s="56">
        <f t="shared" si="128"/>
        <v>264</v>
      </c>
      <c r="J247" s="80">
        <v>2022</v>
      </c>
      <c r="K247" s="81">
        <v>44562</v>
      </c>
      <c r="L247" s="81">
        <v>44651</v>
      </c>
      <c r="M247" s="162">
        <f t="shared" ref="M247:M271" si="164">F247*G247*H247</f>
        <v>6072</v>
      </c>
      <c r="N247" s="57">
        <f t="shared" ref="N247:N309" si="165">M247*2%</f>
        <v>121.44</v>
      </c>
      <c r="O247" s="57"/>
      <c r="P247" s="57"/>
      <c r="Q247" s="57"/>
      <c r="R247" s="57">
        <f t="shared" si="163"/>
        <v>6193.44</v>
      </c>
      <c r="S247" s="139" t="s">
        <v>538</v>
      </c>
      <c r="T247" s="141" t="s">
        <v>900</v>
      </c>
    </row>
    <row r="248" spans="1:20" ht="24" hidden="1" customHeight="1" x14ac:dyDescent="0.25">
      <c r="A248" s="56" t="s">
        <v>20</v>
      </c>
      <c r="B248" s="56" t="s">
        <v>44</v>
      </c>
      <c r="C248" s="157" t="s">
        <v>141</v>
      </c>
      <c r="D248" s="157" t="s">
        <v>143</v>
      </c>
      <c r="E248" s="157" t="s">
        <v>50</v>
      </c>
      <c r="F248" s="161">
        <v>23</v>
      </c>
      <c r="G248" s="157">
        <v>20</v>
      </c>
      <c r="H248" s="56">
        <v>36</v>
      </c>
      <c r="I248" s="56">
        <f t="shared" ref="I248:I249" si="166">G248*H248</f>
        <v>720</v>
      </c>
      <c r="J248" s="80">
        <v>2022</v>
      </c>
      <c r="K248" s="81">
        <v>44652</v>
      </c>
      <c r="L248" s="81">
        <v>44926</v>
      </c>
      <c r="M248" s="162">
        <f t="shared" ref="M248:M249" si="167">F248*G248*H248</f>
        <v>16560</v>
      </c>
      <c r="N248" s="57">
        <f t="shared" ref="N248:N249" si="168">M248*2%</f>
        <v>331.2</v>
      </c>
      <c r="O248" s="57"/>
      <c r="P248" s="57"/>
      <c r="Q248" s="57"/>
      <c r="R248" s="57">
        <f t="shared" ref="R248" si="169">SUM(M248:Q248)</f>
        <v>16891.2</v>
      </c>
      <c r="S248" s="139" t="s">
        <v>541</v>
      </c>
      <c r="T248" s="141" t="s">
        <v>900</v>
      </c>
    </row>
    <row r="249" spans="1:20" ht="25.5" x14ac:dyDescent="0.25">
      <c r="A249" s="56" t="s">
        <v>20</v>
      </c>
      <c r="B249" s="56" t="s">
        <v>44</v>
      </c>
      <c r="C249" s="157" t="s">
        <v>141</v>
      </c>
      <c r="D249" s="157" t="s">
        <v>143</v>
      </c>
      <c r="E249" s="157" t="s">
        <v>50</v>
      </c>
      <c r="F249" s="161">
        <v>23</v>
      </c>
      <c r="G249" s="183">
        <v>20</v>
      </c>
      <c r="H249" s="56">
        <v>32</v>
      </c>
      <c r="I249" s="172">
        <f t="shared" si="166"/>
        <v>640</v>
      </c>
      <c r="J249" s="80">
        <v>2023</v>
      </c>
      <c r="K249" s="81">
        <v>44927</v>
      </c>
      <c r="L249" s="81">
        <v>45169</v>
      </c>
      <c r="M249" s="162">
        <f t="shared" si="167"/>
        <v>14720</v>
      </c>
      <c r="N249" s="180">
        <f t="shared" si="168"/>
        <v>294.40000000000003</v>
      </c>
      <c r="O249" s="57"/>
      <c r="P249" s="57"/>
      <c r="Q249" s="174"/>
      <c r="R249" s="57">
        <f>SUBTOTAL(9,M249:Q249)</f>
        <v>15014.4</v>
      </c>
      <c r="S249" s="60" t="s">
        <v>803</v>
      </c>
      <c r="T249" s="141" t="s">
        <v>900</v>
      </c>
    </row>
    <row r="250" spans="1:20" ht="25.5" hidden="1" customHeight="1" x14ac:dyDescent="0.25">
      <c r="A250" s="156" t="s">
        <v>20</v>
      </c>
      <c r="B250" s="156" t="s">
        <v>44</v>
      </c>
      <c r="C250" s="194" t="s">
        <v>141</v>
      </c>
      <c r="D250" s="194" t="s">
        <v>144</v>
      </c>
      <c r="E250" s="194" t="s">
        <v>50</v>
      </c>
      <c r="F250" s="195">
        <v>23</v>
      </c>
      <c r="G250" s="157">
        <v>32</v>
      </c>
      <c r="H250" s="56">
        <v>12</v>
      </c>
      <c r="I250" s="56">
        <f t="shared" si="128"/>
        <v>384</v>
      </c>
      <c r="J250" s="186">
        <v>2022</v>
      </c>
      <c r="K250" s="187">
        <v>44562</v>
      </c>
      <c r="L250" s="187">
        <v>44651</v>
      </c>
      <c r="M250" s="196">
        <f t="shared" ref="M250" si="170">F250*G250*H250</f>
        <v>8832</v>
      </c>
      <c r="N250" s="57">
        <f t="shared" ref="N250" si="171">M250*2%</f>
        <v>176.64000000000001</v>
      </c>
      <c r="O250" s="57"/>
      <c r="P250" s="57"/>
      <c r="Q250" s="57"/>
      <c r="R250" s="189">
        <f t="shared" ref="R250" si="172">SUM(M250:Q250)</f>
        <v>9008.64</v>
      </c>
      <c r="S250" s="190" t="s">
        <v>538</v>
      </c>
      <c r="T250" s="191" t="s">
        <v>900</v>
      </c>
    </row>
    <row r="251" spans="1:20" ht="25.5" hidden="1" customHeight="1" x14ac:dyDescent="0.25">
      <c r="A251" s="56" t="s">
        <v>20</v>
      </c>
      <c r="B251" s="56" t="s">
        <v>44</v>
      </c>
      <c r="C251" s="157" t="s">
        <v>141</v>
      </c>
      <c r="D251" s="157" t="s">
        <v>144</v>
      </c>
      <c r="E251" s="157" t="s">
        <v>50</v>
      </c>
      <c r="F251" s="161">
        <v>23</v>
      </c>
      <c r="G251" s="157">
        <v>26</v>
      </c>
      <c r="H251" s="56">
        <v>36</v>
      </c>
      <c r="I251" s="56">
        <f t="shared" ref="I251:I253" si="173">G251*H251</f>
        <v>936</v>
      </c>
      <c r="J251" s="80">
        <v>2022</v>
      </c>
      <c r="K251" s="81">
        <v>44652</v>
      </c>
      <c r="L251" s="81">
        <v>44926</v>
      </c>
      <c r="M251" s="162">
        <f t="shared" ref="M251:M253" si="174">F251*G251*H251</f>
        <v>21528</v>
      </c>
      <c r="N251" s="57">
        <f t="shared" ref="N251" si="175">M251*2%</f>
        <v>430.56</v>
      </c>
      <c r="O251" s="57"/>
      <c r="P251" s="57"/>
      <c r="Q251" s="57"/>
      <c r="R251" s="57">
        <f t="shared" ref="R251" si="176">SUM(M251:Q251)</f>
        <v>21958.560000000001</v>
      </c>
      <c r="S251" s="139" t="s">
        <v>541</v>
      </c>
      <c r="T251" s="141" t="s">
        <v>900</v>
      </c>
    </row>
    <row r="252" spans="1:20" ht="25.5" customHeight="1" x14ac:dyDescent="0.25">
      <c r="A252" s="56" t="s">
        <v>20</v>
      </c>
      <c r="B252" s="56" t="s">
        <v>44</v>
      </c>
      <c r="C252" s="157" t="s">
        <v>141</v>
      </c>
      <c r="D252" s="157" t="s">
        <v>143</v>
      </c>
      <c r="E252" s="157" t="s">
        <v>50</v>
      </c>
      <c r="F252" s="161">
        <v>23</v>
      </c>
      <c r="G252" s="183">
        <v>23</v>
      </c>
      <c r="H252" s="56">
        <v>16</v>
      </c>
      <c r="I252" s="172">
        <f t="shared" ref="I252" si="177">G252*H252</f>
        <v>368</v>
      </c>
      <c r="J252" s="80">
        <v>2023</v>
      </c>
      <c r="K252" s="81">
        <v>45170</v>
      </c>
      <c r="L252" s="81">
        <v>45291</v>
      </c>
      <c r="M252" s="162">
        <f t="shared" ref="M252" si="178">F252*G252*H252</f>
        <v>8464</v>
      </c>
      <c r="N252" s="180">
        <f t="shared" ref="N252" si="179">M252*2%</f>
        <v>169.28</v>
      </c>
      <c r="O252" s="57"/>
      <c r="P252" s="57"/>
      <c r="Q252" s="174"/>
      <c r="R252" s="57">
        <f>SUBTOTAL(9,M252:Q252)</f>
        <v>8633.2800000000007</v>
      </c>
      <c r="S252" s="60" t="s">
        <v>840</v>
      </c>
      <c r="T252" s="141" t="s">
        <v>900</v>
      </c>
    </row>
    <row r="253" spans="1:20" ht="25.5" x14ac:dyDescent="0.25">
      <c r="A253" s="56" t="s">
        <v>20</v>
      </c>
      <c r="B253" s="56" t="s">
        <v>44</v>
      </c>
      <c r="C253" s="157" t="s">
        <v>141</v>
      </c>
      <c r="D253" s="157" t="s">
        <v>144</v>
      </c>
      <c r="E253" s="157" t="s">
        <v>50</v>
      </c>
      <c r="F253" s="161">
        <v>23</v>
      </c>
      <c r="G253" s="183">
        <v>26</v>
      </c>
      <c r="H253" s="56">
        <v>32</v>
      </c>
      <c r="I253" s="172">
        <f t="shared" si="173"/>
        <v>832</v>
      </c>
      <c r="J253" s="80">
        <v>2023</v>
      </c>
      <c r="K253" s="81">
        <v>44927</v>
      </c>
      <c r="L253" s="81">
        <v>45169</v>
      </c>
      <c r="M253" s="162">
        <f t="shared" si="174"/>
        <v>19136</v>
      </c>
      <c r="N253" s="180">
        <f>M253*2%+0.48</f>
        <v>383.20000000000005</v>
      </c>
      <c r="O253" s="57"/>
      <c r="P253" s="57"/>
      <c r="Q253" s="174"/>
      <c r="R253" s="57">
        <f>SUBTOTAL(9,M253:Q253)</f>
        <v>19519.2</v>
      </c>
      <c r="S253" s="60" t="s">
        <v>803</v>
      </c>
      <c r="T253" s="141" t="s">
        <v>900</v>
      </c>
    </row>
    <row r="254" spans="1:20" ht="24" hidden="1" customHeight="1" x14ac:dyDescent="0.25">
      <c r="A254" s="156" t="s">
        <v>20</v>
      </c>
      <c r="B254" s="156" t="s">
        <v>44</v>
      </c>
      <c r="C254" s="194" t="s">
        <v>141</v>
      </c>
      <c r="D254" s="194" t="s">
        <v>145</v>
      </c>
      <c r="E254" s="194" t="s">
        <v>50</v>
      </c>
      <c r="F254" s="195">
        <v>23</v>
      </c>
      <c r="G254" s="157">
        <v>2</v>
      </c>
      <c r="H254" s="56">
        <v>12</v>
      </c>
      <c r="I254" s="56">
        <f t="shared" si="128"/>
        <v>24</v>
      </c>
      <c r="J254" s="186">
        <v>2022</v>
      </c>
      <c r="K254" s="187">
        <v>44562</v>
      </c>
      <c r="L254" s="187">
        <v>44651</v>
      </c>
      <c r="M254" s="196">
        <f t="shared" si="164"/>
        <v>552</v>
      </c>
      <c r="N254" s="57">
        <f t="shared" si="165"/>
        <v>11.040000000000001</v>
      </c>
      <c r="O254" s="57"/>
      <c r="P254" s="57"/>
      <c r="Q254" s="57"/>
      <c r="R254" s="189">
        <f t="shared" si="163"/>
        <v>563.04</v>
      </c>
      <c r="S254" s="190" t="s">
        <v>636</v>
      </c>
      <c r="T254" s="191" t="s">
        <v>900</v>
      </c>
    </row>
    <row r="255" spans="1:20" ht="25.5" hidden="1" customHeight="1" x14ac:dyDescent="0.25">
      <c r="A255" s="56" t="s">
        <v>20</v>
      </c>
      <c r="B255" s="56" t="s">
        <v>44</v>
      </c>
      <c r="C255" s="157" t="s">
        <v>141</v>
      </c>
      <c r="D255" s="157" t="s">
        <v>392</v>
      </c>
      <c r="E255" s="56" t="s">
        <v>48</v>
      </c>
      <c r="F255" s="161">
        <v>22</v>
      </c>
      <c r="G255" s="157">
        <v>15</v>
      </c>
      <c r="H255" s="56">
        <v>24</v>
      </c>
      <c r="I255" s="56">
        <f t="shared" si="128"/>
        <v>360</v>
      </c>
      <c r="J255" s="80">
        <v>2022</v>
      </c>
      <c r="K255" s="81">
        <v>44562</v>
      </c>
      <c r="L255" s="81">
        <v>44742</v>
      </c>
      <c r="M255" s="162">
        <f t="shared" si="164"/>
        <v>7920</v>
      </c>
      <c r="N255" s="57">
        <f t="shared" si="165"/>
        <v>158.4</v>
      </c>
      <c r="O255" s="57"/>
      <c r="P255" s="57"/>
      <c r="Q255" s="57"/>
      <c r="R255" s="57">
        <f t="shared" si="163"/>
        <v>8078.4</v>
      </c>
      <c r="S255" s="139" t="s">
        <v>540</v>
      </c>
      <c r="T255" s="141" t="s">
        <v>900</v>
      </c>
    </row>
    <row r="256" spans="1:20" ht="24" hidden="1" customHeight="1" x14ac:dyDescent="0.25">
      <c r="A256" s="56" t="s">
        <v>20</v>
      </c>
      <c r="B256" s="56" t="s">
        <v>44</v>
      </c>
      <c r="C256" s="157" t="s">
        <v>141</v>
      </c>
      <c r="D256" s="157" t="s">
        <v>146</v>
      </c>
      <c r="E256" s="157" t="s">
        <v>50</v>
      </c>
      <c r="F256" s="161">
        <v>23</v>
      </c>
      <c r="G256" s="157">
        <v>14</v>
      </c>
      <c r="H256" s="56">
        <v>48</v>
      </c>
      <c r="I256" s="56">
        <f t="shared" si="128"/>
        <v>672</v>
      </c>
      <c r="J256" s="80">
        <v>2022</v>
      </c>
      <c r="K256" s="81">
        <v>44562</v>
      </c>
      <c r="L256" s="81">
        <v>44926</v>
      </c>
      <c r="M256" s="162">
        <f t="shared" si="164"/>
        <v>15456</v>
      </c>
      <c r="N256" s="57">
        <f t="shared" si="165"/>
        <v>309.12</v>
      </c>
      <c r="O256" s="57"/>
      <c r="P256" s="57"/>
      <c r="Q256" s="57"/>
      <c r="R256" s="57">
        <f t="shared" si="163"/>
        <v>15765.12</v>
      </c>
      <c r="S256" s="139" t="s">
        <v>540</v>
      </c>
      <c r="T256" s="141" t="s">
        <v>900</v>
      </c>
    </row>
    <row r="257" spans="1:20" ht="24" customHeight="1" x14ac:dyDescent="0.25">
      <c r="A257" s="56" t="s">
        <v>20</v>
      </c>
      <c r="B257" s="56" t="s">
        <v>44</v>
      </c>
      <c r="C257" s="157" t="s">
        <v>141</v>
      </c>
      <c r="D257" s="157" t="s">
        <v>144</v>
      </c>
      <c r="E257" s="157" t="s">
        <v>50</v>
      </c>
      <c r="F257" s="161">
        <v>23</v>
      </c>
      <c r="G257" s="183">
        <v>30</v>
      </c>
      <c r="H257" s="56">
        <v>16</v>
      </c>
      <c r="I257" s="172">
        <f t="shared" ref="I257" si="180">G257*H257</f>
        <v>480</v>
      </c>
      <c r="J257" s="80">
        <v>2023</v>
      </c>
      <c r="K257" s="81">
        <v>45170</v>
      </c>
      <c r="L257" s="81">
        <v>45291</v>
      </c>
      <c r="M257" s="162">
        <f t="shared" ref="M257" si="181">F257*G257*H257</f>
        <v>11040</v>
      </c>
      <c r="N257" s="180">
        <f>M257*2%+0.48</f>
        <v>221.28</v>
      </c>
      <c r="O257" s="57"/>
      <c r="P257" s="57"/>
      <c r="Q257" s="174"/>
      <c r="R257" s="57">
        <f>SUBTOTAL(9,M257:Q257)</f>
        <v>11261.28</v>
      </c>
      <c r="S257" s="60" t="s">
        <v>840</v>
      </c>
      <c r="T257" s="141" t="s">
        <v>900</v>
      </c>
    </row>
    <row r="258" spans="1:20" ht="25.5" x14ac:dyDescent="0.25">
      <c r="A258" s="56" t="s">
        <v>20</v>
      </c>
      <c r="B258" s="56" t="s">
        <v>44</v>
      </c>
      <c r="C258" s="157" t="s">
        <v>141</v>
      </c>
      <c r="D258" s="157" t="s">
        <v>146</v>
      </c>
      <c r="E258" s="157" t="s">
        <v>50</v>
      </c>
      <c r="F258" s="161">
        <v>23</v>
      </c>
      <c r="G258" s="183">
        <v>14</v>
      </c>
      <c r="H258" s="56">
        <v>48</v>
      </c>
      <c r="I258" s="172">
        <f t="shared" si="128"/>
        <v>672</v>
      </c>
      <c r="J258" s="80">
        <v>2023</v>
      </c>
      <c r="K258" s="81">
        <v>44927</v>
      </c>
      <c r="L258" s="81">
        <v>45291</v>
      </c>
      <c r="M258" s="162">
        <f t="shared" si="164"/>
        <v>15456</v>
      </c>
      <c r="N258" s="180">
        <f>M258*2%+0.48</f>
        <v>309.60000000000002</v>
      </c>
      <c r="O258" s="57"/>
      <c r="P258" s="57"/>
      <c r="Q258" s="174"/>
      <c r="R258" s="57">
        <f>SUBTOTAL(9,M258:Q258)</f>
        <v>15765.6</v>
      </c>
      <c r="S258" s="60" t="s">
        <v>803</v>
      </c>
      <c r="T258" s="141" t="s">
        <v>900</v>
      </c>
    </row>
    <row r="259" spans="1:20" ht="24" hidden="1" customHeight="1" x14ac:dyDescent="0.25">
      <c r="A259" s="156" t="s">
        <v>20</v>
      </c>
      <c r="B259" s="156" t="s">
        <v>44</v>
      </c>
      <c r="C259" s="194" t="s">
        <v>141</v>
      </c>
      <c r="D259" s="194" t="s">
        <v>147</v>
      </c>
      <c r="E259" s="194" t="s">
        <v>50</v>
      </c>
      <c r="F259" s="195">
        <v>23</v>
      </c>
      <c r="G259" s="157">
        <v>34</v>
      </c>
      <c r="H259" s="56">
        <v>48</v>
      </c>
      <c r="I259" s="56">
        <f t="shared" si="128"/>
        <v>1632</v>
      </c>
      <c r="J259" s="186">
        <v>2022</v>
      </c>
      <c r="K259" s="187">
        <v>44562</v>
      </c>
      <c r="L259" s="187">
        <v>44926</v>
      </c>
      <c r="M259" s="196">
        <f t="shared" ref="M259:M260" si="182">F259*G259*H259</f>
        <v>37536</v>
      </c>
      <c r="N259" s="57">
        <f t="shared" ref="N259" si="183">M259*2%</f>
        <v>750.72</v>
      </c>
      <c r="O259" s="57"/>
      <c r="P259" s="57"/>
      <c r="Q259" s="57"/>
      <c r="R259" s="189">
        <f t="shared" ref="R259" si="184">SUM(M259:Q259)</f>
        <v>38286.720000000001</v>
      </c>
      <c r="S259" s="190" t="s">
        <v>540</v>
      </c>
      <c r="T259" s="191" t="s">
        <v>900</v>
      </c>
    </row>
    <row r="260" spans="1:20" ht="25.5" x14ac:dyDescent="0.25">
      <c r="A260" s="56" t="s">
        <v>20</v>
      </c>
      <c r="B260" s="56" t="s">
        <v>44</v>
      </c>
      <c r="C260" s="157" t="s">
        <v>141</v>
      </c>
      <c r="D260" s="157" t="s">
        <v>147</v>
      </c>
      <c r="E260" s="157" t="s">
        <v>50</v>
      </c>
      <c r="F260" s="161">
        <v>23</v>
      </c>
      <c r="G260" s="183">
        <v>34</v>
      </c>
      <c r="H260" s="56">
        <v>48</v>
      </c>
      <c r="I260" s="172">
        <f t="shared" si="128"/>
        <v>1632</v>
      </c>
      <c r="J260" s="80">
        <v>2023</v>
      </c>
      <c r="K260" s="81">
        <v>44927</v>
      </c>
      <c r="L260" s="81">
        <v>45291</v>
      </c>
      <c r="M260" s="162">
        <f t="shared" si="182"/>
        <v>37536</v>
      </c>
      <c r="N260" s="180">
        <f>M260*2%+0.48</f>
        <v>751.2</v>
      </c>
      <c r="O260" s="57"/>
      <c r="P260" s="57"/>
      <c r="Q260" s="174"/>
      <c r="R260" s="57">
        <f>SUBTOTAL(9,M260:Q260)</f>
        <v>38287.199999999997</v>
      </c>
      <c r="S260" s="60" t="s">
        <v>803</v>
      </c>
      <c r="T260" s="141" t="s">
        <v>900</v>
      </c>
    </row>
    <row r="261" spans="1:20" ht="24" hidden="1" customHeight="1" x14ac:dyDescent="0.25">
      <c r="A261" s="156" t="s">
        <v>20</v>
      </c>
      <c r="B261" s="156" t="s">
        <v>44</v>
      </c>
      <c r="C261" s="194" t="s">
        <v>141</v>
      </c>
      <c r="D261" s="194" t="s">
        <v>148</v>
      </c>
      <c r="E261" s="194" t="s">
        <v>50</v>
      </c>
      <c r="F261" s="195">
        <v>23</v>
      </c>
      <c r="G261" s="157">
        <v>34</v>
      </c>
      <c r="H261" s="56">
        <v>48</v>
      </c>
      <c r="I261" s="56">
        <f t="shared" si="128"/>
        <v>1632</v>
      </c>
      <c r="J261" s="186">
        <v>2022</v>
      </c>
      <c r="K261" s="187">
        <v>44562</v>
      </c>
      <c r="L261" s="187">
        <v>44926</v>
      </c>
      <c r="M261" s="196">
        <f t="shared" ref="M261:M262" si="185">F261*G261*H261</f>
        <v>37536</v>
      </c>
      <c r="N261" s="57">
        <f t="shared" ref="N261" si="186">M261*2%</f>
        <v>750.72</v>
      </c>
      <c r="O261" s="57"/>
      <c r="P261" s="57"/>
      <c r="Q261" s="57"/>
      <c r="R261" s="189">
        <f t="shared" ref="R261" si="187">SUM(M261:Q261)</f>
        <v>38286.720000000001</v>
      </c>
      <c r="S261" s="190" t="s">
        <v>540</v>
      </c>
      <c r="T261" s="191" t="s">
        <v>900</v>
      </c>
    </row>
    <row r="262" spans="1:20" ht="25.5" x14ac:dyDescent="0.25">
      <c r="A262" s="56" t="s">
        <v>20</v>
      </c>
      <c r="B262" s="56" t="s">
        <v>44</v>
      </c>
      <c r="C262" s="157" t="s">
        <v>141</v>
      </c>
      <c r="D262" s="157" t="s">
        <v>148</v>
      </c>
      <c r="E262" s="157" t="s">
        <v>50</v>
      </c>
      <c r="F262" s="161">
        <v>23</v>
      </c>
      <c r="G262" s="183">
        <v>34</v>
      </c>
      <c r="H262" s="56">
        <v>48</v>
      </c>
      <c r="I262" s="172">
        <f t="shared" si="128"/>
        <v>1632</v>
      </c>
      <c r="J262" s="80">
        <v>2023</v>
      </c>
      <c r="K262" s="81">
        <v>44927</v>
      </c>
      <c r="L262" s="81">
        <v>45291</v>
      </c>
      <c r="M262" s="162">
        <f t="shared" si="185"/>
        <v>37536</v>
      </c>
      <c r="N262" s="180">
        <f>M262*2%+0.48</f>
        <v>751.2</v>
      </c>
      <c r="O262" s="57"/>
      <c r="P262" s="57"/>
      <c r="Q262" s="174"/>
      <c r="R262" s="57">
        <f>SUBTOTAL(9,M262:Q262)</f>
        <v>38287.199999999997</v>
      </c>
      <c r="S262" s="60" t="s">
        <v>803</v>
      </c>
      <c r="T262" s="141" t="s">
        <v>900</v>
      </c>
    </row>
    <row r="263" spans="1:20" ht="25.5" hidden="1" customHeight="1" x14ac:dyDescent="0.25">
      <c r="A263" s="156" t="s">
        <v>20</v>
      </c>
      <c r="B263" s="156" t="s">
        <v>44</v>
      </c>
      <c r="C263" s="194" t="s">
        <v>141</v>
      </c>
      <c r="D263" s="194" t="s">
        <v>149</v>
      </c>
      <c r="E263" s="194" t="s">
        <v>50</v>
      </c>
      <c r="F263" s="195">
        <v>23</v>
      </c>
      <c r="G263" s="157">
        <v>21</v>
      </c>
      <c r="H263" s="56">
        <v>48</v>
      </c>
      <c r="I263" s="56">
        <f t="shared" si="128"/>
        <v>1008</v>
      </c>
      <c r="J263" s="186">
        <v>2022</v>
      </c>
      <c r="K263" s="187">
        <v>44562</v>
      </c>
      <c r="L263" s="187">
        <v>44926</v>
      </c>
      <c r="M263" s="196">
        <f t="shared" ref="M263:M264" si="188">F263*G263*H263</f>
        <v>23184</v>
      </c>
      <c r="N263" s="57">
        <f t="shared" ref="N263" si="189">M263*2%</f>
        <v>463.68</v>
      </c>
      <c r="O263" s="57"/>
      <c r="P263" s="57"/>
      <c r="Q263" s="57"/>
      <c r="R263" s="189">
        <f t="shared" ref="R263" si="190">SUM(M263:Q263)</f>
        <v>23647.68</v>
      </c>
      <c r="S263" s="190" t="s">
        <v>540</v>
      </c>
      <c r="T263" s="191" t="s">
        <v>900</v>
      </c>
    </row>
    <row r="264" spans="1:20" ht="25.5" x14ac:dyDescent="0.25">
      <c r="A264" s="56" t="s">
        <v>20</v>
      </c>
      <c r="B264" s="56" t="s">
        <v>44</v>
      </c>
      <c r="C264" s="157" t="s">
        <v>141</v>
      </c>
      <c r="D264" s="157" t="s">
        <v>149</v>
      </c>
      <c r="E264" s="157" t="s">
        <v>50</v>
      </c>
      <c r="F264" s="161">
        <v>23</v>
      </c>
      <c r="G264" s="183">
        <v>21</v>
      </c>
      <c r="H264" s="56">
        <v>32</v>
      </c>
      <c r="I264" s="172">
        <f t="shared" si="128"/>
        <v>672</v>
      </c>
      <c r="J264" s="80">
        <v>2023</v>
      </c>
      <c r="K264" s="81">
        <v>44927</v>
      </c>
      <c r="L264" s="81">
        <v>45169</v>
      </c>
      <c r="M264" s="162">
        <f t="shared" si="188"/>
        <v>15456</v>
      </c>
      <c r="N264" s="180">
        <f>M264*2%+0.48</f>
        <v>309.60000000000002</v>
      </c>
      <c r="O264" s="57"/>
      <c r="P264" s="57"/>
      <c r="Q264" s="174"/>
      <c r="R264" s="57">
        <f>SUBTOTAL(9,M264:Q264)</f>
        <v>15765.6</v>
      </c>
      <c r="S264" s="60" t="s">
        <v>803</v>
      </c>
      <c r="T264" s="141" t="s">
        <v>900</v>
      </c>
    </row>
    <row r="265" spans="1:20" ht="24" hidden="1" customHeight="1" x14ac:dyDescent="0.25">
      <c r="A265" s="156" t="s">
        <v>20</v>
      </c>
      <c r="B265" s="156" t="s">
        <v>44</v>
      </c>
      <c r="C265" s="194" t="s">
        <v>141</v>
      </c>
      <c r="D265" s="194" t="s">
        <v>150</v>
      </c>
      <c r="E265" s="194" t="s">
        <v>50</v>
      </c>
      <c r="F265" s="195">
        <v>23</v>
      </c>
      <c r="G265" s="157">
        <v>15</v>
      </c>
      <c r="H265" s="56">
        <v>48</v>
      </c>
      <c r="I265" s="56">
        <f t="shared" si="128"/>
        <v>720</v>
      </c>
      <c r="J265" s="186">
        <v>2022</v>
      </c>
      <c r="K265" s="187">
        <v>44562</v>
      </c>
      <c r="L265" s="187">
        <v>44926</v>
      </c>
      <c r="M265" s="196">
        <f t="shared" ref="M265:M267" si="191">F265*G265*H265</f>
        <v>16560</v>
      </c>
      <c r="N265" s="57">
        <f t="shared" ref="N265:N267" si="192">M265*2%</f>
        <v>331.2</v>
      </c>
      <c r="O265" s="57"/>
      <c r="P265" s="57"/>
      <c r="Q265" s="57"/>
      <c r="R265" s="189">
        <f t="shared" ref="R265" si="193">SUM(M265:Q265)</f>
        <v>16891.2</v>
      </c>
      <c r="S265" s="190" t="s">
        <v>540</v>
      </c>
      <c r="T265" s="191" t="s">
        <v>900</v>
      </c>
    </row>
    <row r="266" spans="1:20" ht="24" customHeight="1" x14ac:dyDescent="0.25">
      <c r="A266" s="56" t="s">
        <v>20</v>
      </c>
      <c r="B266" s="56" t="s">
        <v>44</v>
      </c>
      <c r="C266" s="157" t="s">
        <v>141</v>
      </c>
      <c r="D266" s="157" t="s">
        <v>149</v>
      </c>
      <c r="E266" s="157" t="s">
        <v>50</v>
      </c>
      <c r="F266" s="161">
        <v>23</v>
      </c>
      <c r="G266" s="183">
        <v>18</v>
      </c>
      <c r="H266" s="56">
        <v>16</v>
      </c>
      <c r="I266" s="172">
        <f t="shared" si="128"/>
        <v>288</v>
      </c>
      <c r="J266" s="80">
        <v>2023</v>
      </c>
      <c r="K266" s="81">
        <v>45170</v>
      </c>
      <c r="L266" s="81">
        <v>45291</v>
      </c>
      <c r="M266" s="162">
        <f t="shared" ref="M266" si="194">F266*G266*H266</f>
        <v>6624</v>
      </c>
      <c r="N266" s="180">
        <f>M266*2%+0.48</f>
        <v>132.95999999999998</v>
      </c>
      <c r="O266" s="57"/>
      <c r="P266" s="57"/>
      <c r="Q266" s="174"/>
      <c r="R266" s="57">
        <f>SUBTOTAL(9,M266:Q266)</f>
        <v>6756.96</v>
      </c>
      <c r="S266" s="60" t="s">
        <v>840</v>
      </c>
      <c r="T266" s="141" t="s">
        <v>900</v>
      </c>
    </row>
    <row r="267" spans="1:20" ht="25.5" x14ac:dyDescent="0.25">
      <c r="A267" s="56" t="s">
        <v>20</v>
      </c>
      <c r="B267" s="56" t="s">
        <v>44</v>
      </c>
      <c r="C267" s="157" t="s">
        <v>141</v>
      </c>
      <c r="D267" s="157" t="s">
        <v>150</v>
      </c>
      <c r="E267" s="157" t="s">
        <v>50</v>
      </c>
      <c r="F267" s="161">
        <v>23</v>
      </c>
      <c r="G267" s="183">
        <v>15</v>
      </c>
      <c r="H267" s="56">
        <v>16</v>
      </c>
      <c r="I267" s="172">
        <f t="shared" si="128"/>
        <v>240</v>
      </c>
      <c r="J267" s="80">
        <v>2023</v>
      </c>
      <c r="K267" s="81">
        <v>44927</v>
      </c>
      <c r="L267" s="150">
        <v>45046</v>
      </c>
      <c r="M267" s="162">
        <f t="shared" si="191"/>
        <v>5520</v>
      </c>
      <c r="N267" s="180">
        <f t="shared" si="192"/>
        <v>110.4</v>
      </c>
      <c r="O267" s="57"/>
      <c r="P267" s="57"/>
      <c r="Q267" s="174"/>
      <c r="R267" s="57">
        <f>SUBTOTAL(9,M267:Q267)</f>
        <v>5630.4</v>
      </c>
      <c r="S267" s="60" t="s">
        <v>803</v>
      </c>
      <c r="T267" s="141" t="s">
        <v>900</v>
      </c>
    </row>
    <row r="268" spans="1:20" ht="24" hidden="1" customHeight="1" x14ac:dyDescent="0.25">
      <c r="A268" s="156" t="s">
        <v>20</v>
      </c>
      <c r="B268" s="156" t="s">
        <v>44</v>
      </c>
      <c r="C268" s="194" t="s">
        <v>151</v>
      </c>
      <c r="D268" s="194" t="s">
        <v>152</v>
      </c>
      <c r="E268" s="194" t="s">
        <v>50</v>
      </c>
      <c r="F268" s="195">
        <v>23</v>
      </c>
      <c r="G268" s="157">
        <v>5</v>
      </c>
      <c r="H268" s="56">
        <v>48</v>
      </c>
      <c r="I268" s="56">
        <f t="shared" si="128"/>
        <v>240</v>
      </c>
      <c r="J268" s="186">
        <v>2022</v>
      </c>
      <c r="K268" s="187">
        <v>44562</v>
      </c>
      <c r="L268" s="187">
        <v>44926</v>
      </c>
      <c r="M268" s="196">
        <f t="shared" si="164"/>
        <v>5520</v>
      </c>
      <c r="N268" s="57">
        <f t="shared" si="165"/>
        <v>110.4</v>
      </c>
      <c r="O268" s="162"/>
      <c r="P268" s="162"/>
      <c r="Q268" s="162"/>
      <c r="R268" s="189">
        <f t="shared" si="163"/>
        <v>5630.4</v>
      </c>
      <c r="S268" s="190" t="s">
        <v>540</v>
      </c>
      <c r="T268" s="191" t="s">
        <v>900</v>
      </c>
    </row>
    <row r="269" spans="1:20" ht="24" customHeight="1" x14ac:dyDescent="0.25">
      <c r="A269" s="56" t="s">
        <v>20</v>
      </c>
      <c r="B269" s="56" t="s">
        <v>44</v>
      </c>
      <c r="C269" s="157" t="s">
        <v>141</v>
      </c>
      <c r="D269" s="157" t="s">
        <v>150</v>
      </c>
      <c r="E269" s="157" t="s">
        <v>50</v>
      </c>
      <c r="F269" s="161">
        <v>23</v>
      </c>
      <c r="G269" s="183">
        <v>24</v>
      </c>
      <c r="H269" s="56">
        <v>16</v>
      </c>
      <c r="I269" s="172">
        <f t="shared" ref="I269:I270" si="195">G269*H269</f>
        <v>384</v>
      </c>
      <c r="J269" s="80">
        <v>2023</v>
      </c>
      <c r="K269" s="81">
        <v>45047</v>
      </c>
      <c r="L269" s="81">
        <v>45169</v>
      </c>
      <c r="M269" s="162">
        <f t="shared" si="164"/>
        <v>8832</v>
      </c>
      <c r="N269" s="180">
        <f t="shared" ref="N269:N271" si="196">M269*2%+0.48</f>
        <v>177.12</v>
      </c>
      <c r="O269" s="57"/>
      <c r="P269" s="57"/>
      <c r="Q269" s="174"/>
      <c r="R269" s="57">
        <f t="shared" ref="R269:R271" si="197">SUBTOTAL(9,M269:Q269)</f>
        <v>9009.1200000000008</v>
      </c>
      <c r="S269" s="60" t="s">
        <v>801</v>
      </c>
      <c r="T269" s="141" t="s">
        <v>900</v>
      </c>
    </row>
    <row r="270" spans="1:20" ht="24" customHeight="1" x14ac:dyDescent="0.25">
      <c r="A270" s="56" t="s">
        <v>20</v>
      </c>
      <c r="B270" s="56" t="s">
        <v>44</v>
      </c>
      <c r="C270" s="157" t="s">
        <v>141</v>
      </c>
      <c r="D270" s="157" t="s">
        <v>150</v>
      </c>
      <c r="E270" s="157" t="s">
        <v>50</v>
      </c>
      <c r="F270" s="161">
        <v>23</v>
      </c>
      <c r="G270" s="183">
        <v>30</v>
      </c>
      <c r="H270" s="56">
        <v>16</v>
      </c>
      <c r="I270" s="172">
        <f t="shared" si="195"/>
        <v>480</v>
      </c>
      <c r="J270" s="80">
        <v>2023</v>
      </c>
      <c r="K270" s="81">
        <v>45170</v>
      </c>
      <c r="L270" s="81">
        <v>45291</v>
      </c>
      <c r="M270" s="162">
        <f t="shared" si="164"/>
        <v>11040</v>
      </c>
      <c r="N270" s="180">
        <f t="shared" si="196"/>
        <v>221.28</v>
      </c>
      <c r="O270" s="57"/>
      <c r="P270" s="57"/>
      <c r="Q270" s="174"/>
      <c r="R270" s="57">
        <f t="shared" si="197"/>
        <v>11261.28</v>
      </c>
      <c r="S270" s="60" t="s">
        <v>840</v>
      </c>
      <c r="T270" s="141" t="s">
        <v>900</v>
      </c>
    </row>
    <row r="271" spans="1:20" ht="25.5" x14ac:dyDescent="0.25">
      <c r="A271" s="56" t="s">
        <v>20</v>
      </c>
      <c r="B271" s="56" t="s">
        <v>44</v>
      </c>
      <c r="C271" s="157" t="s">
        <v>151</v>
      </c>
      <c r="D271" s="157" t="s">
        <v>152</v>
      </c>
      <c r="E271" s="157" t="s">
        <v>50</v>
      </c>
      <c r="F271" s="161">
        <v>23</v>
      </c>
      <c r="G271" s="183">
        <v>5</v>
      </c>
      <c r="H271" s="56">
        <v>48</v>
      </c>
      <c r="I271" s="172">
        <f t="shared" si="128"/>
        <v>240</v>
      </c>
      <c r="J271" s="80">
        <v>2023</v>
      </c>
      <c r="K271" s="81">
        <v>44927</v>
      </c>
      <c r="L271" s="81">
        <v>45291</v>
      </c>
      <c r="M271" s="162">
        <f t="shared" si="164"/>
        <v>5520</v>
      </c>
      <c r="N271" s="180">
        <f t="shared" si="196"/>
        <v>110.88000000000001</v>
      </c>
      <c r="O271" s="162"/>
      <c r="P271" s="162"/>
      <c r="Q271" s="176"/>
      <c r="R271" s="57">
        <f t="shared" si="197"/>
        <v>5630.88</v>
      </c>
      <c r="S271" s="60" t="s">
        <v>803</v>
      </c>
      <c r="T271" s="141" t="s">
        <v>900</v>
      </c>
    </row>
    <row r="272" spans="1:20" ht="24" hidden="1" customHeight="1" x14ac:dyDescent="0.25">
      <c r="A272" s="156" t="s">
        <v>20</v>
      </c>
      <c r="B272" s="156" t="s">
        <v>44</v>
      </c>
      <c r="C272" s="194" t="s">
        <v>151</v>
      </c>
      <c r="D272" s="194" t="s">
        <v>153</v>
      </c>
      <c r="E272" s="194" t="s">
        <v>50</v>
      </c>
      <c r="F272" s="195">
        <v>23</v>
      </c>
      <c r="G272" s="157">
        <v>11</v>
      </c>
      <c r="H272" s="56">
        <v>48</v>
      </c>
      <c r="I272" s="56">
        <f t="shared" si="128"/>
        <v>528</v>
      </c>
      <c r="J272" s="186">
        <v>2022</v>
      </c>
      <c r="K272" s="187">
        <v>44562</v>
      </c>
      <c r="L272" s="187">
        <v>44926</v>
      </c>
      <c r="M272" s="188">
        <f t="shared" ref="M272:M286" si="198">(F272*G272*H272)</f>
        <v>12144</v>
      </c>
      <c r="N272" s="57">
        <f t="shared" si="165"/>
        <v>242.88</v>
      </c>
      <c r="O272" s="162"/>
      <c r="P272" s="162"/>
      <c r="Q272" s="162"/>
      <c r="R272" s="189">
        <f t="shared" si="163"/>
        <v>12386.88</v>
      </c>
      <c r="S272" s="190" t="s">
        <v>540</v>
      </c>
      <c r="T272" s="191" t="s">
        <v>900</v>
      </c>
    </row>
    <row r="273" spans="1:20" ht="25.5" x14ac:dyDescent="0.25">
      <c r="A273" s="56" t="s">
        <v>20</v>
      </c>
      <c r="B273" s="56" t="s">
        <v>44</v>
      </c>
      <c r="C273" s="157" t="s">
        <v>151</v>
      </c>
      <c r="D273" s="157" t="s">
        <v>153</v>
      </c>
      <c r="E273" s="157" t="s">
        <v>50</v>
      </c>
      <c r="F273" s="161">
        <v>23</v>
      </c>
      <c r="G273" s="183">
        <v>11</v>
      </c>
      <c r="H273" s="56">
        <v>48</v>
      </c>
      <c r="I273" s="172">
        <f t="shared" si="128"/>
        <v>528</v>
      </c>
      <c r="J273" s="80">
        <v>2023</v>
      </c>
      <c r="K273" s="81">
        <v>44927</v>
      </c>
      <c r="L273" s="81">
        <v>45291</v>
      </c>
      <c r="M273" s="84">
        <f t="shared" si="198"/>
        <v>12144</v>
      </c>
      <c r="N273" s="180">
        <f>M273*2%+0.48</f>
        <v>243.35999999999999</v>
      </c>
      <c r="O273" s="162"/>
      <c r="P273" s="162"/>
      <c r="Q273" s="176"/>
      <c r="R273" s="57">
        <f>SUBTOTAL(9,M273:Q273)</f>
        <v>12387.36</v>
      </c>
      <c r="S273" s="60" t="s">
        <v>803</v>
      </c>
      <c r="T273" s="141" t="s">
        <v>900</v>
      </c>
    </row>
    <row r="274" spans="1:20" ht="25.5" hidden="1" customHeight="1" x14ac:dyDescent="0.25">
      <c r="A274" s="156" t="s">
        <v>20</v>
      </c>
      <c r="B274" s="156" t="s">
        <v>44</v>
      </c>
      <c r="C274" s="194" t="s">
        <v>151</v>
      </c>
      <c r="D274" s="194" t="s">
        <v>154</v>
      </c>
      <c r="E274" s="197" t="s">
        <v>50</v>
      </c>
      <c r="F274" s="195">
        <v>23</v>
      </c>
      <c r="G274" s="157">
        <v>13</v>
      </c>
      <c r="H274" s="56">
        <v>48</v>
      </c>
      <c r="I274" s="56">
        <f t="shared" si="128"/>
        <v>624</v>
      </c>
      <c r="J274" s="186">
        <v>2022</v>
      </c>
      <c r="K274" s="187">
        <v>44562</v>
      </c>
      <c r="L274" s="187">
        <v>44926</v>
      </c>
      <c r="M274" s="188">
        <f t="shared" si="198"/>
        <v>14352</v>
      </c>
      <c r="N274" s="57">
        <f t="shared" si="165"/>
        <v>287.04000000000002</v>
      </c>
      <c r="O274" s="162"/>
      <c r="P274" s="162"/>
      <c r="Q274" s="162"/>
      <c r="R274" s="189">
        <f t="shared" si="163"/>
        <v>14639.04</v>
      </c>
      <c r="S274" s="190" t="s">
        <v>540</v>
      </c>
      <c r="T274" s="191" t="s">
        <v>900</v>
      </c>
    </row>
    <row r="275" spans="1:20" ht="25.5" x14ac:dyDescent="0.25">
      <c r="A275" s="56" t="s">
        <v>20</v>
      </c>
      <c r="B275" s="56" t="s">
        <v>44</v>
      </c>
      <c r="C275" s="157" t="s">
        <v>151</v>
      </c>
      <c r="D275" s="157" t="s">
        <v>154</v>
      </c>
      <c r="E275" s="157" t="s">
        <v>50</v>
      </c>
      <c r="F275" s="161">
        <v>23</v>
      </c>
      <c r="G275" s="183">
        <v>13</v>
      </c>
      <c r="H275" s="56">
        <v>48</v>
      </c>
      <c r="I275" s="172">
        <f t="shared" si="128"/>
        <v>624</v>
      </c>
      <c r="J275" s="80">
        <v>2023</v>
      </c>
      <c r="K275" s="81">
        <v>44927</v>
      </c>
      <c r="L275" s="81">
        <v>45291</v>
      </c>
      <c r="M275" s="84">
        <f t="shared" si="198"/>
        <v>14352</v>
      </c>
      <c r="N275" s="180">
        <f>M275*2%+0.48</f>
        <v>287.52000000000004</v>
      </c>
      <c r="O275" s="162"/>
      <c r="P275" s="162"/>
      <c r="Q275" s="176"/>
      <c r="R275" s="57">
        <f>SUBTOTAL(9,M275:Q275)</f>
        <v>14639.52</v>
      </c>
      <c r="S275" s="60" t="s">
        <v>803</v>
      </c>
      <c r="T275" s="141" t="s">
        <v>900</v>
      </c>
    </row>
    <row r="276" spans="1:20" ht="25.5" hidden="1" customHeight="1" x14ac:dyDescent="0.25">
      <c r="A276" s="156" t="s">
        <v>20</v>
      </c>
      <c r="B276" s="156" t="s">
        <v>44</v>
      </c>
      <c r="C276" s="194" t="s">
        <v>151</v>
      </c>
      <c r="D276" s="194" t="s">
        <v>155</v>
      </c>
      <c r="E276" s="194" t="s">
        <v>50</v>
      </c>
      <c r="F276" s="195">
        <v>23</v>
      </c>
      <c r="G276" s="157">
        <v>7</v>
      </c>
      <c r="H276" s="56">
        <v>48</v>
      </c>
      <c r="I276" s="56">
        <f t="shared" si="128"/>
        <v>336</v>
      </c>
      <c r="J276" s="186">
        <v>2022</v>
      </c>
      <c r="K276" s="187">
        <v>44562</v>
      </c>
      <c r="L276" s="187">
        <v>44926</v>
      </c>
      <c r="M276" s="188">
        <f t="shared" si="198"/>
        <v>7728</v>
      </c>
      <c r="N276" s="57">
        <f t="shared" si="165"/>
        <v>154.56</v>
      </c>
      <c r="O276" s="162"/>
      <c r="P276" s="162"/>
      <c r="Q276" s="162"/>
      <c r="R276" s="189">
        <f t="shared" si="163"/>
        <v>7882.56</v>
      </c>
      <c r="S276" s="190" t="s">
        <v>540</v>
      </c>
      <c r="T276" s="191" t="s">
        <v>900</v>
      </c>
    </row>
    <row r="277" spans="1:20" ht="25.5" x14ac:dyDescent="0.25">
      <c r="A277" s="56" t="s">
        <v>20</v>
      </c>
      <c r="B277" s="56" t="s">
        <v>44</v>
      </c>
      <c r="C277" s="157" t="s">
        <v>151</v>
      </c>
      <c r="D277" s="157" t="s">
        <v>155</v>
      </c>
      <c r="E277" s="157" t="s">
        <v>50</v>
      </c>
      <c r="F277" s="161">
        <v>23</v>
      </c>
      <c r="G277" s="183">
        <v>7</v>
      </c>
      <c r="H277" s="56">
        <v>48</v>
      </c>
      <c r="I277" s="172">
        <f t="shared" si="128"/>
        <v>336</v>
      </c>
      <c r="J277" s="80">
        <v>2023</v>
      </c>
      <c r="K277" s="81">
        <v>44927</v>
      </c>
      <c r="L277" s="81">
        <v>45291</v>
      </c>
      <c r="M277" s="84">
        <f t="shared" si="198"/>
        <v>7728</v>
      </c>
      <c r="N277" s="180">
        <f>M277*2%+0.48</f>
        <v>155.04</v>
      </c>
      <c r="O277" s="162"/>
      <c r="P277" s="162"/>
      <c r="Q277" s="176"/>
      <c r="R277" s="57">
        <f>SUBTOTAL(9,M277:Q277)</f>
        <v>7883.04</v>
      </c>
      <c r="S277" s="60" t="s">
        <v>803</v>
      </c>
      <c r="T277" s="141" t="s">
        <v>900</v>
      </c>
    </row>
    <row r="278" spans="1:20" ht="25.5" hidden="1" customHeight="1" x14ac:dyDescent="0.25">
      <c r="A278" s="156" t="s">
        <v>20</v>
      </c>
      <c r="B278" s="156" t="s">
        <v>44</v>
      </c>
      <c r="C278" s="194" t="s">
        <v>151</v>
      </c>
      <c r="D278" s="194" t="s">
        <v>156</v>
      </c>
      <c r="E278" s="194" t="s">
        <v>50</v>
      </c>
      <c r="F278" s="195">
        <v>23</v>
      </c>
      <c r="G278" s="157">
        <v>12</v>
      </c>
      <c r="H278" s="56">
        <v>48</v>
      </c>
      <c r="I278" s="56">
        <f t="shared" si="128"/>
        <v>576</v>
      </c>
      <c r="J278" s="186">
        <v>2022</v>
      </c>
      <c r="K278" s="187">
        <v>44562</v>
      </c>
      <c r="L278" s="187">
        <v>44926</v>
      </c>
      <c r="M278" s="188">
        <f t="shared" si="198"/>
        <v>13248</v>
      </c>
      <c r="N278" s="57">
        <f t="shared" si="165"/>
        <v>264.95999999999998</v>
      </c>
      <c r="O278" s="162"/>
      <c r="P278" s="162"/>
      <c r="Q278" s="162"/>
      <c r="R278" s="189">
        <f t="shared" ref="R278" si="199">SUM(M278:P278)</f>
        <v>13512.96</v>
      </c>
      <c r="S278" s="190" t="s">
        <v>540</v>
      </c>
      <c r="T278" s="191" t="s">
        <v>900</v>
      </c>
    </row>
    <row r="279" spans="1:20" ht="25.5" x14ac:dyDescent="0.25">
      <c r="A279" s="56" t="s">
        <v>20</v>
      </c>
      <c r="B279" s="56" t="s">
        <v>44</v>
      </c>
      <c r="C279" s="157" t="s">
        <v>151</v>
      </c>
      <c r="D279" s="157" t="s">
        <v>156</v>
      </c>
      <c r="E279" s="157" t="s">
        <v>50</v>
      </c>
      <c r="F279" s="161">
        <v>23</v>
      </c>
      <c r="G279" s="183">
        <v>12</v>
      </c>
      <c r="H279" s="56">
        <v>16</v>
      </c>
      <c r="I279" s="172">
        <f t="shared" si="128"/>
        <v>192</v>
      </c>
      <c r="J279" s="80">
        <v>2023</v>
      </c>
      <c r="K279" s="81">
        <v>44927</v>
      </c>
      <c r="L279" s="81">
        <v>45046</v>
      </c>
      <c r="M279" s="84">
        <f t="shared" si="198"/>
        <v>4416</v>
      </c>
      <c r="N279" s="180">
        <f t="shared" si="165"/>
        <v>88.320000000000007</v>
      </c>
      <c r="O279" s="162"/>
      <c r="P279" s="162"/>
      <c r="Q279" s="176"/>
      <c r="R279" s="57">
        <f>SUBTOTAL(9,M279:Q279)</f>
        <v>4504.32</v>
      </c>
      <c r="S279" s="60" t="s">
        <v>803</v>
      </c>
      <c r="T279" s="141" t="s">
        <v>900</v>
      </c>
    </row>
    <row r="280" spans="1:20" ht="24" hidden="1" customHeight="1" x14ac:dyDescent="0.25">
      <c r="A280" s="156" t="s">
        <v>20</v>
      </c>
      <c r="B280" s="156" t="s">
        <v>44</v>
      </c>
      <c r="C280" s="194" t="s">
        <v>157</v>
      </c>
      <c r="D280" s="194" t="s">
        <v>158</v>
      </c>
      <c r="E280" s="194" t="s">
        <v>50</v>
      </c>
      <c r="F280" s="195">
        <v>23</v>
      </c>
      <c r="G280" s="157">
        <v>10</v>
      </c>
      <c r="H280" s="56">
        <v>48</v>
      </c>
      <c r="I280" s="56">
        <f t="shared" si="128"/>
        <v>480</v>
      </c>
      <c r="J280" s="186">
        <v>2022</v>
      </c>
      <c r="K280" s="187">
        <v>44562</v>
      </c>
      <c r="L280" s="187">
        <v>44926</v>
      </c>
      <c r="M280" s="196">
        <f t="shared" ref="M280:M302" si="200">F280*G280*H280</f>
        <v>11040</v>
      </c>
      <c r="N280" s="57">
        <f t="shared" si="165"/>
        <v>220.8</v>
      </c>
      <c r="O280" s="57"/>
      <c r="P280" s="57"/>
      <c r="Q280" s="57"/>
      <c r="R280" s="189">
        <f t="shared" ref="R280:R309" si="201">SUM(M280:Q280)</f>
        <v>11260.8</v>
      </c>
      <c r="S280" s="190" t="s">
        <v>540</v>
      </c>
      <c r="T280" s="191" t="s">
        <v>900</v>
      </c>
    </row>
    <row r="281" spans="1:20" ht="24" customHeight="1" x14ac:dyDescent="0.25">
      <c r="A281" s="56" t="s">
        <v>70</v>
      </c>
      <c r="B281" s="56" t="s">
        <v>44</v>
      </c>
      <c r="C281" s="157" t="s">
        <v>141</v>
      </c>
      <c r="D281" s="157" t="s">
        <v>165</v>
      </c>
      <c r="E281" s="157" t="s">
        <v>50</v>
      </c>
      <c r="F281" s="161">
        <v>23</v>
      </c>
      <c r="G281" s="183">
        <v>12</v>
      </c>
      <c r="H281" s="56">
        <v>48</v>
      </c>
      <c r="I281" s="172">
        <f>G281*H281</f>
        <v>576</v>
      </c>
      <c r="J281" s="80">
        <v>2023</v>
      </c>
      <c r="K281" s="81">
        <v>44927</v>
      </c>
      <c r="L281" s="81">
        <v>45291</v>
      </c>
      <c r="M281" s="84">
        <f t="shared" si="198"/>
        <v>13248</v>
      </c>
      <c r="N281" s="180">
        <f t="shared" ref="N281:N291" si="202">M281*2%+0.48</f>
        <v>265.44</v>
      </c>
      <c r="O281" s="162"/>
      <c r="P281" s="162"/>
      <c r="Q281" s="176"/>
      <c r="R281" s="57">
        <f t="shared" ref="R281:R291" si="203">SUBTOTAL(9,M281:Q281)</f>
        <v>13513.44</v>
      </c>
      <c r="S281" s="60" t="s">
        <v>803</v>
      </c>
      <c r="T281" s="141" t="s">
        <v>900</v>
      </c>
    </row>
    <row r="282" spans="1:20" ht="24" customHeight="1" x14ac:dyDescent="0.25">
      <c r="A282" s="56" t="s">
        <v>70</v>
      </c>
      <c r="B282" s="56" t="s">
        <v>44</v>
      </c>
      <c r="C282" s="157" t="s">
        <v>141</v>
      </c>
      <c r="D282" s="157" t="s">
        <v>167</v>
      </c>
      <c r="E282" s="157" t="s">
        <v>50</v>
      </c>
      <c r="F282" s="161">
        <v>23</v>
      </c>
      <c r="G282" s="183">
        <v>22</v>
      </c>
      <c r="H282" s="56">
        <v>48</v>
      </c>
      <c r="I282" s="172">
        <f t="shared" ref="I282:I286" si="204">G282*H282</f>
        <v>1056</v>
      </c>
      <c r="J282" s="80">
        <v>2023</v>
      </c>
      <c r="K282" s="81">
        <v>44927</v>
      </c>
      <c r="L282" s="81">
        <v>45291</v>
      </c>
      <c r="M282" s="84">
        <f t="shared" si="198"/>
        <v>24288</v>
      </c>
      <c r="N282" s="180">
        <f t="shared" si="202"/>
        <v>486.24</v>
      </c>
      <c r="O282" s="162"/>
      <c r="P282" s="162"/>
      <c r="Q282" s="176"/>
      <c r="R282" s="57">
        <f t="shared" si="203"/>
        <v>24774.240000000002</v>
      </c>
      <c r="S282" s="60" t="s">
        <v>803</v>
      </c>
      <c r="T282" s="141" t="s">
        <v>900</v>
      </c>
    </row>
    <row r="283" spans="1:20" ht="24" customHeight="1" x14ac:dyDescent="0.25">
      <c r="A283" s="56" t="s">
        <v>70</v>
      </c>
      <c r="B283" s="56" t="s">
        <v>44</v>
      </c>
      <c r="C283" s="157" t="s">
        <v>141</v>
      </c>
      <c r="D283" s="157" t="s">
        <v>168</v>
      </c>
      <c r="E283" s="157" t="s">
        <v>50</v>
      </c>
      <c r="F283" s="161">
        <v>23</v>
      </c>
      <c r="G283" s="183">
        <v>22</v>
      </c>
      <c r="H283" s="56">
        <v>16</v>
      </c>
      <c r="I283" s="172">
        <f t="shared" si="204"/>
        <v>352</v>
      </c>
      <c r="J283" s="80">
        <v>2023</v>
      </c>
      <c r="K283" s="81">
        <v>44927</v>
      </c>
      <c r="L283" s="150">
        <v>45046</v>
      </c>
      <c r="M283" s="84">
        <f t="shared" si="198"/>
        <v>8096</v>
      </c>
      <c r="N283" s="180">
        <f>M283*2%</f>
        <v>161.92000000000002</v>
      </c>
      <c r="O283" s="162"/>
      <c r="P283" s="162"/>
      <c r="Q283" s="176"/>
      <c r="R283" s="57">
        <f t="shared" si="203"/>
        <v>8257.92</v>
      </c>
      <c r="S283" s="60" t="s">
        <v>803</v>
      </c>
      <c r="T283" s="141" t="s">
        <v>900</v>
      </c>
    </row>
    <row r="284" spans="1:20" ht="24" customHeight="1" x14ac:dyDescent="0.25">
      <c r="A284" s="56" t="s">
        <v>70</v>
      </c>
      <c r="B284" s="56" t="s">
        <v>44</v>
      </c>
      <c r="C284" s="157" t="s">
        <v>141</v>
      </c>
      <c r="D284" s="157" t="s">
        <v>168</v>
      </c>
      <c r="E284" s="157" t="s">
        <v>50</v>
      </c>
      <c r="F284" s="161">
        <v>23</v>
      </c>
      <c r="G284" s="183">
        <v>19</v>
      </c>
      <c r="H284" s="56">
        <v>32</v>
      </c>
      <c r="I284" s="172">
        <f t="shared" si="204"/>
        <v>608</v>
      </c>
      <c r="J284" s="80">
        <v>2023</v>
      </c>
      <c r="K284" s="81">
        <v>45047</v>
      </c>
      <c r="L284" s="81">
        <v>45291</v>
      </c>
      <c r="M284" s="84">
        <f t="shared" si="198"/>
        <v>13984</v>
      </c>
      <c r="N284" s="180">
        <f t="shared" si="202"/>
        <v>280.16000000000003</v>
      </c>
      <c r="O284" s="162"/>
      <c r="P284" s="162"/>
      <c r="Q284" s="176"/>
      <c r="R284" s="57">
        <f t="shared" si="203"/>
        <v>14264.16</v>
      </c>
      <c r="S284" s="60" t="s">
        <v>801</v>
      </c>
      <c r="T284" s="141" t="s">
        <v>900</v>
      </c>
    </row>
    <row r="285" spans="1:20" ht="24" customHeight="1" x14ac:dyDescent="0.25">
      <c r="A285" s="56" t="s">
        <v>70</v>
      </c>
      <c r="B285" s="56" t="s">
        <v>44</v>
      </c>
      <c r="C285" s="157" t="s">
        <v>141</v>
      </c>
      <c r="D285" s="157" t="s">
        <v>631</v>
      </c>
      <c r="E285" s="157" t="s">
        <v>50</v>
      </c>
      <c r="F285" s="161">
        <v>23</v>
      </c>
      <c r="G285" s="183">
        <v>9</v>
      </c>
      <c r="H285" s="56">
        <v>16</v>
      </c>
      <c r="I285" s="172">
        <f t="shared" si="204"/>
        <v>144</v>
      </c>
      <c r="J285" s="80">
        <v>2023</v>
      </c>
      <c r="K285" s="81">
        <v>44927</v>
      </c>
      <c r="L285" s="150">
        <v>45046</v>
      </c>
      <c r="M285" s="84">
        <f t="shared" si="198"/>
        <v>3312</v>
      </c>
      <c r="N285" s="180">
        <f>M285*2%</f>
        <v>66.239999999999995</v>
      </c>
      <c r="O285" s="162"/>
      <c r="P285" s="162"/>
      <c r="Q285" s="176"/>
      <c r="R285" s="57">
        <f t="shared" si="203"/>
        <v>3378.24</v>
      </c>
      <c r="S285" s="60" t="s">
        <v>694</v>
      </c>
      <c r="T285" s="141" t="s">
        <v>900</v>
      </c>
    </row>
    <row r="286" spans="1:20" ht="24" customHeight="1" x14ac:dyDescent="0.25">
      <c r="A286" s="56" t="s">
        <v>70</v>
      </c>
      <c r="B286" s="56" t="s">
        <v>44</v>
      </c>
      <c r="C286" s="157" t="s">
        <v>141</v>
      </c>
      <c r="D286" s="157" t="s">
        <v>631</v>
      </c>
      <c r="E286" s="157" t="s">
        <v>50</v>
      </c>
      <c r="F286" s="161">
        <v>23</v>
      </c>
      <c r="G286" s="183">
        <v>15</v>
      </c>
      <c r="H286" s="56">
        <v>32</v>
      </c>
      <c r="I286" s="172">
        <f t="shared" si="204"/>
        <v>480</v>
      </c>
      <c r="J286" s="80">
        <v>2023</v>
      </c>
      <c r="K286" s="81">
        <v>45047</v>
      </c>
      <c r="L286" s="81">
        <v>45291</v>
      </c>
      <c r="M286" s="84">
        <f t="shared" si="198"/>
        <v>11040</v>
      </c>
      <c r="N286" s="180">
        <f t="shared" si="202"/>
        <v>221.28</v>
      </c>
      <c r="O286" s="162"/>
      <c r="P286" s="162"/>
      <c r="Q286" s="176"/>
      <c r="R286" s="57">
        <f t="shared" si="203"/>
        <v>11261.28</v>
      </c>
      <c r="S286" s="60" t="s">
        <v>801</v>
      </c>
      <c r="T286" s="141" t="s">
        <v>900</v>
      </c>
    </row>
    <row r="287" spans="1:20" ht="24" customHeight="1" x14ac:dyDescent="0.25">
      <c r="A287" s="56" t="s">
        <v>70</v>
      </c>
      <c r="B287" s="56" t="s">
        <v>44</v>
      </c>
      <c r="C287" s="157" t="s">
        <v>141</v>
      </c>
      <c r="D287" s="157" t="s">
        <v>632</v>
      </c>
      <c r="E287" s="157" t="s">
        <v>50</v>
      </c>
      <c r="F287" s="161">
        <v>23</v>
      </c>
      <c r="G287" s="183">
        <v>9</v>
      </c>
      <c r="H287" s="56">
        <v>16</v>
      </c>
      <c r="I287" s="172">
        <v>144</v>
      </c>
      <c r="J287" s="80">
        <v>2023</v>
      </c>
      <c r="K287" s="81">
        <v>44927</v>
      </c>
      <c r="L287" s="81">
        <v>45016</v>
      </c>
      <c r="M287" s="84">
        <v>3312</v>
      </c>
      <c r="N287" s="180">
        <v>66.239999999999995</v>
      </c>
      <c r="O287" s="162"/>
      <c r="P287" s="162"/>
      <c r="Q287" s="176"/>
      <c r="R287" s="57">
        <f t="shared" si="203"/>
        <v>3378.24</v>
      </c>
      <c r="S287" s="60" t="s">
        <v>694</v>
      </c>
      <c r="T287" s="141" t="s">
        <v>900</v>
      </c>
    </row>
    <row r="288" spans="1:20" ht="24" customHeight="1" x14ac:dyDescent="0.25">
      <c r="A288" s="56" t="s">
        <v>70</v>
      </c>
      <c r="B288" s="56" t="s">
        <v>44</v>
      </c>
      <c r="C288" s="157" t="s">
        <v>141</v>
      </c>
      <c r="D288" s="157" t="s">
        <v>633</v>
      </c>
      <c r="E288" s="157" t="s">
        <v>50</v>
      </c>
      <c r="F288" s="161">
        <v>23</v>
      </c>
      <c r="G288" s="183">
        <v>9</v>
      </c>
      <c r="H288" s="56">
        <v>48</v>
      </c>
      <c r="I288" s="172">
        <f>G288*H288</f>
        <v>432</v>
      </c>
      <c r="J288" s="80">
        <v>2023</v>
      </c>
      <c r="K288" s="81">
        <v>44927</v>
      </c>
      <c r="L288" s="81">
        <v>45291</v>
      </c>
      <c r="M288" s="84">
        <f>F288*G288*H288</f>
        <v>9936</v>
      </c>
      <c r="N288" s="180">
        <f t="shared" si="202"/>
        <v>199.2</v>
      </c>
      <c r="O288" s="162"/>
      <c r="P288" s="162"/>
      <c r="Q288" s="176"/>
      <c r="R288" s="57">
        <f t="shared" si="203"/>
        <v>10135.200000000001</v>
      </c>
      <c r="S288" s="60" t="s">
        <v>803</v>
      </c>
      <c r="T288" s="141" t="s">
        <v>900</v>
      </c>
    </row>
    <row r="289" spans="1:16363" ht="24" customHeight="1" x14ac:dyDescent="0.25">
      <c r="A289" s="56" t="s">
        <v>20</v>
      </c>
      <c r="B289" s="56" t="s">
        <v>44</v>
      </c>
      <c r="C289" s="157" t="s">
        <v>151</v>
      </c>
      <c r="D289" s="157" t="s">
        <v>792</v>
      </c>
      <c r="E289" s="157" t="s">
        <v>50</v>
      </c>
      <c r="F289" s="161">
        <v>23</v>
      </c>
      <c r="G289" s="183">
        <v>12</v>
      </c>
      <c r="H289" s="56">
        <v>32</v>
      </c>
      <c r="I289" s="172">
        <f t="shared" ref="I289:I291" si="205">G289*H289</f>
        <v>384</v>
      </c>
      <c r="J289" s="80">
        <v>2023</v>
      </c>
      <c r="K289" s="81">
        <v>45063</v>
      </c>
      <c r="L289" s="81">
        <v>45291</v>
      </c>
      <c r="M289" s="84">
        <f t="shared" ref="M289:M291" si="206">F289*G289*H289</f>
        <v>8832</v>
      </c>
      <c r="N289" s="180">
        <f t="shared" ref="N289:N290" si="207">M289*2%</f>
        <v>176.64000000000001</v>
      </c>
      <c r="O289" s="162"/>
      <c r="P289" s="162"/>
      <c r="Q289" s="176"/>
      <c r="R289" s="57">
        <f t="shared" si="203"/>
        <v>9008.64</v>
      </c>
      <c r="S289" s="60" t="s">
        <v>803</v>
      </c>
      <c r="T289" s="141" t="s">
        <v>900</v>
      </c>
    </row>
    <row r="290" spans="1:16363" ht="24" customHeight="1" x14ac:dyDescent="0.25">
      <c r="A290" s="56" t="s">
        <v>20</v>
      </c>
      <c r="B290" s="56" t="s">
        <v>44</v>
      </c>
      <c r="C290" s="157" t="s">
        <v>151</v>
      </c>
      <c r="D290" s="163" t="s">
        <v>449</v>
      </c>
      <c r="E290" s="157" t="s">
        <v>50</v>
      </c>
      <c r="F290" s="161">
        <v>23</v>
      </c>
      <c r="G290" s="184">
        <v>12</v>
      </c>
      <c r="H290" s="163">
        <v>16</v>
      </c>
      <c r="I290" s="165">
        <f t="shared" si="205"/>
        <v>192</v>
      </c>
      <c r="J290" s="163">
        <v>2023</v>
      </c>
      <c r="K290" s="164">
        <v>45170</v>
      </c>
      <c r="L290" s="164">
        <v>45291</v>
      </c>
      <c r="M290" s="84">
        <f t="shared" si="206"/>
        <v>4416</v>
      </c>
      <c r="N290" s="180">
        <f t="shared" si="207"/>
        <v>88.320000000000007</v>
      </c>
      <c r="O290" s="163"/>
      <c r="P290" s="163"/>
      <c r="Q290" s="165"/>
      <c r="R290" s="57">
        <f t="shared" si="203"/>
        <v>4504.32</v>
      </c>
      <c r="S290" s="163" t="s">
        <v>881</v>
      </c>
      <c r="T290" s="141" t="s">
        <v>900</v>
      </c>
      <c r="U290" s="140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4"/>
      <c r="DS290" s="134"/>
      <c r="DT290" s="134"/>
      <c r="DU290" s="134"/>
      <c r="DV290" s="134"/>
      <c r="DW290" s="134"/>
      <c r="DX290" s="134"/>
      <c r="DY290" s="134"/>
      <c r="DZ290" s="134"/>
      <c r="EA290" s="134"/>
      <c r="EB290" s="134"/>
      <c r="EC290" s="134"/>
      <c r="ED290" s="134"/>
      <c r="EE290" s="134"/>
      <c r="EF290" s="134"/>
      <c r="EG290" s="134"/>
      <c r="EH290" s="134"/>
      <c r="EI290" s="134"/>
      <c r="EJ290" s="134"/>
      <c r="EK290" s="134"/>
      <c r="EL290" s="134"/>
      <c r="EM290" s="134"/>
      <c r="EN290" s="134"/>
      <c r="EO290" s="134"/>
      <c r="EP290" s="134"/>
      <c r="EQ290" s="134"/>
      <c r="ER290" s="134"/>
      <c r="ES290" s="134"/>
      <c r="ET290" s="134"/>
      <c r="EU290" s="134"/>
      <c r="EV290" s="134"/>
      <c r="EW290" s="134"/>
      <c r="EX290" s="134"/>
      <c r="EY290" s="134"/>
      <c r="EZ290" s="134"/>
      <c r="FA290" s="134"/>
      <c r="FB290" s="134"/>
      <c r="FC290" s="134"/>
      <c r="FD290" s="134"/>
      <c r="FE290" s="134"/>
      <c r="FF290" s="134"/>
      <c r="FG290" s="134"/>
      <c r="FH290" s="134"/>
      <c r="FI290" s="134"/>
      <c r="FJ290" s="134"/>
      <c r="FK290" s="134"/>
      <c r="FL290" s="134"/>
      <c r="FM290" s="134"/>
      <c r="FN290" s="134"/>
      <c r="FO290" s="134"/>
      <c r="FP290" s="134"/>
      <c r="FQ290" s="134"/>
      <c r="FR290" s="134"/>
      <c r="FS290" s="134"/>
      <c r="FT290" s="134"/>
      <c r="FU290" s="134"/>
      <c r="FV290" s="134"/>
      <c r="FW290" s="134"/>
      <c r="FX290" s="134"/>
      <c r="FY290" s="134"/>
      <c r="FZ290" s="134"/>
      <c r="GA290" s="134"/>
      <c r="GB290" s="134"/>
      <c r="GC290" s="134"/>
      <c r="GD290" s="134"/>
      <c r="GE290" s="134"/>
      <c r="GF290" s="134"/>
      <c r="GG290" s="134"/>
      <c r="GH290" s="134"/>
      <c r="GI290" s="134"/>
      <c r="GJ290" s="134"/>
      <c r="GK290" s="134"/>
      <c r="GL290" s="134"/>
      <c r="GM290" s="134"/>
      <c r="GN290" s="134"/>
      <c r="GO290" s="134"/>
      <c r="GP290" s="134"/>
      <c r="GQ290" s="134"/>
      <c r="GR290" s="134"/>
      <c r="GS290" s="134"/>
      <c r="GT290" s="134"/>
      <c r="GU290" s="134"/>
      <c r="GV290" s="134"/>
      <c r="GW290" s="134"/>
      <c r="GX290" s="134"/>
      <c r="GY290" s="134"/>
      <c r="GZ290" s="134"/>
      <c r="HA290" s="134"/>
      <c r="HB290" s="134"/>
      <c r="HC290" s="134"/>
      <c r="HD290" s="134"/>
      <c r="HE290" s="134"/>
      <c r="HF290" s="134"/>
      <c r="HG290" s="134"/>
      <c r="HH290" s="134"/>
      <c r="HI290" s="134"/>
      <c r="HJ290" s="134"/>
      <c r="HK290" s="134"/>
      <c r="HL290" s="134"/>
      <c r="HM290" s="134"/>
      <c r="HN290" s="134"/>
      <c r="HO290" s="134"/>
      <c r="HP290" s="134"/>
      <c r="HQ290" s="134"/>
      <c r="HR290" s="134"/>
      <c r="HS290" s="134"/>
      <c r="HT290" s="134"/>
      <c r="HU290" s="134"/>
      <c r="HV290" s="134"/>
      <c r="HW290" s="134"/>
      <c r="HX290" s="134"/>
      <c r="HY290" s="134"/>
      <c r="HZ290" s="134"/>
      <c r="IA290" s="134"/>
      <c r="IB290" s="134"/>
      <c r="IC290" s="134"/>
      <c r="ID290" s="134"/>
      <c r="IE290" s="134"/>
      <c r="IF290" s="134"/>
      <c r="IG290" s="134"/>
      <c r="IH290" s="134"/>
      <c r="II290" s="134"/>
      <c r="IJ290" s="134"/>
      <c r="IK290" s="134"/>
      <c r="IL290" s="134"/>
      <c r="IM290" s="134"/>
      <c r="IN290" s="134"/>
      <c r="IO290" s="134"/>
      <c r="IP290" s="134"/>
      <c r="IQ290" s="134"/>
      <c r="IR290" s="134"/>
      <c r="IS290" s="134"/>
      <c r="IT290" s="134"/>
      <c r="IU290" s="134"/>
      <c r="IV290" s="134"/>
      <c r="IW290" s="134"/>
      <c r="IX290" s="134"/>
      <c r="IY290" s="134"/>
      <c r="IZ290" s="134"/>
      <c r="JA290" s="134"/>
      <c r="JB290" s="134"/>
      <c r="JC290" s="134"/>
      <c r="JD290" s="134"/>
      <c r="JE290" s="134"/>
      <c r="JF290" s="134"/>
      <c r="JG290" s="134"/>
      <c r="JH290" s="134"/>
      <c r="JI290" s="134"/>
      <c r="JJ290" s="134"/>
      <c r="JK290" s="134"/>
      <c r="JL290" s="134"/>
      <c r="JM290" s="134"/>
      <c r="JN290" s="134"/>
      <c r="JO290" s="134"/>
      <c r="JP290" s="134"/>
      <c r="JQ290" s="134"/>
      <c r="JR290" s="134"/>
      <c r="JS290" s="134"/>
      <c r="JT290" s="134"/>
      <c r="JU290" s="134"/>
      <c r="JV290" s="134"/>
      <c r="JW290" s="134"/>
      <c r="JX290" s="134"/>
      <c r="JY290" s="134"/>
      <c r="JZ290" s="134"/>
      <c r="KA290" s="134"/>
      <c r="KB290" s="134"/>
      <c r="KC290" s="134"/>
      <c r="KD290" s="134"/>
      <c r="KE290" s="134"/>
      <c r="KF290" s="134"/>
      <c r="KG290" s="134"/>
      <c r="KH290" s="134"/>
      <c r="KI290" s="134"/>
      <c r="KJ290" s="134"/>
      <c r="KK290" s="134"/>
      <c r="KL290" s="134"/>
      <c r="KM290" s="134"/>
      <c r="KN290" s="134"/>
      <c r="KO290" s="134"/>
      <c r="KP290" s="134"/>
      <c r="KQ290" s="134"/>
      <c r="KR290" s="134"/>
      <c r="KS290" s="134"/>
      <c r="KT290" s="134"/>
      <c r="KU290" s="134"/>
      <c r="KV290" s="134"/>
      <c r="KW290" s="134"/>
      <c r="KX290" s="134"/>
      <c r="KY290" s="134"/>
      <c r="KZ290" s="134"/>
      <c r="LA290" s="134"/>
      <c r="LB290" s="134"/>
      <c r="LC290" s="134"/>
      <c r="LD290" s="134"/>
      <c r="LE290" s="134"/>
      <c r="LF290" s="134"/>
      <c r="LG290" s="134"/>
      <c r="LH290" s="134"/>
      <c r="LI290" s="134"/>
      <c r="LJ290" s="134"/>
      <c r="LK290" s="134"/>
      <c r="LL290" s="134"/>
      <c r="LM290" s="134"/>
      <c r="LN290" s="134"/>
      <c r="LO290" s="134"/>
      <c r="LP290" s="134"/>
      <c r="LQ290" s="134"/>
      <c r="LR290" s="134"/>
      <c r="LS290" s="134"/>
      <c r="LT290" s="134"/>
      <c r="LU290" s="134"/>
      <c r="LV290" s="134"/>
      <c r="LW290" s="134"/>
      <c r="LX290" s="134"/>
      <c r="LY290" s="134"/>
      <c r="LZ290" s="134"/>
      <c r="MA290" s="134"/>
      <c r="MB290" s="134"/>
      <c r="MC290" s="134"/>
      <c r="MD290" s="134"/>
      <c r="ME290" s="134"/>
      <c r="MF290" s="134"/>
      <c r="MG290" s="134"/>
      <c r="MH290" s="134"/>
      <c r="MI290" s="134"/>
      <c r="MJ290" s="134"/>
      <c r="MK290" s="134"/>
      <c r="ML290" s="134"/>
      <c r="MM290" s="134"/>
      <c r="MN290" s="134"/>
      <c r="MO290" s="134"/>
      <c r="MP290" s="134"/>
      <c r="MQ290" s="134"/>
      <c r="MR290" s="134"/>
      <c r="MS290" s="134"/>
      <c r="MT290" s="134"/>
      <c r="MU290" s="134"/>
      <c r="MV290" s="134"/>
      <c r="MW290" s="134"/>
      <c r="MX290" s="134"/>
      <c r="MY290" s="134"/>
      <c r="MZ290" s="134"/>
      <c r="NA290" s="134"/>
      <c r="NB290" s="134"/>
      <c r="NC290" s="134"/>
      <c r="ND290" s="134"/>
      <c r="NE290" s="134"/>
      <c r="NF290" s="134"/>
      <c r="NG290" s="134"/>
      <c r="NH290" s="134"/>
      <c r="NI290" s="134"/>
      <c r="NJ290" s="134"/>
      <c r="NK290" s="134"/>
      <c r="NL290" s="134"/>
      <c r="NM290" s="134"/>
      <c r="NN290" s="134"/>
      <c r="NO290" s="134"/>
      <c r="NP290" s="134"/>
      <c r="NQ290" s="134"/>
      <c r="NR290" s="134"/>
      <c r="NS290" s="134"/>
      <c r="NT290" s="134"/>
      <c r="NU290" s="134"/>
      <c r="NV290" s="134"/>
      <c r="NW290" s="134"/>
      <c r="NX290" s="134"/>
      <c r="NY290" s="134"/>
      <c r="NZ290" s="134"/>
      <c r="OA290" s="134"/>
      <c r="OB290" s="134"/>
      <c r="OC290" s="134"/>
      <c r="OD290" s="134"/>
      <c r="OE290" s="134"/>
      <c r="OF290" s="134"/>
      <c r="OG290" s="134"/>
      <c r="OH290" s="134"/>
      <c r="OI290" s="134"/>
      <c r="OJ290" s="134"/>
      <c r="OK290" s="134"/>
      <c r="OL290" s="134"/>
      <c r="OM290" s="134"/>
      <c r="ON290" s="134"/>
      <c r="OO290" s="134"/>
      <c r="OP290" s="134"/>
      <c r="OQ290" s="134"/>
      <c r="OR290" s="134"/>
      <c r="OS290" s="134"/>
      <c r="OT290" s="134"/>
      <c r="OU290" s="134"/>
      <c r="OV290" s="134"/>
      <c r="OW290" s="134"/>
      <c r="OX290" s="134"/>
      <c r="OY290" s="134"/>
      <c r="OZ290" s="134"/>
      <c r="PA290" s="134"/>
      <c r="PB290" s="134"/>
      <c r="PC290" s="134"/>
      <c r="PD290" s="134"/>
      <c r="PE290" s="134"/>
      <c r="PF290" s="134"/>
      <c r="PG290" s="134"/>
      <c r="PH290" s="134"/>
      <c r="PI290" s="134"/>
      <c r="PJ290" s="134"/>
      <c r="PK290" s="134"/>
      <c r="PL290" s="134"/>
      <c r="PM290" s="134"/>
      <c r="PN290" s="134"/>
      <c r="PO290" s="134"/>
      <c r="PP290" s="134"/>
      <c r="PQ290" s="134"/>
      <c r="PR290" s="134"/>
      <c r="PS290" s="134"/>
      <c r="PT290" s="134"/>
      <c r="PU290" s="134"/>
      <c r="PV290" s="134"/>
      <c r="PW290" s="134"/>
      <c r="PX290" s="134"/>
      <c r="PY290" s="134"/>
      <c r="PZ290" s="134"/>
      <c r="QA290" s="134"/>
      <c r="QB290" s="134"/>
      <c r="QC290" s="134"/>
      <c r="QD290" s="134"/>
      <c r="QE290" s="134"/>
      <c r="QF290" s="134"/>
      <c r="QG290" s="134"/>
      <c r="QH290" s="134"/>
      <c r="QI290" s="134"/>
      <c r="QJ290" s="134"/>
      <c r="QK290" s="134"/>
      <c r="QL290" s="134"/>
      <c r="QM290" s="134"/>
      <c r="QN290" s="134"/>
      <c r="QO290" s="134"/>
      <c r="QP290" s="134"/>
      <c r="QQ290" s="134"/>
      <c r="QR290" s="134"/>
      <c r="QS290" s="134"/>
      <c r="QT290" s="134"/>
      <c r="QU290" s="134"/>
      <c r="QV290" s="134"/>
      <c r="QW290" s="134"/>
      <c r="QX290" s="134"/>
      <c r="QY290" s="134"/>
      <c r="QZ290" s="134"/>
      <c r="RA290" s="134"/>
      <c r="RB290" s="134"/>
      <c r="RC290" s="134"/>
      <c r="RD290" s="134"/>
      <c r="RE290" s="134"/>
      <c r="RF290" s="134"/>
      <c r="RG290" s="134"/>
      <c r="RH290" s="134"/>
      <c r="RI290" s="134"/>
      <c r="RJ290" s="134"/>
      <c r="RK290" s="134"/>
      <c r="RL290" s="134"/>
      <c r="RM290" s="134"/>
      <c r="RN290" s="134"/>
      <c r="RO290" s="134"/>
      <c r="RP290" s="134"/>
      <c r="RQ290" s="134"/>
      <c r="RR290" s="134"/>
      <c r="RS290" s="134"/>
      <c r="RT290" s="134"/>
      <c r="RU290" s="134"/>
      <c r="RV290" s="134"/>
      <c r="RW290" s="134"/>
      <c r="RX290" s="134"/>
      <c r="RY290" s="134"/>
      <c r="RZ290" s="134"/>
      <c r="SA290" s="134"/>
      <c r="SB290" s="134"/>
      <c r="SC290" s="134"/>
      <c r="SD290" s="134"/>
      <c r="SE290" s="134"/>
      <c r="SF290" s="134"/>
      <c r="SG290" s="134"/>
      <c r="SH290" s="134"/>
      <c r="SI290" s="134"/>
      <c r="SJ290" s="134"/>
      <c r="SK290" s="134"/>
      <c r="SL290" s="134"/>
      <c r="SM290" s="134"/>
      <c r="SN290" s="134"/>
      <c r="SO290" s="134"/>
      <c r="SP290" s="134"/>
      <c r="SQ290" s="134"/>
      <c r="SR290" s="134"/>
      <c r="SS290" s="134"/>
      <c r="ST290" s="134"/>
      <c r="SU290" s="134"/>
      <c r="SV290" s="134"/>
      <c r="SW290" s="134"/>
      <c r="SX290" s="134"/>
      <c r="SY290" s="134"/>
      <c r="SZ290" s="134"/>
      <c r="TA290" s="134"/>
      <c r="TB290" s="134"/>
      <c r="TC290" s="134"/>
      <c r="TD290" s="134"/>
      <c r="TE290" s="134"/>
      <c r="TF290" s="134"/>
      <c r="TG290" s="134"/>
      <c r="TH290" s="134"/>
      <c r="TI290" s="134"/>
      <c r="TJ290" s="134"/>
      <c r="TK290" s="134"/>
      <c r="TL290" s="134"/>
      <c r="TM290" s="134"/>
      <c r="TN290" s="134"/>
      <c r="TO290" s="134"/>
      <c r="TP290" s="134"/>
      <c r="TQ290" s="134"/>
      <c r="TR290" s="134"/>
      <c r="TS290" s="134"/>
      <c r="TT290" s="134"/>
      <c r="TU290" s="134"/>
      <c r="TV290" s="134"/>
      <c r="TW290" s="134"/>
      <c r="TX290" s="134"/>
      <c r="TY290" s="134"/>
      <c r="TZ290" s="134"/>
      <c r="UA290" s="134"/>
      <c r="UB290" s="134"/>
      <c r="UC290" s="134"/>
      <c r="UD290" s="134"/>
      <c r="UE290" s="134"/>
      <c r="UF290" s="134"/>
      <c r="UG290" s="134"/>
      <c r="UH290" s="134"/>
      <c r="UI290" s="134"/>
      <c r="UJ290" s="134"/>
      <c r="UK290" s="134"/>
      <c r="UL290" s="134"/>
      <c r="UM290" s="134"/>
      <c r="UN290" s="134"/>
      <c r="UO290" s="134"/>
      <c r="UP290" s="134"/>
      <c r="UQ290" s="134"/>
      <c r="UR290" s="134"/>
      <c r="US290" s="134"/>
      <c r="UT290" s="134"/>
      <c r="UU290" s="134"/>
      <c r="UV290" s="134"/>
      <c r="UW290" s="134"/>
      <c r="UX290" s="134"/>
      <c r="UY290" s="134"/>
      <c r="UZ290" s="134"/>
      <c r="VA290" s="134"/>
      <c r="VB290" s="134"/>
      <c r="VC290" s="134"/>
      <c r="VD290" s="134"/>
      <c r="VE290" s="134"/>
      <c r="VF290" s="134"/>
      <c r="VG290" s="134"/>
      <c r="VH290" s="134"/>
      <c r="VI290" s="134"/>
      <c r="VJ290" s="134"/>
      <c r="VK290" s="134"/>
      <c r="VL290" s="134"/>
      <c r="VM290" s="134"/>
      <c r="VN290" s="134"/>
      <c r="VO290" s="134"/>
      <c r="VP290" s="134"/>
      <c r="VQ290" s="134"/>
      <c r="VR290" s="134"/>
      <c r="VS290" s="134"/>
      <c r="VT290" s="134"/>
      <c r="VU290" s="134"/>
      <c r="VV290" s="134"/>
      <c r="VW290" s="134"/>
      <c r="VX290" s="134"/>
      <c r="VY290" s="134"/>
      <c r="VZ290" s="134"/>
      <c r="WA290" s="134"/>
      <c r="WB290" s="134"/>
      <c r="WC290" s="134"/>
      <c r="WD290" s="134"/>
      <c r="WE290" s="134"/>
      <c r="WF290" s="134"/>
      <c r="WG290" s="134"/>
      <c r="WH290" s="134"/>
      <c r="WI290" s="134"/>
      <c r="WJ290" s="134"/>
      <c r="WK290" s="134"/>
      <c r="WL290" s="134"/>
      <c r="WM290" s="134"/>
      <c r="WN290" s="134"/>
      <c r="WO290" s="134"/>
      <c r="WP290" s="134"/>
      <c r="WQ290" s="134"/>
      <c r="WR290" s="134"/>
      <c r="WS290" s="134"/>
      <c r="WT290" s="134"/>
      <c r="WU290" s="134"/>
      <c r="WV290" s="134"/>
      <c r="WW290" s="134"/>
      <c r="WX290" s="134"/>
      <c r="WY290" s="134"/>
      <c r="WZ290" s="134"/>
      <c r="XA290" s="134"/>
      <c r="XB290" s="134"/>
      <c r="XC290" s="134"/>
      <c r="XD290" s="134"/>
      <c r="XE290" s="134"/>
      <c r="XF290" s="134"/>
      <c r="XG290" s="134"/>
      <c r="XH290" s="134"/>
      <c r="XI290" s="134"/>
      <c r="XJ290" s="134"/>
      <c r="XK290" s="134"/>
      <c r="XL290" s="134"/>
      <c r="XM290" s="134"/>
      <c r="XN290" s="134"/>
      <c r="XO290" s="134"/>
      <c r="XP290" s="134"/>
      <c r="XQ290" s="134"/>
      <c r="XR290" s="134"/>
      <c r="XS290" s="134"/>
      <c r="XT290" s="134"/>
      <c r="XU290" s="134"/>
      <c r="XV290" s="134"/>
      <c r="XW290" s="134"/>
      <c r="XX290" s="134"/>
      <c r="XY290" s="134"/>
      <c r="XZ290" s="134"/>
      <c r="YA290" s="134"/>
      <c r="YB290" s="134"/>
      <c r="YC290" s="134"/>
      <c r="YD290" s="134"/>
      <c r="YE290" s="134"/>
      <c r="YF290" s="134"/>
      <c r="YG290" s="134"/>
      <c r="YH290" s="134"/>
      <c r="YI290" s="134"/>
      <c r="YJ290" s="134"/>
      <c r="YK290" s="134"/>
      <c r="YL290" s="134"/>
      <c r="YM290" s="134"/>
      <c r="YN290" s="134"/>
      <c r="YO290" s="134"/>
      <c r="YP290" s="134"/>
      <c r="YQ290" s="134"/>
      <c r="YR290" s="134"/>
      <c r="YS290" s="134"/>
      <c r="YT290" s="134"/>
      <c r="YU290" s="134"/>
      <c r="YV290" s="134"/>
      <c r="YW290" s="134"/>
      <c r="YX290" s="134"/>
      <c r="YY290" s="134"/>
      <c r="YZ290" s="134"/>
      <c r="ZA290" s="134"/>
      <c r="ZB290" s="134"/>
      <c r="ZC290" s="134"/>
      <c r="ZD290" s="134"/>
      <c r="ZE290" s="134"/>
      <c r="ZF290" s="134"/>
      <c r="ZG290" s="134"/>
      <c r="ZH290" s="134"/>
      <c r="ZI290" s="134"/>
      <c r="ZJ290" s="134"/>
      <c r="ZK290" s="134"/>
      <c r="ZL290" s="134"/>
      <c r="ZM290" s="134"/>
      <c r="ZN290" s="134"/>
      <c r="ZO290" s="134"/>
      <c r="ZP290" s="134"/>
      <c r="ZQ290" s="134"/>
      <c r="ZR290" s="134"/>
      <c r="ZS290" s="134"/>
      <c r="ZT290" s="134"/>
      <c r="ZU290" s="134"/>
      <c r="ZV290" s="134"/>
      <c r="ZW290" s="134"/>
      <c r="ZX290" s="134"/>
      <c r="ZY290" s="134"/>
      <c r="ZZ290" s="134"/>
      <c r="AAA290" s="134"/>
      <c r="AAB290" s="134"/>
      <c r="AAC290" s="134"/>
      <c r="AAD290" s="134"/>
      <c r="AAE290" s="134"/>
      <c r="AAF290" s="134"/>
      <c r="AAG290" s="134"/>
      <c r="AAH290" s="134"/>
      <c r="AAI290" s="134"/>
      <c r="AAJ290" s="134"/>
      <c r="AAK290" s="134"/>
      <c r="AAL290" s="134"/>
      <c r="AAM290" s="134"/>
      <c r="AAN290" s="134"/>
      <c r="AAO290" s="134"/>
      <c r="AAP290" s="134"/>
      <c r="AAQ290" s="134"/>
      <c r="AAR290" s="134"/>
      <c r="AAS290" s="134"/>
      <c r="AAT290" s="134"/>
      <c r="AAU290" s="134"/>
      <c r="AAV290" s="134"/>
      <c r="AAW290" s="134"/>
      <c r="AAX290" s="134"/>
      <c r="AAY290" s="134"/>
      <c r="AAZ290" s="134"/>
      <c r="ABA290" s="134"/>
      <c r="ABB290" s="134"/>
      <c r="ABC290" s="134"/>
      <c r="ABD290" s="134"/>
      <c r="ABE290" s="134"/>
      <c r="ABF290" s="134"/>
      <c r="ABG290" s="134"/>
      <c r="ABH290" s="134"/>
      <c r="ABI290" s="134"/>
      <c r="ABJ290" s="134"/>
      <c r="ABK290" s="134"/>
      <c r="ABL290" s="134"/>
      <c r="ABM290" s="134"/>
      <c r="ABN290" s="134"/>
      <c r="ABO290" s="134"/>
      <c r="ABP290" s="134"/>
      <c r="ABQ290" s="134"/>
      <c r="ABR290" s="134"/>
      <c r="ABS290" s="134"/>
      <c r="ABT290" s="134"/>
      <c r="ABU290" s="134"/>
      <c r="ABV290" s="134"/>
      <c r="ABW290" s="134"/>
      <c r="ABX290" s="134"/>
      <c r="ABY290" s="134"/>
      <c r="ABZ290" s="134"/>
      <c r="ACA290" s="134"/>
      <c r="ACB290" s="134"/>
      <c r="ACC290" s="134"/>
      <c r="ACD290" s="134"/>
      <c r="ACE290" s="134"/>
      <c r="ACF290" s="134"/>
      <c r="ACG290" s="134"/>
      <c r="ACH290" s="134"/>
      <c r="ACI290" s="134"/>
      <c r="ACJ290" s="134"/>
      <c r="ACK290" s="134"/>
      <c r="ACL290" s="134"/>
      <c r="ACM290" s="134"/>
      <c r="ACN290" s="134"/>
      <c r="ACO290" s="134"/>
      <c r="ACP290" s="134"/>
      <c r="ACQ290" s="134"/>
      <c r="ACR290" s="134"/>
      <c r="ACS290" s="134"/>
      <c r="ACT290" s="134"/>
      <c r="ACU290" s="134"/>
      <c r="ACV290" s="134"/>
      <c r="ACW290" s="134"/>
      <c r="ACX290" s="134"/>
      <c r="ACY290" s="134"/>
      <c r="ACZ290" s="134"/>
      <c r="ADA290" s="134"/>
      <c r="ADB290" s="134"/>
      <c r="ADC290" s="134"/>
      <c r="ADD290" s="134"/>
      <c r="ADE290" s="134"/>
      <c r="ADF290" s="134"/>
      <c r="ADG290" s="134"/>
      <c r="ADH290" s="134"/>
      <c r="ADI290" s="134"/>
      <c r="ADJ290" s="134"/>
      <c r="ADK290" s="134"/>
      <c r="ADL290" s="134"/>
      <c r="ADM290" s="134"/>
      <c r="ADN290" s="134"/>
      <c r="ADO290" s="134"/>
      <c r="ADP290" s="134"/>
      <c r="ADQ290" s="134"/>
      <c r="ADR290" s="134"/>
      <c r="ADS290" s="134"/>
      <c r="ADT290" s="134"/>
      <c r="ADU290" s="134"/>
      <c r="ADV290" s="134"/>
      <c r="ADW290" s="134"/>
      <c r="ADX290" s="134"/>
      <c r="ADY290" s="134"/>
      <c r="ADZ290" s="134"/>
      <c r="AEA290" s="134"/>
      <c r="AEB290" s="134"/>
      <c r="AEC290" s="134"/>
      <c r="AED290" s="134"/>
      <c r="AEE290" s="134"/>
      <c r="AEF290" s="134"/>
      <c r="AEG290" s="134"/>
      <c r="AEH290" s="134"/>
      <c r="AEI290" s="134"/>
      <c r="AEJ290" s="134"/>
      <c r="AEK290" s="134"/>
      <c r="AEL290" s="134"/>
      <c r="AEM290" s="134"/>
      <c r="AEN290" s="134"/>
      <c r="AEO290" s="134"/>
      <c r="AEP290" s="134"/>
      <c r="AEQ290" s="134"/>
      <c r="AER290" s="134"/>
      <c r="AES290" s="134"/>
      <c r="AET290" s="134"/>
      <c r="AEU290" s="134"/>
      <c r="AEV290" s="134"/>
      <c r="AEW290" s="134"/>
      <c r="AEX290" s="134"/>
      <c r="AEY290" s="134"/>
      <c r="AEZ290" s="134"/>
      <c r="AFA290" s="134"/>
      <c r="AFB290" s="134"/>
      <c r="AFC290" s="134"/>
      <c r="AFD290" s="134"/>
      <c r="AFE290" s="134"/>
      <c r="AFF290" s="134"/>
      <c r="AFG290" s="134"/>
      <c r="AFH290" s="134"/>
      <c r="AFI290" s="134"/>
      <c r="AFJ290" s="134"/>
      <c r="AFK290" s="134"/>
      <c r="AFL290" s="134"/>
      <c r="AFM290" s="134"/>
      <c r="AFN290" s="134"/>
      <c r="AFO290" s="134"/>
      <c r="AFP290" s="134"/>
      <c r="AFQ290" s="134"/>
      <c r="AFR290" s="134"/>
      <c r="AFS290" s="134"/>
      <c r="AFT290" s="134"/>
      <c r="AFU290" s="134"/>
      <c r="AFV290" s="134"/>
      <c r="AFW290" s="134"/>
      <c r="AFX290" s="134"/>
      <c r="AFY290" s="134"/>
      <c r="AFZ290" s="134"/>
      <c r="AGA290" s="134"/>
      <c r="AGB290" s="134"/>
      <c r="AGC290" s="134"/>
      <c r="AGD290" s="134"/>
      <c r="AGE290" s="134"/>
      <c r="AGF290" s="134"/>
      <c r="AGG290" s="134"/>
      <c r="AGH290" s="134"/>
      <c r="AGI290" s="134"/>
      <c r="AGJ290" s="134"/>
      <c r="AGK290" s="134"/>
      <c r="AGL290" s="134"/>
      <c r="AGM290" s="134"/>
      <c r="AGN290" s="134"/>
      <c r="AGO290" s="134"/>
      <c r="AGP290" s="134"/>
      <c r="AGQ290" s="134"/>
      <c r="AGR290" s="134"/>
      <c r="AGS290" s="134"/>
      <c r="AGT290" s="134"/>
      <c r="AGU290" s="134"/>
      <c r="AGV290" s="134"/>
      <c r="AGW290" s="134"/>
      <c r="AGX290" s="134"/>
      <c r="AGY290" s="134"/>
      <c r="AGZ290" s="134"/>
      <c r="AHA290" s="134"/>
      <c r="AHB290" s="134"/>
      <c r="AHC290" s="134"/>
      <c r="AHD290" s="134"/>
      <c r="AHE290" s="134"/>
      <c r="AHF290" s="134"/>
      <c r="AHG290" s="134"/>
      <c r="AHH290" s="134"/>
      <c r="AHI290" s="134"/>
      <c r="AHJ290" s="134"/>
      <c r="AHK290" s="134"/>
      <c r="AHL290" s="134"/>
      <c r="AHM290" s="134"/>
      <c r="AHN290" s="134"/>
      <c r="AHO290" s="134"/>
      <c r="AHP290" s="134"/>
      <c r="AHQ290" s="134"/>
      <c r="AHR290" s="134"/>
      <c r="AHS290" s="134"/>
      <c r="AHT290" s="134"/>
      <c r="AHU290" s="134"/>
      <c r="AHV290" s="134"/>
      <c r="AHW290" s="134"/>
      <c r="AHX290" s="134"/>
      <c r="AHY290" s="134"/>
      <c r="AHZ290" s="134"/>
      <c r="AIA290" s="134"/>
      <c r="AIB290" s="134"/>
      <c r="AIC290" s="134"/>
      <c r="AID290" s="134"/>
      <c r="AIE290" s="134"/>
      <c r="AIF290" s="134"/>
      <c r="AIG290" s="134"/>
      <c r="AIH290" s="134"/>
      <c r="AII290" s="134"/>
      <c r="AIJ290" s="134"/>
      <c r="AIK290" s="134"/>
      <c r="AIL290" s="134"/>
      <c r="AIM290" s="134"/>
      <c r="AIN290" s="134"/>
      <c r="AIO290" s="134"/>
      <c r="AIP290" s="134"/>
      <c r="AIQ290" s="134"/>
      <c r="AIR290" s="134"/>
      <c r="AIS290" s="134"/>
      <c r="AIT290" s="134"/>
      <c r="AIU290" s="134"/>
      <c r="AIV290" s="134"/>
      <c r="AIW290" s="134"/>
      <c r="AIX290" s="134"/>
      <c r="AIY290" s="134"/>
      <c r="AIZ290" s="134"/>
      <c r="AJA290" s="134"/>
      <c r="AJB290" s="134"/>
      <c r="AJC290" s="134"/>
      <c r="AJD290" s="134"/>
      <c r="AJE290" s="134"/>
      <c r="AJF290" s="134"/>
      <c r="AJG290" s="134"/>
      <c r="AJH290" s="134"/>
      <c r="AJI290" s="134"/>
      <c r="AJJ290" s="134"/>
      <c r="AJK290" s="134"/>
      <c r="AJL290" s="134"/>
      <c r="AJM290" s="134"/>
      <c r="AJN290" s="134"/>
      <c r="AJO290" s="134"/>
      <c r="AJP290" s="134"/>
      <c r="AJQ290" s="134"/>
      <c r="AJR290" s="134"/>
      <c r="AJS290" s="134"/>
      <c r="AJT290" s="134"/>
      <c r="AJU290" s="134"/>
      <c r="AJV290" s="134"/>
      <c r="AJW290" s="134"/>
      <c r="AJX290" s="134"/>
      <c r="AJY290" s="134"/>
      <c r="AJZ290" s="134"/>
      <c r="AKA290" s="134"/>
      <c r="AKB290" s="134"/>
      <c r="AKC290" s="134"/>
      <c r="AKD290" s="134"/>
      <c r="AKE290" s="134"/>
      <c r="AKF290" s="134"/>
      <c r="AKG290" s="134"/>
      <c r="AKH290" s="134"/>
      <c r="AKI290" s="134"/>
      <c r="AKJ290" s="134"/>
      <c r="AKK290" s="134"/>
      <c r="AKL290" s="134"/>
      <c r="AKM290" s="134"/>
      <c r="AKN290" s="134"/>
      <c r="AKO290" s="134"/>
      <c r="AKP290" s="134"/>
      <c r="AKQ290" s="134"/>
      <c r="AKR290" s="134"/>
      <c r="AKS290" s="134"/>
      <c r="AKT290" s="134"/>
      <c r="AKU290" s="134"/>
      <c r="AKV290" s="134"/>
      <c r="AKW290" s="134"/>
      <c r="AKX290" s="134"/>
      <c r="AKY290" s="134"/>
      <c r="AKZ290" s="134"/>
      <c r="ALA290" s="134"/>
      <c r="ALB290" s="134"/>
      <c r="ALC290" s="134"/>
      <c r="ALD290" s="134"/>
      <c r="ALE290" s="134"/>
      <c r="ALF290" s="134"/>
      <c r="ALG290" s="134"/>
      <c r="ALH290" s="134"/>
      <c r="ALI290" s="134"/>
      <c r="ALJ290" s="134"/>
      <c r="ALK290" s="134"/>
      <c r="ALL290" s="134"/>
      <c r="ALM290" s="134"/>
      <c r="ALN290" s="134"/>
      <c r="ALO290" s="134"/>
      <c r="ALP290" s="134"/>
      <c r="ALQ290" s="134"/>
      <c r="ALR290" s="134"/>
      <c r="ALS290" s="134"/>
      <c r="ALT290" s="134"/>
      <c r="ALU290" s="134"/>
      <c r="ALV290" s="134"/>
      <c r="ALW290" s="134"/>
      <c r="ALX290" s="134"/>
      <c r="ALY290" s="134"/>
      <c r="ALZ290" s="134"/>
      <c r="AMA290" s="134"/>
      <c r="AMB290" s="134"/>
      <c r="AMC290" s="134"/>
      <c r="AMD290" s="134"/>
      <c r="AME290" s="134"/>
      <c r="AMF290" s="134"/>
      <c r="AMG290" s="134"/>
      <c r="AMH290" s="134"/>
      <c r="AMI290" s="134"/>
      <c r="AMJ290" s="134"/>
      <c r="AMK290" s="134"/>
      <c r="AML290" s="134"/>
      <c r="AMM290" s="134"/>
      <c r="AMN290" s="134"/>
      <c r="AMO290" s="134"/>
      <c r="AMP290" s="134"/>
      <c r="AMQ290" s="134"/>
      <c r="AMR290" s="134"/>
      <c r="AMS290" s="134"/>
      <c r="AMT290" s="134"/>
      <c r="AMU290" s="134"/>
      <c r="AMV290" s="134"/>
      <c r="AMW290" s="134"/>
      <c r="AMX290" s="134"/>
      <c r="AMY290" s="134"/>
      <c r="AMZ290" s="134"/>
      <c r="ANA290" s="134"/>
      <c r="ANB290" s="134"/>
      <c r="ANC290" s="134"/>
      <c r="AND290" s="134"/>
      <c r="ANE290" s="134"/>
      <c r="ANF290" s="134"/>
      <c r="ANG290" s="134"/>
      <c r="ANH290" s="134"/>
      <c r="ANI290" s="134"/>
      <c r="ANJ290" s="134"/>
      <c r="ANK290" s="134"/>
      <c r="ANL290" s="134"/>
      <c r="ANM290" s="134"/>
      <c r="ANN290" s="134"/>
      <c r="ANO290" s="134"/>
      <c r="ANP290" s="134"/>
      <c r="ANQ290" s="134"/>
      <c r="ANR290" s="134"/>
      <c r="ANS290" s="134"/>
      <c r="ANT290" s="134"/>
      <c r="ANU290" s="134"/>
      <c r="ANV290" s="134"/>
      <c r="ANW290" s="134"/>
      <c r="ANX290" s="134"/>
      <c r="ANY290" s="134"/>
      <c r="ANZ290" s="134"/>
      <c r="AOA290" s="134"/>
      <c r="AOB290" s="134"/>
      <c r="AOC290" s="134"/>
      <c r="AOD290" s="134"/>
      <c r="AOE290" s="134"/>
      <c r="AOF290" s="134"/>
      <c r="AOG290" s="134"/>
      <c r="AOH290" s="134"/>
      <c r="AOI290" s="134"/>
      <c r="AOJ290" s="134"/>
      <c r="AOK290" s="134"/>
      <c r="AOL290" s="134"/>
      <c r="AOM290" s="134"/>
      <c r="AON290" s="134"/>
      <c r="AOO290" s="134"/>
      <c r="AOP290" s="134"/>
      <c r="AOQ290" s="134"/>
      <c r="AOR290" s="134"/>
      <c r="AOS290" s="134"/>
      <c r="AOT290" s="134"/>
      <c r="AOU290" s="134"/>
      <c r="AOV290" s="134"/>
      <c r="AOW290" s="134"/>
      <c r="AOX290" s="134"/>
      <c r="AOY290" s="134"/>
      <c r="AOZ290" s="134"/>
      <c r="APA290" s="134"/>
      <c r="APB290" s="134"/>
      <c r="APC290" s="134"/>
      <c r="APD290" s="134"/>
      <c r="APE290" s="134"/>
      <c r="APF290" s="134"/>
      <c r="APG290" s="134"/>
      <c r="APH290" s="134"/>
      <c r="API290" s="134"/>
      <c r="APJ290" s="134"/>
      <c r="APK290" s="134"/>
      <c r="APL290" s="134"/>
      <c r="APM290" s="134"/>
      <c r="APN290" s="134"/>
      <c r="APO290" s="134"/>
      <c r="APP290" s="134"/>
      <c r="APQ290" s="134"/>
      <c r="APR290" s="134"/>
      <c r="APS290" s="134"/>
      <c r="APT290" s="134"/>
      <c r="APU290" s="134"/>
      <c r="APV290" s="134"/>
      <c r="APW290" s="134"/>
      <c r="APX290" s="134"/>
      <c r="APY290" s="134"/>
      <c r="APZ290" s="134"/>
      <c r="AQA290" s="134"/>
      <c r="AQB290" s="134"/>
      <c r="AQC290" s="134"/>
      <c r="AQD290" s="134"/>
      <c r="AQE290" s="134"/>
      <c r="AQF290" s="134"/>
      <c r="AQG290" s="134"/>
      <c r="AQH290" s="134"/>
      <c r="AQI290" s="134"/>
      <c r="AQJ290" s="134"/>
      <c r="AQK290" s="134"/>
      <c r="AQL290" s="134"/>
      <c r="AQM290" s="134"/>
      <c r="AQN290" s="134"/>
      <c r="AQO290" s="134"/>
      <c r="AQP290" s="134"/>
      <c r="AQQ290" s="134"/>
      <c r="AQR290" s="134"/>
      <c r="AQS290" s="134"/>
      <c r="AQT290" s="134"/>
      <c r="AQU290" s="134"/>
      <c r="AQV290" s="134"/>
      <c r="AQW290" s="134"/>
      <c r="AQX290" s="134"/>
      <c r="AQY290" s="134"/>
      <c r="AQZ290" s="134"/>
      <c r="ARA290" s="134"/>
      <c r="ARB290" s="134"/>
      <c r="ARC290" s="134"/>
      <c r="ARD290" s="134"/>
      <c r="ARE290" s="134"/>
      <c r="ARF290" s="134"/>
      <c r="ARG290" s="134"/>
      <c r="ARH290" s="134"/>
      <c r="ARI290" s="134"/>
      <c r="ARJ290" s="134"/>
      <c r="ARK290" s="134"/>
      <c r="ARL290" s="134"/>
      <c r="ARM290" s="134"/>
      <c r="ARN290" s="134"/>
      <c r="ARO290" s="134"/>
      <c r="ARP290" s="134"/>
      <c r="ARQ290" s="134"/>
      <c r="ARR290" s="134"/>
      <c r="ARS290" s="134"/>
      <c r="ART290" s="134"/>
      <c r="ARU290" s="134"/>
      <c r="ARV290" s="134"/>
      <c r="ARW290" s="134"/>
      <c r="ARX290" s="134"/>
      <c r="ARY290" s="134"/>
      <c r="ARZ290" s="134"/>
      <c r="ASA290" s="134"/>
      <c r="ASB290" s="134"/>
      <c r="ASC290" s="134"/>
      <c r="ASD290" s="134"/>
      <c r="ASE290" s="134"/>
      <c r="ASF290" s="134"/>
      <c r="ASG290" s="134"/>
      <c r="ASH290" s="134"/>
      <c r="ASI290" s="134"/>
      <c r="ASJ290" s="134"/>
      <c r="ASK290" s="134"/>
      <c r="ASL290" s="134"/>
      <c r="ASM290" s="134"/>
      <c r="ASN290" s="134"/>
      <c r="ASO290" s="134"/>
      <c r="ASP290" s="134"/>
      <c r="ASQ290" s="134"/>
      <c r="ASR290" s="134"/>
      <c r="ASS290" s="134"/>
      <c r="AST290" s="134"/>
      <c r="ASU290" s="134"/>
      <c r="ASV290" s="134"/>
      <c r="ASW290" s="134"/>
      <c r="ASX290" s="134"/>
      <c r="ASY290" s="134"/>
      <c r="ASZ290" s="134"/>
      <c r="ATA290" s="134"/>
      <c r="ATB290" s="134"/>
      <c r="ATC290" s="134"/>
      <c r="ATD290" s="134"/>
      <c r="ATE290" s="134"/>
      <c r="ATF290" s="134"/>
      <c r="ATG290" s="134"/>
      <c r="ATH290" s="134"/>
      <c r="ATI290" s="134"/>
      <c r="ATJ290" s="134"/>
      <c r="ATK290" s="134"/>
      <c r="ATL290" s="134"/>
      <c r="ATM290" s="134"/>
      <c r="ATN290" s="134"/>
      <c r="ATO290" s="134"/>
      <c r="ATP290" s="134"/>
      <c r="ATQ290" s="134"/>
      <c r="ATR290" s="134"/>
      <c r="ATS290" s="134"/>
      <c r="ATT290" s="134"/>
      <c r="ATU290" s="134"/>
      <c r="ATV290" s="134"/>
      <c r="ATW290" s="134"/>
      <c r="ATX290" s="134"/>
      <c r="ATY290" s="134"/>
      <c r="ATZ290" s="134"/>
      <c r="AUA290" s="134"/>
      <c r="AUB290" s="134"/>
      <c r="AUC290" s="134"/>
      <c r="AUD290" s="134"/>
      <c r="AUE290" s="134"/>
      <c r="AUF290" s="134"/>
      <c r="AUG290" s="134"/>
      <c r="AUH290" s="134"/>
      <c r="AUI290" s="134"/>
      <c r="AUJ290" s="134"/>
      <c r="AUK290" s="134"/>
      <c r="AUL290" s="134"/>
      <c r="AUM290" s="134"/>
      <c r="AUN290" s="134"/>
      <c r="AUO290" s="134"/>
      <c r="AUP290" s="134"/>
      <c r="AUQ290" s="134"/>
      <c r="AUR290" s="134"/>
      <c r="AUS290" s="134"/>
      <c r="AUT290" s="134"/>
      <c r="AUU290" s="134"/>
      <c r="AUV290" s="134"/>
      <c r="AUW290" s="134"/>
      <c r="AUX290" s="134"/>
      <c r="AUY290" s="134"/>
      <c r="AUZ290" s="134"/>
      <c r="AVA290" s="134"/>
      <c r="AVB290" s="134"/>
      <c r="AVC290" s="134"/>
      <c r="AVD290" s="134"/>
      <c r="AVE290" s="134"/>
      <c r="AVF290" s="134"/>
      <c r="AVG290" s="134"/>
      <c r="AVH290" s="134"/>
      <c r="AVI290" s="134"/>
      <c r="AVJ290" s="134"/>
      <c r="AVK290" s="134"/>
      <c r="AVL290" s="134"/>
      <c r="AVM290" s="134"/>
      <c r="AVN290" s="134"/>
      <c r="AVO290" s="134"/>
      <c r="AVP290" s="134"/>
      <c r="AVQ290" s="134"/>
      <c r="AVR290" s="134"/>
      <c r="AVS290" s="134"/>
      <c r="AVT290" s="134"/>
      <c r="AVU290" s="134"/>
      <c r="AVV290" s="134"/>
      <c r="AVW290" s="134"/>
      <c r="AVX290" s="134"/>
      <c r="AVY290" s="134"/>
      <c r="AVZ290" s="134"/>
      <c r="AWA290" s="134"/>
      <c r="AWB290" s="134"/>
      <c r="AWC290" s="134"/>
      <c r="AWD290" s="134"/>
      <c r="AWE290" s="134"/>
      <c r="AWF290" s="134"/>
      <c r="AWG290" s="134"/>
      <c r="AWH290" s="134"/>
      <c r="AWI290" s="134"/>
      <c r="AWJ290" s="134"/>
      <c r="AWK290" s="134"/>
      <c r="AWL290" s="134"/>
      <c r="AWM290" s="134"/>
      <c r="AWN290" s="134"/>
      <c r="AWO290" s="134"/>
      <c r="AWP290" s="134"/>
      <c r="AWQ290" s="134"/>
      <c r="AWR290" s="134"/>
      <c r="AWS290" s="134"/>
      <c r="AWT290" s="134"/>
      <c r="AWU290" s="134"/>
      <c r="AWV290" s="134"/>
      <c r="AWW290" s="134"/>
      <c r="AWX290" s="134"/>
      <c r="AWY290" s="134"/>
      <c r="AWZ290" s="134"/>
      <c r="AXA290" s="134"/>
      <c r="AXB290" s="134"/>
      <c r="AXC290" s="134"/>
      <c r="AXD290" s="134"/>
      <c r="AXE290" s="134"/>
      <c r="AXF290" s="134"/>
      <c r="AXG290" s="134"/>
      <c r="AXH290" s="134"/>
      <c r="AXI290" s="134"/>
      <c r="AXJ290" s="134"/>
      <c r="AXK290" s="134"/>
      <c r="AXL290" s="134"/>
      <c r="AXM290" s="134"/>
      <c r="AXN290" s="134"/>
      <c r="AXO290" s="134"/>
      <c r="AXP290" s="134"/>
      <c r="AXQ290" s="134"/>
      <c r="AXR290" s="134"/>
      <c r="AXS290" s="134"/>
      <c r="AXT290" s="134"/>
      <c r="AXU290" s="134"/>
      <c r="AXV290" s="134"/>
      <c r="AXW290" s="134"/>
      <c r="AXX290" s="134"/>
      <c r="AXY290" s="134"/>
      <c r="AXZ290" s="134"/>
      <c r="AYA290" s="134"/>
      <c r="AYB290" s="134"/>
      <c r="AYC290" s="134"/>
      <c r="AYD290" s="134"/>
      <c r="AYE290" s="134"/>
      <c r="AYF290" s="134"/>
      <c r="AYG290" s="134"/>
      <c r="AYH290" s="134"/>
      <c r="AYI290" s="134"/>
      <c r="AYJ290" s="134"/>
      <c r="AYK290" s="134"/>
      <c r="AYL290" s="134"/>
      <c r="AYM290" s="134"/>
      <c r="AYN290" s="134"/>
      <c r="AYO290" s="134"/>
      <c r="AYP290" s="134"/>
      <c r="AYQ290" s="134"/>
      <c r="AYR290" s="134"/>
      <c r="AYS290" s="134"/>
      <c r="AYT290" s="134"/>
      <c r="AYU290" s="134"/>
      <c r="AYV290" s="134"/>
      <c r="AYW290" s="134"/>
      <c r="AYX290" s="134"/>
      <c r="AYY290" s="134"/>
      <c r="AYZ290" s="134"/>
      <c r="AZA290" s="134"/>
      <c r="AZB290" s="134"/>
      <c r="AZC290" s="134"/>
      <c r="AZD290" s="134"/>
      <c r="AZE290" s="134"/>
      <c r="AZF290" s="134"/>
      <c r="AZG290" s="134"/>
      <c r="AZH290" s="134"/>
      <c r="AZI290" s="134"/>
      <c r="AZJ290" s="134"/>
      <c r="AZK290" s="134"/>
      <c r="AZL290" s="134"/>
      <c r="AZM290" s="134"/>
      <c r="AZN290" s="134"/>
      <c r="AZO290" s="134"/>
      <c r="AZP290" s="134"/>
      <c r="AZQ290" s="134"/>
      <c r="AZR290" s="134"/>
      <c r="AZS290" s="134"/>
      <c r="AZT290" s="134"/>
      <c r="AZU290" s="134"/>
      <c r="AZV290" s="134"/>
      <c r="AZW290" s="134"/>
      <c r="AZX290" s="134"/>
      <c r="AZY290" s="134"/>
      <c r="AZZ290" s="134"/>
      <c r="BAA290" s="134"/>
      <c r="BAB290" s="134"/>
      <c r="BAC290" s="134"/>
      <c r="BAD290" s="134"/>
      <c r="BAE290" s="134"/>
      <c r="BAF290" s="134"/>
      <c r="BAG290" s="134"/>
      <c r="BAH290" s="134"/>
      <c r="BAI290" s="134"/>
      <c r="BAJ290" s="134"/>
      <c r="BAK290" s="134"/>
      <c r="BAL290" s="134"/>
      <c r="BAM290" s="134"/>
      <c r="BAN290" s="134"/>
      <c r="BAO290" s="134"/>
      <c r="BAP290" s="134"/>
      <c r="BAQ290" s="134"/>
      <c r="BAR290" s="134"/>
      <c r="BAS290" s="134"/>
      <c r="BAT290" s="134"/>
      <c r="BAU290" s="134"/>
      <c r="BAV290" s="134"/>
      <c r="BAW290" s="134"/>
      <c r="BAX290" s="134"/>
      <c r="BAY290" s="134"/>
      <c r="BAZ290" s="134"/>
      <c r="BBA290" s="134"/>
      <c r="BBB290" s="134"/>
      <c r="BBC290" s="134"/>
      <c r="BBD290" s="134"/>
      <c r="BBE290" s="134"/>
      <c r="BBF290" s="134"/>
      <c r="BBG290" s="134"/>
      <c r="BBH290" s="134"/>
      <c r="BBI290" s="134"/>
      <c r="BBJ290" s="134"/>
      <c r="BBK290" s="134"/>
      <c r="BBL290" s="134"/>
      <c r="BBM290" s="134"/>
      <c r="BBN290" s="134"/>
      <c r="BBO290" s="134"/>
      <c r="BBP290" s="134"/>
      <c r="BBQ290" s="134"/>
      <c r="BBR290" s="134"/>
      <c r="BBS290" s="134"/>
      <c r="BBT290" s="134"/>
      <c r="BBU290" s="134"/>
      <c r="BBV290" s="134"/>
      <c r="BBW290" s="134"/>
      <c r="BBX290" s="134"/>
      <c r="BBY290" s="134"/>
      <c r="BBZ290" s="134"/>
      <c r="BCA290" s="134"/>
      <c r="BCB290" s="134"/>
      <c r="BCC290" s="134"/>
      <c r="BCD290" s="134"/>
      <c r="BCE290" s="134"/>
      <c r="BCF290" s="134"/>
      <c r="BCG290" s="134"/>
      <c r="BCH290" s="134"/>
      <c r="BCI290" s="134"/>
      <c r="BCJ290" s="134"/>
      <c r="BCK290" s="134"/>
      <c r="BCL290" s="134"/>
      <c r="BCM290" s="134"/>
      <c r="BCN290" s="134"/>
      <c r="BCO290" s="134"/>
      <c r="BCP290" s="134"/>
      <c r="BCQ290" s="134"/>
      <c r="BCR290" s="134"/>
      <c r="BCS290" s="134"/>
      <c r="BCT290" s="134"/>
      <c r="BCU290" s="134"/>
      <c r="BCV290" s="134"/>
      <c r="BCW290" s="134"/>
      <c r="BCX290" s="134"/>
      <c r="BCY290" s="134"/>
      <c r="BCZ290" s="134"/>
      <c r="BDA290" s="134"/>
      <c r="BDB290" s="134"/>
      <c r="BDC290" s="134"/>
      <c r="BDD290" s="134"/>
      <c r="BDE290" s="134"/>
      <c r="BDF290" s="134"/>
      <c r="BDG290" s="134"/>
      <c r="BDH290" s="134"/>
      <c r="BDI290" s="134"/>
      <c r="BDJ290" s="134"/>
      <c r="BDK290" s="134"/>
      <c r="BDL290" s="134"/>
      <c r="BDM290" s="134"/>
      <c r="BDN290" s="134"/>
      <c r="BDO290" s="134"/>
      <c r="BDP290" s="134"/>
      <c r="BDQ290" s="134"/>
      <c r="BDR290" s="134"/>
      <c r="BDS290" s="134"/>
      <c r="BDT290" s="134"/>
      <c r="BDU290" s="134"/>
      <c r="BDV290" s="134"/>
      <c r="BDW290" s="134"/>
      <c r="BDX290" s="134"/>
      <c r="BDY290" s="134"/>
      <c r="BDZ290" s="134"/>
      <c r="BEA290" s="134"/>
      <c r="BEB290" s="134"/>
      <c r="BEC290" s="134"/>
      <c r="BED290" s="134"/>
      <c r="BEE290" s="134"/>
      <c r="BEF290" s="134"/>
      <c r="BEG290" s="134"/>
      <c r="BEH290" s="134"/>
      <c r="BEI290" s="134"/>
      <c r="BEJ290" s="134"/>
      <c r="BEK290" s="134"/>
      <c r="BEL290" s="134"/>
      <c r="BEM290" s="134"/>
      <c r="BEN290" s="134"/>
      <c r="BEO290" s="134"/>
      <c r="BEP290" s="134"/>
      <c r="BEQ290" s="134"/>
      <c r="BER290" s="134"/>
      <c r="BES290" s="134"/>
      <c r="BET290" s="134"/>
      <c r="BEU290" s="134"/>
      <c r="BEV290" s="134"/>
      <c r="BEW290" s="134"/>
      <c r="BEX290" s="134"/>
      <c r="BEY290" s="134"/>
      <c r="BEZ290" s="134"/>
      <c r="BFA290" s="134"/>
      <c r="BFB290" s="134"/>
      <c r="BFC290" s="134"/>
      <c r="BFD290" s="134"/>
      <c r="BFE290" s="134"/>
      <c r="BFF290" s="134"/>
      <c r="BFG290" s="134"/>
      <c r="BFH290" s="134"/>
      <c r="BFI290" s="134"/>
      <c r="BFJ290" s="134"/>
      <c r="BFK290" s="134"/>
      <c r="BFL290" s="134"/>
      <c r="BFM290" s="134"/>
      <c r="BFN290" s="134"/>
      <c r="BFO290" s="134"/>
      <c r="BFP290" s="134"/>
      <c r="BFQ290" s="134"/>
      <c r="BFR290" s="134"/>
      <c r="BFS290" s="134"/>
      <c r="BFT290" s="134"/>
      <c r="BFU290" s="134"/>
      <c r="BFV290" s="134"/>
      <c r="BFW290" s="134"/>
      <c r="BFX290" s="134"/>
      <c r="BFY290" s="134"/>
      <c r="BFZ290" s="134"/>
      <c r="BGA290" s="134"/>
      <c r="BGB290" s="134"/>
      <c r="BGC290" s="134"/>
      <c r="BGD290" s="134"/>
      <c r="BGE290" s="134"/>
      <c r="BGF290" s="134"/>
      <c r="BGG290" s="134"/>
      <c r="BGH290" s="134"/>
      <c r="BGI290" s="134"/>
      <c r="BGJ290" s="134"/>
      <c r="BGK290" s="134"/>
      <c r="BGL290" s="134"/>
      <c r="BGM290" s="134"/>
      <c r="BGN290" s="134"/>
      <c r="BGO290" s="134"/>
      <c r="BGP290" s="134"/>
      <c r="BGQ290" s="134"/>
      <c r="BGR290" s="134"/>
      <c r="BGS290" s="134"/>
      <c r="BGT290" s="134"/>
      <c r="BGU290" s="134"/>
      <c r="BGV290" s="134"/>
      <c r="BGW290" s="134"/>
      <c r="BGX290" s="134"/>
      <c r="BGY290" s="134"/>
      <c r="BGZ290" s="134"/>
      <c r="BHA290" s="134"/>
      <c r="BHB290" s="134"/>
      <c r="BHC290" s="134"/>
      <c r="BHD290" s="134"/>
      <c r="BHE290" s="134"/>
      <c r="BHF290" s="134"/>
      <c r="BHG290" s="134"/>
      <c r="BHH290" s="134"/>
      <c r="BHI290" s="134"/>
      <c r="BHJ290" s="134"/>
      <c r="BHK290" s="134"/>
      <c r="BHL290" s="134"/>
      <c r="BHM290" s="134"/>
      <c r="BHN290" s="134"/>
      <c r="BHO290" s="134"/>
      <c r="BHP290" s="134"/>
      <c r="BHQ290" s="134"/>
      <c r="BHR290" s="134"/>
      <c r="BHS290" s="134"/>
      <c r="BHT290" s="134"/>
      <c r="BHU290" s="134"/>
      <c r="BHV290" s="134"/>
      <c r="BHW290" s="134"/>
      <c r="BHX290" s="134"/>
      <c r="BHY290" s="134"/>
      <c r="BHZ290" s="134"/>
      <c r="BIA290" s="134"/>
      <c r="BIB290" s="134"/>
      <c r="BIC290" s="134"/>
      <c r="BID290" s="134"/>
      <c r="BIE290" s="134"/>
      <c r="BIF290" s="134"/>
      <c r="BIG290" s="134"/>
      <c r="BIH290" s="134"/>
      <c r="BII290" s="134"/>
      <c r="BIJ290" s="134"/>
      <c r="BIK290" s="134"/>
      <c r="BIL290" s="134"/>
      <c r="BIM290" s="134"/>
      <c r="BIN290" s="134"/>
      <c r="BIO290" s="134"/>
      <c r="BIP290" s="134"/>
      <c r="BIQ290" s="134"/>
      <c r="BIR290" s="134"/>
      <c r="BIS290" s="134"/>
      <c r="BIT290" s="134"/>
      <c r="BIU290" s="134"/>
      <c r="BIV290" s="134"/>
      <c r="BIW290" s="134"/>
      <c r="BIX290" s="134"/>
      <c r="BIY290" s="134"/>
      <c r="BIZ290" s="134"/>
      <c r="BJA290" s="134"/>
      <c r="BJB290" s="134"/>
      <c r="BJC290" s="134"/>
      <c r="BJD290" s="134"/>
      <c r="BJE290" s="134"/>
      <c r="BJF290" s="134"/>
      <c r="BJG290" s="134"/>
      <c r="BJH290" s="134"/>
      <c r="BJI290" s="134"/>
      <c r="BJJ290" s="134"/>
      <c r="BJK290" s="134"/>
      <c r="BJL290" s="134"/>
      <c r="BJM290" s="134"/>
      <c r="BJN290" s="134"/>
      <c r="BJO290" s="134"/>
      <c r="BJP290" s="134"/>
      <c r="BJQ290" s="134"/>
      <c r="BJR290" s="134"/>
      <c r="BJS290" s="134"/>
      <c r="BJT290" s="134"/>
      <c r="BJU290" s="134"/>
      <c r="BJV290" s="134"/>
      <c r="BJW290" s="134"/>
      <c r="BJX290" s="134"/>
      <c r="BJY290" s="134"/>
      <c r="BJZ290" s="134"/>
      <c r="BKA290" s="134"/>
      <c r="BKB290" s="134"/>
      <c r="BKC290" s="134"/>
      <c r="BKD290" s="134"/>
      <c r="BKE290" s="134"/>
      <c r="BKF290" s="134"/>
      <c r="BKG290" s="134"/>
      <c r="BKH290" s="134"/>
      <c r="BKI290" s="134"/>
      <c r="BKJ290" s="134"/>
      <c r="BKK290" s="134"/>
      <c r="BKL290" s="134"/>
      <c r="BKM290" s="134"/>
      <c r="BKN290" s="134"/>
      <c r="BKO290" s="134"/>
      <c r="BKP290" s="134"/>
      <c r="BKQ290" s="134"/>
      <c r="BKR290" s="134"/>
      <c r="BKS290" s="134"/>
      <c r="BKT290" s="134"/>
      <c r="BKU290" s="134"/>
      <c r="BKV290" s="134"/>
      <c r="BKW290" s="134"/>
      <c r="BKX290" s="134"/>
      <c r="BKY290" s="134"/>
      <c r="BKZ290" s="134"/>
      <c r="BLA290" s="134"/>
      <c r="BLB290" s="134"/>
      <c r="BLC290" s="134"/>
      <c r="BLD290" s="134"/>
      <c r="BLE290" s="134"/>
      <c r="BLF290" s="134"/>
      <c r="BLG290" s="134"/>
      <c r="BLH290" s="134"/>
      <c r="BLI290" s="134"/>
      <c r="BLJ290" s="134"/>
      <c r="BLK290" s="134"/>
      <c r="BLL290" s="134"/>
      <c r="BLM290" s="134"/>
      <c r="BLN290" s="134"/>
      <c r="BLO290" s="134"/>
      <c r="BLP290" s="134"/>
      <c r="BLQ290" s="134"/>
      <c r="BLR290" s="134"/>
      <c r="BLS290" s="134"/>
      <c r="BLT290" s="134"/>
      <c r="BLU290" s="134"/>
      <c r="BLV290" s="134"/>
      <c r="BLW290" s="134"/>
      <c r="BLX290" s="134"/>
      <c r="BLY290" s="134"/>
      <c r="BLZ290" s="134"/>
      <c r="BMA290" s="134"/>
      <c r="BMB290" s="134"/>
      <c r="BMC290" s="134"/>
      <c r="BMD290" s="134"/>
      <c r="BME290" s="134"/>
      <c r="BMF290" s="134"/>
      <c r="BMG290" s="134"/>
      <c r="BMH290" s="134"/>
      <c r="BMI290" s="134"/>
      <c r="BMJ290" s="134"/>
      <c r="BMK290" s="134"/>
      <c r="BML290" s="134"/>
      <c r="BMM290" s="134"/>
      <c r="BMN290" s="134"/>
      <c r="BMO290" s="134"/>
      <c r="BMP290" s="134"/>
      <c r="BMQ290" s="134"/>
      <c r="BMR290" s="134"/>
      <c r="BMS290" s="134"/>
      <c r="BMT290" s="134"/>
      <c r="BMU290" s="134"/>
      <c r="BMV290" s="134"/>
      <c r="BMW290" s="134"/>
      <c r="BMX290" s="134"/>
      <c r="BMY290" s="134"/>
      <c r="BMZ290" s="134"/>
      <c r="BNA290" s="134"/>
      <c r="BNB290" s="134"/>
      <c r="BNC290" s="134"/>
      <c r="BND290" s="134"/>
      <c r="BNE290" s="134"/>
      <c r="BNF290" s="134"/>
      <c r="BNG290" s="134"/>
      <c r="BNH290" s="134"/>
      <c r="BNI290" s="134"/>
      <c r="BNJ290" s="134"/>
      <c r="BNK290" s="134"/>
      <c r="BNL290" s="134"/>
      <c r="BNM290" s="134"/>
      <c r="BNN290" s="134"/>
      <c r="BNO290" s="134"/>
      <c r="BNP290" s="134"/>
      <c r="BNQ290" s="134"/>
      <c r="BNR290" s="134"/>
      <c r="BNS290" s="134"/>
      <c r="BNT290" s="134"/>
      <c r="BNU290" s="134"/>
      <c r="BNV290" s="134"/>
      <c r="BNW290" s="134"/>
      <c r="BNX290" s="134"/>
      <c r="BNY290" s="134"/>
      <c r="BNZ290" s="134"/>
      <c r="BOA290" s="134"/>
      <c r="BOB290" s="134"/>
      <c r="BOC290" s="134"/>
      <c r="BOD290" s="134"/>
      <c r="BOE290" s="134"/>
      <c r="BOF290" s="134"/>
      <c r="BOG290" s="134"/>
      <c r="BOH290" s="134"/>
      <c r="BOI290" s="134"/>
      <c r="BOJ290" s="134"/>
      <c r="BOK290" s="134"/>
      <c r="BOL290" s="134"/>
      <c r="BOM290" s="134"/>
      <c r="BON290" s="134"/>
      <c r="BOO290" s="134"/>
      <c r="BOP290" s="134"/>
      <c r="BOQ290" s="134"/>
      <c r="BOR290" s="134"/>
      <c r="BOS290" s="134"/>
      <c r="BOT290" s="134"/>
      <c r="BOU290" s="134"/>
      <c r="BOV290" s="134"/>
      <c r="BOW290" s="134"/>
      <c r="BOX290" s="134"/>
      <c r="BOY290" s="134"/>
      <c r="BOZ290" s="134"/>
      <c r="BPA290" s="134"/>
      <c r="BPB290" s="134"/>
      <c r="BPC290" s="134"/>
      <c r="BPD290" s="134"/>
      <c r="BPE290" s="134"/>
      <c r="BPF290" s="134"/>
      <c r="BPG290" s="134"/>
      <c r="BPH290" s="134"/>
      <c r="BPI290" s="134"/>
      <c r="BPJ290" s="134"/>
      <c r="BPK290" s="134"/>
      <c r="BPL290" s="134"/>
      <c r="BPM290" s="134"/>
      <c r="BPN290" s="134"/>
      <c r="BPO290" s="134"/>
      <c r="BPP290" s="134"/>
      <c r="BPQ290" s="134"/>
      <c r="BPR290" s="134"/>
      <c r="BPS290" s="134"/>
      <c r="BPT290" s="134"/>
      <c r="BPU290" s="134"/>
      <c r="BPV290" s="134"/>
      <c r="BPW290" s="134"/>
      <c r="BPX290" s="134"/>
      <c r="BPY290" s="134"/>
      <c r="BPZ290" s="134"/>
      <c r="BQA290" s="134"/>
      <c r="BQB290" s="134"/>
      <c r="BQC290" s="134"/>
      <c r="BQD290" s="134"/>
      <c r="BQE290" s="134"/>
      <c r="BQF290" s="134"/>
      <c r="BQG290" s="134"/>
      <c r="BQH290" s="134"/>
      <c r="BQI290" s="134"/>
      <c r="BQJ290" s="134"/>
      <c r="BQK290" s="134"/>
      <c r="BQL290" s="134"/>
      <c r="BQM290" s="134"/>
      <c r="BQN290" s="134"/>
      <c r="BQO290" s="134"/>
      <c r="BQP290" s="134"/>
      <c r="BQQ290" s="134"/>
      <c r="BQR290" s="134"/>
      <c r="BQS290" s="134"/>
      <c r="BQT290" s="134"/>
      <c r="BQU290" s="134"/>
      <c r="BQV290" s="134"/>
      <c r="BQW290" s="134"/>
      <c r="BQX290" s="134"/>
      <c r="BQY290" s="134"/>
      <c r="BQZ290" s="134"/>
      <c r="BRA290" s="134"/>
      <c r="BRB290" s="134"/>
      <c r="BRC290" s="134"/>
      <c r="BRD290" s="134"/>
      <c r="BRE290" s="134"/>
      <c r="BRF290" s="134"/>
      <c r="BRG290" s="134"/>
      <c r="BRH290" s="134"/>
      <c r="BRI290" s="134"/>
      <c r="BRJ290" s="134"/>
      <c r="BRK290" s="134"/>
      <c r="BRL290" s="134"/>
      <c r="BRM290" s="134"/>
      <c r="BRN290" s="134"/>
      <c r="BRO290" s="134"/>
      <c r="BRP290" s="134"/>
      <c r="BRQ290" s="134"/>
      <c r="BRR290" s="134"/>
      <c r="BRS290" s="134"/>
      <c r="BRT290" s="134"/>
      <c r="BRU290" s="134"/>
      <c r="BRV290" s="134"/>
      <c r="BRW290" s="134"/>
      <c r="BRX290" s="134"/>
      <c r="BRY290" s="134"/>
      <c r="BRZ290" s="134"/>
      <c r="BSA290" s="134"/>
      <c r="BSB290" s="134"/>
      <c r="BSC290" s="134"/>
      <c r="BSD290" s="134"/>
      <c r="BSE290" s="134"/>
      <c r="BSF290" s="134"/>
      <c r="BSG290" s="134"/>
      <c r="BSH290" s="134"/>
      <c r="BSI290" s="134"/>
      <c r="BSJ290" s="134"/>
      <c r="BSK290" s="134"/>
      <c r="BSL290" s="134"/>
      <c r="BSM290" s="134"/>
      <c r="BSN290" s="134"/>
      <c r="BSO290" s="134"/>
      <c r="BSP290" s="134"/>
      <c r="BSQ290" s="134"/>
      <c r="BSR290" s="134"/>
      <c r="BSS290" s="134"/>
      <c r="BST290" s="134"/>
      <c r="BSU290" s="134"/>
      <c r="BSV290" s="134"/>
      <c r="BSW290" s="134"/>
      <c r="BSX290" s="134"/>
      <c r="BSY290" s="134"/>
      <c r="BSZ290" s="134"/>
      <c r="BTA290" s="134"/>
      <c r="BTB290" s="134"/>
      <c r="BTC290" s="134"/>
      <c r="BTD290" s="134"/>
      <c r="BTE290" s="134"/>
      <c r="BTF290" s="134"/>
      <c r="BTG290" s="134"/>
      <c r="BTH290" s="134"/>
      <c r="BTI290" s="134"/>
      <c r="BTJ290" s="134"/>
      <c r="BTK290" s="134"/>
      <c r="BTL290" s="134"/>
      <c r="BTM290" s="134"/>
      <c r="BTN290" s="134"/>
      <c r="BTO290" s="134"/>
      <c r="BTP290" s="134"/>
      <c r="BTQ290" s="134"/>
      <c r="BTR290" s="134"/>
      <c r="BTS290" s="134"/>
      <c r="BTT290" s="134"/>
      <c r="BTU290" s="134"/>
      <c r="BTV290" s="134"/>
      <c r="BTW290" s="134"/>
      <c r="BTX290" s="134"/>
      <c r="BTY290" s="134"/>
      <c r="BTZ290" s="134"/>
      <c r="BUA290" s="134"/>
      <c r="BUB290" s="134"/>
      <c r="BUC290" s="134"/>
      <c r="BUD290" s="134"/>
      <c r="BUE290" s="134"/>
      <c r="BUF290" s="134"/>
      <c r="BUG290" s="134"/>
      <c r="BUH290" s="134"/>
      <c r="BUI290" s="134"/>
      <c r="BUJ290" s="134"/>
      <c r="BUK290" s="134"/>
      <c r="BUL290" s="134"/>
      <c r="BUM290" s="134"/>
      <c r="BUN290" s="134"/>
      <c r="BUO290" s="134"/>
      <c r="BUP290" s="134"/>
      <c r="BUQ290" s="134"/>
      <c r="BUR290" s="134"/>
      <c r="BUS290" s="134"/>
      <c r="BUT290" s="134"/>
      <c r="BUU290" s="134"/>
      <c r="BUV290" s="134"/>
      <c r="BUW290" s="134"/>
      <c r="BUX290" s="134"/>
      <c r="BUY290" s="134"/>
      <c r="BUZ290" s="134"/>
      <c r="BVA290" s="134"/>
      <c r="BVB290" s="134"/>
      <c r="BVC290" s="134"/>
      <c r="BVD290" s="134"/>
      <c r="BVE290" s="134"/>
      <c r="BVF290" s="134"/>
      <c r="BVG290" s="134"/>
      <c r="BVH290" s="134"/>
      <c r="BVI290" s="134"/>
      <c r="BVJ290" s="134"/>
      <c r="BVK290" s="134"/>
      <c r="BVL290" s="134"/>
      <c r="BVM290" s="134"/>
      <c r="BVN290" s="134"/>
      <c r="BVO290" s="134"/>
      <c r="BVP290" s="134"/>
      <c r="BVQ290" s="134"/>
      <c r="BVR290" s="134"/>
      <c r="BVS290" s="134"/>
      <c r="BVT290" s="134"/>
      <c r="BVU290" s="134"/>
      <c r="BVV290" s="134"/>
      <c r="BVW290" s="134"/>
      <c r="BVX290" s="134"/>
      <c r="BVY290" s="134"/>
      <c r="BVZ290" s="134"/>
      <c r="BWA290" s="134"/>
      <c r="BWB290" s="134"/>
      <c r="BWC290" s="134"/>
      <c r="BWD290" s="134"/>
      <c r="BWE290" s="134"/>
      <c r="BWF290" s="134"/>
      <c r="BWG290" s="134"/>
      <c r="BWH290" s="134"/>
      <c r="BWI290" s="134"/>
      <c r="BWJ290" s="134"/>
      <c r="BWK290" s="134"/>
      <c r="BWL290" s="134"/>
      <c r="BWM290" s="134"/>
      <c r="BWN290" s="134"/>
      <c r="BWO290" s="134"/>
      <c r="BWP290" s="134"/>
      <c r="BWQ290" s="134"/>
      <c r="BWR290" s="134"/>
      <c r="BWS290" s="134"/>
      <c r="BWT290" s="134"/>
      <c r="BWU290" s="134"/>
      <c r="BWV290" s="134"/>
      <c r="BWW290" s="134"/>
      <c r="BWX290" s="134"/>
      <c r="BWY290" s="134"/>
      <c r="BWZ290" s="134"/>
      <c r="BXA290" s="134"/>
      <c r="BXB290" s="134"/>
      <c r="BXC290" s="134"/>
      <c r="BXD290" s="134"/>
      <c r="BXE290" s="134"/>
      <c r="BXF290" s="134"/>
      <c r="BXG290" s="134"/>
      <c r="BXH290" s="134"/>
      <c r="BXI290" s="134"/>
      <c r="BXJ290" s="134"/>
      <c r="BXK290" s="134"/>
      <c r="BXL290" s="134"/>
      <c r="BXM290" s="134"/>
      <c r="BXN290" s="134"/>
      <c r="BXO290" s="134"/>
      <c r="BXP290" s="134"/>
      <c r="BXQ290" s="134"/>
      <c r="BXR290" s="134"/>
      <c r="BXS290" s="134"/>
      <c r="BXT290" s="134"/>
      <c r="BXU290" s="134"/>
      <c r="BXV290" s="134"/>
      <c r="BXW290" s="134"/>
      <c r="BXX290" s="134"/>
      <c r="BXY290" s="134"/>
      <c r="BXZ290" s="134"/>
      <c r="BYA290" s="134"/>
      <c r="BYB290" s="134"/>
      <c r="BYC290" s="134"/>
      <c r="BYD290" s="134"/>
      <c r="BYE290" s="134"/>
      <c r="BYF290" s="134"/>
      <c r="BYG290" s="134"/>
      <c r="BYH290" s="134"/>
      <c r="BYI290" s="134"/>
      <c r="BYJ290" s="134"/>
      <c r="BYK290" s="134"/>
      <c r="BYL290" s="134"/>
      <c r="BYM290" s="134"/>
      <c r="BYN290" s="134"/>
      <c r="BYO290" s="134"/>
      <c r="BYP290" s="134"/>
      <c r="BYQ290" s="134"/>
      <c r="BYR290" s="134"/>
      <c r="BYS290" s="134"/>
      <c r="BYT290" s="134"/>
      <c r="BYU290" s="134"/>
      <c r="BYV290" s="134"/>
      <c r="BYW290" s="134"/>
      <c r="BYX290" s="134"/>
      <c r="BYY290" s="134"/>
      <c r="BYZ290" s="134"/>
      <c r="BZA290" s="134"/>
      <c r="BZB290" s="134"/>
      <c r="BZC290" s="134"/>
      <c r="BZD290" s="134"/>
      <c r="BZE290" s="134"/>
      <c r="BZF290" s="134"/>
      <c r="BZG290" s="134"/>
      <c r="BZH290" s="134"/>
      <c r="BZI290" s="134"/>
      <c r="BZJ290" s="134"/>
      <c r="BZK290" s="134"/>
      <c r="BZL290" s="134"/>
      <c r="BZM290" s="134"/>
      <c r="BZN290" s="134"/>
      <c r="BZO290" s="134"/>
      <c r="BZP290" s="134"/>
      <c r="BZQ290" s="134"/>
      <c r="BZR290" s="134"/>
      <c r="BZS290" s="134"/>
      <c r="BZT290" s="134"/>
      <c r="BZU290" s="134"/>
      <c r="BZV290" s="134"/>
      <c r="BZW290" s="134"/>
      <c r="BZX290" s="134"/>
      <c r="BZY290" s="134"/>
      <c r="BZZ290" s="134"/>
      <c r="CAA290" s="134"/>
      <c r="CAB290" s="134"/>
      <c r="CAC290" s="134"/>
      <c r="CAD290" s="134"/>
      <c r="CAE290" s="134"/>
      <c r="CAF290" s="134"/>
      <c r="CAG290" s="134"/>
      <c r="CAH290" s="134"/>
      <c r="CAI290" s="134"/>
      <c r="CAJ290" s="134"/>
      <c r="CAK290" s="134"/>
      <c r="CAL290" s="134"/>
      <c r="CAM290" s="134"/>
      <c r="CAN290" s="134"/>
      <c r="CAO290" s="134"/>
      <c r="CAP290" s="134"/>
      <c r="CAQ290" s="134"/>
      <c r="CAR290" s="134"/>
      <c r="CAS290" s="134"/>
      <c r="CAT290" s="134"/>
      <c r="CAU290" s="134"/>
      <c r="CAV290" s="134"/>
      <c r="CAW290" s="134"/>
      <c r="CAX290" s="134"/>
      <c r="CAY290" s="134"/>
      <c r="CAZ290" s="134"/>
      <c r="CBA290" s="134"/>
      <c r="CBB290" s="134"/>
      <c r="CBC290" s="134"/>
      <c r="CBD290" s="134"/>
      <c r="CBE290" s="134"/>
      <c r="CBF290" s="134"/>
      <c r="CBG290" s="134"/>
      <c r="CBH290" s="134"/>
      <c r="CBI290" s="134"/>
      <c r="CBJ290" s="134"/>
      <c r="CBK290" s="134"/>
      <c r="CBL290" s="134"/>
      <c r="CBM290" s="134"/>
      <c r="CBN290" s="134"/>
      <c r="CBO290" s="134"/>
      <c r="CBP290" s="134"/>
      <c r="CBQ290" s="134"/>
      <c r="CBR290" s="134"/>
      <c r="CBS290" s="134"/>
      <c r="CBT290" s="134"/>
      <c r="CBU290" s="134"/>
      <c r="CBV290" s="134"/>
      <c r="CBW290" s="134"/>
      <c r="CBX290" s="134"/>
      <c r="CBY290" s="134"/>
      <c r="CBZ290" s="134"/>
      <c r="CCA290" s="134"/>
      <c r="CCB290" s="134"/>
      <c r="CCC290" s="134"/>
      <c r="CCD290" s="134"/>
      <c r="CCE290" s="134"/>
      <c r="CCF290" s="134"/>
      <c r="CCG290" s="134"/>
      <c r="CCH290" s="134"/>
      <c r="CCI290" s="134"/>
      <c r="CCJ290" s="134"/>
      <c r="CCK290" s="134"/>
      <c r="CCL290" s="134"/>
      <c r="CCM290" s="134"/>
      <c r="CCN290" s="134"/>
      <c r="CCO290" s="134"/>
      <c r="CCP290" s="134"/>
      <c r="CCQ290" s="134"/>
      <c r="CCR290" s="134"/>
      <c r="CCS290" s="134"/>
      <c r="CCT290" s="134"/>
      <c r="CCU290" s="134"/>
      <c r="CCV290" s="134"/>
      <c r="CCW290" s="134"/>
      <c r="CCX290" s="134"/>
      <c r="CCY290" s="134"/>
      <c r="CCZ290" s="134"/>
      <c r="CDA290" s="134"/>
      <c r="CDB290" s="134"/>
      <c r="CDC290" s="134"/>
      <c r="CDD290" s="134"/>
      <c r="CDE290" s="134"/>
      <c r="CDF290" s="134"/>
      <c r="CDG290" s="134"/>
      <c r="CDH290" s="134"/>
      <c r="CDI290" s="134"/>
      <c r="CDJ290" s="134"/>
      <c r="CDK290" s="134"/>
      <c r="CDL290" s="134"/>
      <c r="CDM290" s="134"/>
      <c r="CDN290" s="134"/>
      <c r="CDO290" s="134"/>
      <c r="CDP290" s="134"/>
      <c r="CDQ290" s="134"/>
      <c r="CDR290" s="134"/>
      <c r="CDS290" s="134"/>
      <c r="CDT290" s="134"/>
      <c r="CDU290" s="134"/>
      <c r="CDV290" s="134"/>
      <c r="CDW290" s="134"/>
      <c r="CDX290" s="134"/>
      <c r="CDY290" s="134"/>
      <c r="CDZ290" s="134"/>
      <c r="CEA290" s="134"/>
      <c r="CEB290" s="134"/>
      <c r="CEC290" s="134"/>
      <c r="CED290" s="134"/>
      <c r="CEE290" s="134"/>
      <c r="CEF290" s="134"/>
      <c r="CEG290" s="134"/>
      <c r="CEH290" s="134"/>
      <c r="CEI290" s="134"/>
      <c r="CEJ290" s="134"/>
      <c r="CEK290" s="134"/>
      <c r="CEL290" s="134"/>
      <c r="CEM290" s="134"/>
      <c r="CEN290" s="134"/>
      <c r="CEO290" s="134"/>
      <c r="CEP290" s="134"/>
      <c r="CEQ290" s="134"/>
      <c r="CER290" s="134"/>
      <c r="CES290" s="134"/>
      <c r="CET290" s="134"/>
      <c r="CEU290" s="134"/>
      <c r="CEV290" s="134"/>
      <c r="CEW290" s="134"/>
      <c r="CEX290" s="134"/>
      <c r="CEY290" s="134"/>
      <c r="CEZ290" s="134"/>
      <c r="CFA290" s="134"/>
      <c r="CFB290" s="134"/>
      <c r="CFC290" s="134"/>
      <c r="CFD290" s="134"/>
      <c r="CFE290" s="134"/>
      <c r="CFF290" s="134"/>
      <c r="CFG290" s="134"/>
      <c r="CFH290" s="134"/>
      <c r="CFI290" s="134"/>
      <c r="CFJ290" s="134"/>
      <c r="CFK290" s="134"/>
      <c r="CFL290" s="134"/>
      <c r="CFM290" s="134"/>
      <c r="CFN290" s="134"/>
      <c r="CFO290" s="134"/>
      <c r="CFP290" s="134"/>
      <c r="CFQ290" s="134"/>
      <c r="CFR290" s="134"/>
      <c r="CFS290" s="134"/>
      <c r="CFT290" s="134"/>
      <c r="CFU290" s="134"/>
      <c r="CFV290" s="134"/>
      <c r="CFW290" s="134"/>
      <c r="CFX290" s="134"/>
      <c r="CFY290" s="134"/>
      <c r="CFZ290" s="134"/>
      <c r="CGA290" s="134"/>
      <c r="CGB290" s="134"/>
      <c r="CGC290" s="134"/>
      <c r="CGD290" s="134"/>
      <c r="CGE290" s="134"/>
      <c r="CGF290" s="134"/>
      <c r="CGG290" s="134"/>
      <c r="CGH290" s="134"/>
      <c r="CGI290" s="134"/>
      <c r="CGJ290" s="134"/>
      <c r="CGK290" s="134"/>
      <c r="CGL290" s="134"/>
      <c r="CGM290" s="134"/>
      <c r="CGN290" s="134"/>
      <c r="CGO290" s="134"/>
      <c r="CGP290" s="134"/>
      <c r="CGQ290" s="134"/>
      <c r="CGR290" s="134"/>
      <c r="CGS290" s="134"/>
      <c r="CGT290" s="134"/>
      <c r="CGU290" s="134"/>
      <c r="CGV290" s="134"/>
      <c r="CGW290" s="134"/>
      <c r="CGX290" s="134"/>
      <c r="CGY290" s="134"/>
      <c r="CGZ290" s="134"/>
      <c r="CHA290" s="134"/>
      <c r="CHB290" s="134"/>
      <c r="CHC290" s="134"/>
      <c r="CHD290" s="134"/>
      <c r="CHE290" s="134"/>
      <c r="CHF290" s="134"/>
      <c r="CHG290" s="134"/>
      <c r="CHH290" s="134"/>
      <c r="CHI290" s="134"/>
      <c r="CHJ290" s="134"/>
      <c r="CHK290" s="134"/>
      <c r="CHL290" s="134"/>
      <c r="CHM290" s="134"/>
      <c r="CHN290" s="134"/>
      <c r="CHO290" s="134"/>
      <c r="CHP290" s="134"/>
      <c r="CHQ290" s="134"/>
      <c r="CHR290" s="134"/>
      <c r="CHS290" s="134"/>
      <c r="CHT290" s="134"/>
      <c r="CHU290" s="134"/>
      <c r="CHV290" s="134"/>
      <c r="CHW290" s="134"/>
      <c r="CHX290" s="134"/>
      <c r="CHY290" s="134"/>
      <c r="CHZ290" s="134"/>
      <c r="CIA290" s="134"/>
      <c r="CIB290" s="134"/>
      <c r="CIC290" s="134"/>
      <c r="CID290" s="134"/>
      <c r="CIE290" s="134"/>
      <c r="CIF290" s="134"/>
      <c r="CIG290" s="134"/>
      <c r="CIH290" s="134"/>
      <c r="CII290" s="134"/>
      <c r="CIJ290" s="134"/>
      <c r="CIK290" s="134"/>
      <c r="CIL290" s="134"/>
      <c r="CIM290" s="134"/>
      <c r="CIN290" s="134"/>
      <c r="CIO290" s="134"/>
      <c r="CIP290" s="134"/>
      <c r="CIQ290" s="134"/>
      <c r="CIR290" s="134"/>
      <c r="CIS290" s="134"/>
      <c r="CIT290" s="134"/>
      <c r="CIU290" s="134"/>
      <c r="CIV290" s="134"/>
      <c r="CIW290" s="134"/>
      <c r="CIX290" s="134"/>
      <c r="CIY290" s="134"/>
      <c r="CIZ290" s="134"/>
      <c r="CJA290" s="134"/>
      <c r="CJB290" s="134"/>
      <c r="CJC290" s="134"/>
      <c r="CJD290" s="134"/>
      <c r="CJE290" s="134"/>
      <c r="CJF290" s="134"/>
      <c r="CJG290" s="134"/>
      <c r="CJH290" s="134"/>
      <c r="CJI290" s="134"/>
      <c r="CJJ290" s="134"/>
      <c r="CJK290" s="134"/>
      <c r="CJL290" s="134"/>
      <c r="CJM290" s="134"/>
      <c r="CJN290" s="134"/>
      <c r="CJO290" s="134"/>
      <c r="CJP290" s="134"/>
      <c r="CJQ290" s="134"/>
      <c r="CJR290" s="134"/>
      <c r="CJS290" s="134"/>
      <c r="CJT290" s="134"/>
      <c r="CJU290" s="134"/>
      <c r="CJV290" s="134"/>
      <c r="CJW290" s="134"/>
      <c r="CJX290" s="134"/>
      <c r="CJY290" s="134"/>
      <c r="CJZ290" s="134"/>
      <c r="CKA290" s="134"/>
      <c r="CKB290" s="134"/>
      <c r="CKC290" s="134"/>
      <c r="CKD290" s="134"/>
      <c r="CKE290" s="134"/>
      <c r="CKF290" s="134"/>
      <c r="CKG290" s="134"/>
      <c r="CKH290" s="134"/>
      <c r="CKI290" s="134"/>
      <c r="CKJ290" s="134"/>
      <c r="CKK290" s="134"/>
      <c r="CKL290" s="134"/>
      <c r="CKM290" s="134"/>
      <c r="CKN290" s="134"/>
      <c r="CKO290" s="134"/>
      <c r="CKP290" s="134"/>
      <c r="CKQ290" s="134"/>
      <c r="CKR290" s="134"/>
      <c r="CKS290" s="134"/>
      <c r="CKT290" s="134"/>
      <c r="CKU290" s="134"/>
      <c r="CKV290" s="134"/>
      <c r="CKW290" s="134"/>
      <c r="CKX290" s="134"/>
      <c r="CKY290" s="134"/>
      <c r="CKZ290" s="134"/>
      <c r="CLA290" s="134"/>
      <c r="CLB290" s="134"/>
      <c r="CLC290" s="134"/>
      <c r="CLD290" s="134"/>
      <c r="CLE290" s="134"/>
      <c r="CLF290" s="134"/>
      <c r="CLG290" s="134"/>
      <c r="CLH290" s="134"/>
      <c r="CLI290" s="134"/>
      <c r="CLJ290" s="134"/>
      <c r="CLK290" s="134"/>
      <c r="CLL290" s="134"/>
      <c r="CLM290" s="134"/>
      <c r="CLN290" s="134"/>
      <c r="CLO290" s="134"/>
      <c r="CLP290" s="134"/>
      <c r="CLQ290" s="134"/>
      <c r="CLR290" s="134"/>
      <c r="CLS290" s="134"/>
      <c r="CLT290" s="134"/>
      <c r="CLU290" s="134"/>
      <c r="CLV290" s="134"/>
      <c r="CLW290" s="134"/>
      <c r="CLX290" s="134"/>
      <c r="CLY290" s="134"/>
      <c r="CLZ290" s="134"/>
      <c r="CMA290" s="134"/>
      <c r="CMB290" s="134"/>
      <c r="CMC290" s="134"/>
      <c r="CMD290" s="134"/>
      <c r="CME290" s="134"/>
      <c r="CMF290" s="134"/>
      <c r="CMG290" s="134"/>
      <c r="CMH290" s="134"/>
      <c r="CMI290" s="134"/>
      <c r="CMJ290" s="134"/>
      <c r="CMK290" s="134"/>
      <c r="CML290" s="134"/>
      <c r="CMM290" s="134"/>
      <c r="CMN290" s="134"/>
      <c r="CMO290" s="134"/>
      <c r="CMP290" s="134"/>
      <c r="CMQ290" s="134"/>
      <c r="CMR290" s="134"/>
      <c r="CMS290" s="134"/>
      <c r="CMT290" s="134"/>
      <c r="CMU290" s="134"/>
      <c r="CMV290" s="134"/>
      <c r="CMW290" s="134"/>
      <c r="CMX290" s="134"/>
      <c r="CMY290" s="134"/>
      <c r="CMZ290" s="134"/>
      <c r="CNA290" s="134"/>
      <c r="CNB290" s="134"/>
      <c r="CNC290" s="134"/>
      <c r="CND290" s="134"/>
      <c r="CNE290" s="134"/>
      <c r="CNF290" s="134"/>
      <c r="CNG290" s="134"/>
      <c r="CNH290" s="134"/>
      <c r="CNI290" s="134"/>
      <c r="CNJ290" s="134"/>
      <c r="CNK290" s="134"/>
      <c r="CNL290" s="134"/>
      <c r="CNM290" s="134"/>
      <c r="CNN290" s="134"/>
      <c r="CNO290" s="134"/>
      <c r="CNP290" s="134"/>
      <c r="CNQ290" s="134"/>
      <c r="CNR290" s="134"/>
      <c r="CNS290" s="134"/>
      <c r="CNT290" s="134"/>
      <c r="CNU290" s="134"/>
      <c r="CNV290" s="134"/>
      <c r="CNW290" s="134"/>
      <c r="CNX290" s="134"/>
      <c r="CNY290" s="134"/>
      <c r="CNZ290" s="134"/>
      <c r="COA290" s="134"/>
      <c r="COB290" s="134"/>
      <c r="COC290" s="134"/>
      <c r="COD290" s="134"/>
      <c r="COE290" s="134"/>
      <c r="COF290" s="134"/>
      <c r="COG290" s="134"/>
      <c r="COH290" s="134"/>
      <c r="COI290" s="134"/>
      <c r="COJ290" s="134"/>
      <c r="COK290" s="134"/>
      <c r="COL290" s="134"/>
      <c r="COM290" s="134"/>
      <c r="CON290" s="134"/>
      <c r="COO290" s="134"/>
      <c r="COP290" s="134"/>
      <c r="COQ290" s="134"/>
      <c r="COR290" s="134"/>
      <c r="COS290" s="134"/>
      <c r="COT290" s="134"/>
      <c r="COU290" s="134"/>
      <c r="COV290" s="134"/>
      <c r="COW290" s="134"/>
      <c r="COX290" s="134"/>
      <c r="COY290" s="134"/>
      <c r="COZ290" s="134"/>
      <c r="CPA290" s="134"/>
      <c r="CPB290" s="134"/>
      <c r="CPC290" s="134"/>
      <c r="CPD290" s="134"/>
      <c r="CPE290" s="134"/>
      <c r="CPF290" s="134"/>
      <c r="CPG290" s="134"/>
      <c r="CPH290" s="134"/>
      <c r="CPI290" s="134"/>
      <c r="CPJ290" s="134"/>
      <c r="CPK290" s="134"/>
      <c r="CPL290" s="134"/>
      <c r="CPM290" s="134"/>
      <c r="CPN290" s="134"/>
      <c r="CPO290" s="134"/>
      <c r="CPP290" s="134"/>
      <c r="CPQ290" s="134"/>
      <c r="CPR290" s="134"/>
      <c r="CPS290" s="134"/>
      <c r="CPT290" s="134"/>
      <c r="CPU290" s="134"/>
      <c r="CPV290" s="134"/>
      <c r="CPW290" s="134"/>
      <c r="CPX290" s="134"/>
      <c r="CPY290" s="134"/>
      <c r="CPZ290" s="134"/>
      <c r="CQA290" s="134"/>
      <c r="CQB290" s="134"/>
      <c r="CQC290" s="134"/>
      <c r="CQD290" s="134"/>
      <c r="CQE290" s="134"/>
      <c r="CQF290" s="134"/>
      <c r="CQG290" s="134"/>
      <c r="CQH290" s="134"/>
      <c r="CQI290" s="134"/>
      <c r="CQJ290" s="134"/>
      <c r="CQK290" s="134"/>
      <c r="CQL290" s="134"/>
      <c r="CQM290" s="134"/>
      <c r="CQN290" s="134"/>
      <c r="CQO290" s="134"/>
      <c r="CQP290" s="134"/>
      <c r="CQQ290" s="134"/>
      <c r="CQR290" s="134"/>
      <c r="CQS290" s="134"/>
      <c r="CQT290" s="134"/>
      <c r="CQU290" s="134"/>
      <c r="CQV290" s="134"/>
      <c r="CQW290" s="134"/>
      <c r="CQX290" s="134"/>
      <c r="CQY290" s="134"/>
      <c r="CQZ290" s="134"/>
      <c r="CRA290" s="134"/>
      <c r="CRB290" s="134"/>
      <c r="CRC290" s="134"/>
      <c r="CRD290" s="134"/>
      <c r="CRE290" s="134"/>
      <c r="CRF290" s="134"/>
      <c r="CRG290" s="134"/>
      <c r="CRH290" s="134"/>
      <c r="CRI290" s="134"/>
      <c r="CRJ290" s="134"/>
      <c r="CRK290" s="134"/>
      <c r="CRL290" s="134"/>
      <c r="CRM290" s="134"/>
      <c r="CRN290" s="134"/>
      <c r="CRO290" s="134"/>
      <c r="CRP290" s="134"/>
      <c r="CRQ290" s="134"/>
      <c r="CRR290" s="134"/>
      <c r="CRS290" s="134"/>
      <c r="CRT290" s="134"/>
      <c r="CRU290" s="134"/>
      <c r="CRV290" s="134"/>
      <c r="CRW290" s="134"/>
      <c r="CRX290" s="134"/>
      <c r="CRY290" s="134"/>
      <c r="CRZ290" s="134"/>
      <c r="CSA290" s="134"/>
      <c r="CSB290" s="134"/>
      <c r="CSC290" s="134"/>
      <c r="CSD290" s="134"/>
      <c r="CSE290" s="134"/>
      <c r="CSF290" s="134"/>
      <c r="CSG290" s="134"/>
      <c r="CSH290" s="134"/>
      <c r="CSI290" s="134"/>
      <c r="CSJ290" s="134"/>
      <c r="CSK290" s="134"/>
      <c r="CSL290" s="134"/>
      <c r="CSM290" s="134"/>
      <c r="CSN290" s="134"/>
      <c r="CSO290" s="134"/>
      <c r="CSP290" s="134"/>
      <c r="CSQ290" s="134"/>
      <c r="CSR290" s="134"/>
      <c r="CSS290" s="134"/>
      <c r="CST290" s="134"/>
      <c r="CSU290" s="134"/>
      <c r="CSV290" s="134"/>
      <c r="CSW290" s="134"/>
      <c r="CSX290" s="134"/>
      <c r="CSY290" s="134"/>
      <c r="CSZ290" s="134"/>
      <c r="CTA290" s="134"/>
      <c r="CTB290" s="134"/>
      <c r="CTC290" s="134"/>
      <c r="CTD290" s="134"/>
      <c r="CTE290" s="134"/>
      <c r="CTF290" s="134"/>
      <c r="CTG290" s="134"/>
      <c r="CTH290" s="134"/>
      <c r="CTI290" s="134"/>
      <c r="CTJ290" s="134"/>
      <c r="CTK290" s="134"/>
      <c r="CTL290" s="134"/>
      <c r="CTM290" s="134"/>
      <c r="CTN290" s="134"/>
      <c r="CTO290" s="134"/>
      <c r="CTP290" s="134"/>
      <c r="CTQ290" s="134"/>
      <c r="CTR290" s="134"/>
      <c r="CTS290" s="134"/>
      <c r="CTT290" s="134"/>
      <c r="CTU290" s="134"/>
      <c r="CTV290" s="134"/>
      <c r="CTW290" s="134"/>
      <c r="CTX290" s="134"/>
      <c r="CTY290" s="134"/>
      <c r="CTZ290" s="134"/>
      <c r="CUA290" s="134"/>
      <c r="CUB290" s="134"/>
      <c r="CUC290" s="134"/>
      <c r="CUD290" s="134"/>
      <c r="CUE290" s="134"/>
      <c r="CUF290" s="134"/>
      <c r="CUG290" s="134"/>
      <c r="CUH290" s="134"/>
      <c r="CUI290" s="134"/>
      <c r="CUJ290" s="134"/>
      <c r="CUK290" s="134"/>
      <c r="CUL290" s="134"/>
      <c r="CUM290" s="134"/>
      <c r="CUN290" s="134"/>
      <c r="CUO290" s="134"/>
      <c r="CUP290" s="134"/>
      <c r="CUQ290" s="134"/>
      <c r="CUR290" s="134"/>
      <c r="CUS290" s="134"/>
      <c r="CUT290" s="134"/>
      <c r="CUU290" s="134"/>
      <c r="CUV290" s="134"/>
      <c r="CUW290" s="134"/>
      <c r="CUX290" s="134"/>
      <c r="CUY290" s="134"/>
      <c r="CUZ290" s="134"/>
      <c r="CVA290" s="134"/>
      <c r="CVB290" s="134"/>
      <c r="CVC290" s="134"/>
      <c r="CVD290" s="134"/>
      <c r="CVE290" s="134"/>
      <c r="CVF290" s="134"/>
      <c r="CVG290" s="134"/>
      <c r="CVH290" s="134"/>
      <c r="CVI290" s="134"/>
      <c r="CVJ290" s="134"/>
      <c r="CVK290" s="134"/>
      <c r="CVL290" s="134"/>
      <c r="CVM290" s="134"/>
      <c r="CVN290" s="134"/>
      <c r="CVO290" s="134"/>
      <c r="CVP290" s="134"/>
      <c r="CVQ290" s="134"/>
      <c r="CVR290" s="134"/>
      <c r="CVS290" s="134"/>
      <c r="CVT290" s="134"/>
      <c r="CVU290" s="134"/>
      <c r="CVV290" s="134"/>
      <c r="CVW290" s="134"/>
      <c r="CVX290" s="134"/>
      <c r="CVY290" s="134"/>
      <c r="CVZ290" s="134"/>
      <c r="CWA290" s="134"/>
      <c r="CWB290" s="134"/>
      <c r="CWC290" s="134"/>
      <c r="CWD290" s="134"/>
      <c r="CWE290" s="134"/>
      <c r="CWF290" s="134"/>
      <c r="CWG290" s="134"/>
      <c r="CWH290" s="134"/>
      <c r="CWI290" s="134"/>
      <c r="CWJ290" s="134"/>
      <c r="CWK290" s="134"/>
      <c r="CWL290" s="134"/>
      <c r="CWM290" s="134"/>
      <c r="CWN290" s="134"/>
      <c r="CWO290" s="134"/>
      <c r="CWP290" s="134"/>
      <c r="CWQ290" s="134"/>
      <c r="CWR290" s="134"/>
      <c r="CWS290" s="134"/>
      <c r="CWT290" s="134"/>
      <c r="CWU290" s="134"/>
      <c r="CWV290" s="134"/>
      <c r="CWW290" s="134"/>
      <c r="CWX290" s="134"/>
      <c r="CWY290" s="134"/>
      <c r="CWZ290" s="134"/>
      <c r="CXA290" s="134"/>
      <c r="CXB290" s="134"/>
      <c r="CXC290" s="134"/>
      <c r="CXD290" s="134"/>
      <c r="CXE290" s="134"/>
      <c r="CXF290" s="134"/>
      <c r="CXG290" s="134"/>
      <c r="CXH290" s="134"/>
      <c r="CXI290" s="134"/>
      <c r="CXJ290" s="134"/>
      <c r="CXK290" s="134"/>
      <c r="CXL290" s="134"/>
      <c r="CXM290" s="134"/>
      <c r="CXN290" s="134"/>
      <c r="CXO290" s="134"/>
      <c r="CXP290" s="134"/>
      <c r="CXQ290" s="134"/>
      <c r="CXR290" s="134"/>
      <c r="CXS290" s="134"/>
      <c r="CXT290" s="134"/>
      <c r="CXU290" s="134"/>
      <c r="CXV290" s="134"/>
      <c r="CXW290" s="134"/>
      <c r="CXX290" s="134"/>
      <c r="CXY290" s="134"/>
      <c r="CXZ290" s="134"/>
      <c r="CYA290" s="134"/>
      <c r="CYB290" s="134"/>
      <c r="CYC290" s="134"/>
      <c r="CYD290" s="134"/>
      <c r="CYE290" s="134"/>
      <c r="CYF290" s="134"/>
      <c r="CYG290" s="134"/>
      <c r="CYH290" s="134"/>
      <c r="CYI290" s="134"/>
      <c r="CYJ290" s="134"/>
      <c r="CYK290" s="134"/>
      <c r="CYL290" s="134"/>
      <c r="CYM290" s="134"/>
      <c r="CYN290" s="134"/>
      <c r="CYO290" s="134"/>
      <c r="CYP290" s="134"/>
      <c r="CYQ290" s="134"/>
      <c r="CYR290" s="134"/>
      <c r="CYS290" s="134"/>
      <c r="CYT290" s="134"/>
      <c r="CYU290" s="134"/>
      <c r="CYV290" s="134"/>
      <c r="CYW290" s="134"/>
      <c r="CYX290" s="134"/>
      <c r="CYY290" s="134"/>
      <c r="CYZ290" s="134"/>
      <c r="CZA290" s="134"/>
      <c r="CZB290" s="134"/>
      <c r="CZC290" s="134"/>
      <c r="CZD290" s="134"/>
      <c r="CZE290" s="134"/>
      <c r="CZF290" s="134"/>
      <c r="CZG290" s="134"/>
      <c r="CZH290" s="134"/>
      <c r="CZI290" s="134"/>
      <c r="CZJ290" s="134"/>
      <c r="CZK290" s="134"/>
      <c r="CZL290" s="134"/>
      <c r="CZM290" s="134"/>
      <c r="CZN290" s="134"/>
      <c r="CZO290" s="134"/>
      <c r="CZP290" s="134"/>
      <c r="CZQ290" s="134"/>
      <c r="CZR290" s="134"/>
      <c r="CZS290" s="134"/>
      <c r="CZT290" s="134"/>
      <c r="CZU290" s="134"/>
      <c r="CZV290" s="134"/>
      <c r="CZW290" s="134"/>
      <c r="CZX290" s="134"/>
      <c r="CZY290" s="134"/>
      <c r="CZZ290" s="134"/>
      <c r="DAA290" s="134"/>
      <c r="DAB290" s="134"/>
      <c r="DAC290" s="134"/>
      <c r="DAD290" s="134"/>
      <c r="DAE290" s="134"/>
      <c r="DAF290" s="134"/>
      <c r="DAG290" s="134"/>
      <c r="DAH290" s="134"/>
      <c r="DAI290" s="134"/>
      <c r="DAJ290" s="134"/>
      <c r="DAK290" s="134"/>
      <c r="DAL290" s="134"/>
      <c r="DAM290" s="134"/>
      <c r="DAN290" s="134"/>
      <c r="DAO290" s="134"/>
      <c r="DAP290" s="134"/>
      <c r="DAQ290" s="134"/>
      <c r="DAR290" s="134"/>
      <c r="DAS290" s="134"/>
      <c r="DAT290" s="134"/>
      <c r="DAU290" s="134"/>
      <c r="DAV290" s="134"/>
      <c r="DAW290" s="134"/>
      <c r="DAX290" s="134"/>
      <c r="DAY290" s="134"/>
      <c r="DAZ290" s="134"/>
      <c r="DBA290" s="134"/>
      <c r="DBB290" s="134"/>
      <c r="DBC290" s="134"/>
      <c r="DBD290" s="134"/>
      <c r="DBE290" s="134"/>
      <c r="DBF290" s="134"/>
      <c r="DBG290" s="134"/>
      <c r="DBH290" s="134"/>
      <c r="DBI290" s="134"/>
      <c r="DBJ290" s="134"/>
      <c r="DBK290" s="134"/>
      <c r="DBL290" s="134"/>
      <c r="DBM290" s="134"/>
      <c r="DBN290" s="134"/>
      <c r="DBO290" s="134"/>
      <c r="DBP290" s="134"/>
      <c r="DBQ290" s="134"/>
      <c r="DBR290" s="134"/>
      <c r="DBS290" s="134"/>
      <c r="DBT290" s="134"/>
      <c r="DBU290" s="134"/>
      <c r="DBV290" s="134"/>
      <c r="DBW290" s="134"/>
      <c r="DBX290" s="134"/>
      <c r="DBY290" s="134"/>
      <c r="DBZ290" s="134"/>
      <c r="DCA290" s="134"/>
      <c r="DCB290" s="134"/>
      <c r="DCC290" s="134"/>
      <c r="DCD290" s="134"/>
      <c r="DCE290" s="134"/>
      <c r="DCF290" s="134"/>
      <c r="DCG290" s="134"/>
      <c r="DCH290" s="134"/>
      <c r="DCI290" s="134"/>
      <c r="DCJ290" s="134"/>
      <c r="DCK290" s="134"/>
      <c r="DCL290" s="134"/>
      <c r="DCM290" s="134"/>
      <c r="DCN290" s="134"/>
      <c r="DCO290" s="134"/>
      <c r="DCP290" s="134"/>
      <c r="DCQ290" s="134"/>
      <c r="DCR290" s="134"/>
      <c r="DCS290" s="134"/>
      <c r="DCT290" s="134"/>
      <c r="DCU290" s="134"/>
      <c r="DCV290" s="134"/>
      <c r="DCW290" s="134"/>
      <c r="DCX290" s="134"/>
      <c r="DCY290" s="134"/>
      <c r="DCZ290" s="134"/>
      <c r="DDA290" s="134"/>
      <c r="DDB290" s="134"/>
      <c r="DDC290" s="134"/>
      <c r="DDD290" s="134"/>
      <c r="DDE290" s="134"/>
      <c r="DDF290" s="134"/>
      <c r="DDG290" s="134"/>
      <c r="DDH290" s="134"/>
      <c r="DDI290" s="134"/>
      <c r="DDJ290" s="134"/>
      <c r="DDK290" s="134"/>
      <c r="DDL290" s="134"/>
      <c r="DDM290" s="134"/>
      <c r="DDN290" s="134"/>
      <c r="DDO290" s="134"/>
      <c r="DDP290" s="134"/>
      <c r="DDQ290" s="134"/>
      <c r="DDR290" s="134"/>
      <c r="DDS290" s="134"/>
      <c r="DDT290" s="134"/>
      <c r="DDU290" s="134"/>
      <c r="DDV290" s="134"/>
      <c r="DDW290" s="134"/>
      <c r="DDX290" s="134"/>
      <c r="DDY290" s="134"/>
      <c r="DDZ290" s="134"/>
      <c r="DEA290" s="134"/>
      <c r="DEB290" s="134"/>
      <c r="DEC290" s="134"/>
      <c r="DED290" s="134"/>
      <c r="DEE290" s="134"/>
      <c r="DEF290" s="134"/>
      <c r="DEG290" s="134"/>
      <c r="DEH290" s="134"/>
      <c r="DEI290" s="134"/>
      <c r="DEJ290" s="134"/>
      <c r="DEK290" s="134"/>
      <c r="DEL290" s="134"/>
      <c r="DEM290" s="134"/>
      <c r="DEN290" s="134"/>
      <c r="DEO290" s="134"/>
      <c r="DEP290" s="134"/>
      <c r="DEQ290" s="134"/>
      <c r="DER290" s="134"/>
      <c r="DES290" s="134"/>
      <c r="DET290" s="134"/>
      <c r="DEU290" s="134"/>
      <c r="DEV290" s="134"/>
      <c r="DEW290" s="134"/>
      <c r="DEX290" s="134"/>
      <c r="DEY290" s="134"/>
      <c r="DEZ290" s="134"/>
      <c r="DFA290" s="134"/>
      <c r="DFB290" s="134"/>
      <c r="DFC290" s="134"/>
      <c r="DFD290" s="134"/>
      <c r="DFE290" s="134"/>
      <c r="DFF290" s="134"/>
      <c r="DFG290" s="134"/>
      <c r="DFH290" s="134"/>
      <c r="DFI290" s="134"/>
      <c r="DFJ290" s="134"/>
      <c r="DFK290" s="134"/>
      <c r="DFL290" s="134"/>
      <c r="DFM290" s="134"/>
      <c r="DFN290" s="134"/>
      <c r="DFO290" s="134"/>
      <c r="DFP290" s="134"/>
      <c r="DFQ290" s="134"/>
      <c r="DFR290" s="134"/>
      <c r="DFS290" s="134"/>
      <c r="DFT290" s="134"/>
      <c r="DFU290" s="134"/>
      <c r="DFV290" s="134"/>
      <c r="DFW290" s="134"/>
      <c r="DFX290" s="134"/>
      <c r="DFY290" s="134"/>
      <c r="DFZ290" s="134"/>
      <c r="DGA290" s="134"/>
      <c r="DGB290" s="134"/>
      <c r="DGC290" s="134"/>
      <c r="DGD290" s="134"/>
      <c r="DGE290" s="134"/>
      <c r="DGF290" s="134"/>
      <c r="DGG290" s="134"/>
      <c r="DGH290" s="134"/>
      <c r="DGI290" s="134"/>
      <c r="DGJ290" s="134"/>
      <c r="DGK290" s="134"/>
      <c r="DGL290" s="134"/>
      <c r="DGM290" s="134"/>
      <c r="DGN290" s="134"/>
      <c r="DGO290" s="134"/>
      <c r="DGP290" s="134"/>
      <c r="DGQ290" s="134"/>
      <c r="DGR290" s="134"/>
      <c r="DGS290" s="134"/>
      <c r="DGT290" s="134"/>
      <c r="DGU290" s="134"/>
      <c r="DGV290" s="134"/>
      <c r="DGW290" s="134"/>
      <c r="DGX290" s="134"/>
      <c r="DGY290" s="134"/>
      <c r="DGZ290" s="134"/>
      <c r="DHA290" s="134"/>
      <c r="DHB290" s="134"/>
      <c r="DHC290" s="134"/>
      <c r="DHD290" s="134"/>
      <c r="DHE290" s="134"/>
      <c r="DHF290" s="134"/>
      <c r="DHG290" s="134"/>
      <c r="DHH290" s="134"/>
      <c r="DHI290" s="134"/>
      <c r="DHJ290" s="134"/>
      <c r="DHK290" s="134"/>
      <c r="DHL290" s="134"/>
      <c r="DHM290" s="134"/>
      <c r="DHN290" s="134"/>
      <c r="DHO290" s="134"/>
      <c r="DHP290" s="134"/>
      <c r="DHQ290" s="134"/>
      <c r="DHR290" s="134"/>
      <c r="DHS290" s="134"/>
      <c r="DHT290" s="134"/>
      <c r="DHU290" s="134"/>
      <c r="DHV290" s="134"/>
      <c r="DHW290" s="134"/>
      <c r="DHX290" s="134"/>
      <c r="DHY290" s="134"/>
      <c r="DHZ290" s="134"/>
      <c r="DIA290" s="134"/>
      <c r="DIB290" s="134"/>
      <c r="DIC290" s="134"/>
      <c r="DID290" s="134"/>
      <c r="DIE290" s="134"/>
      <c r="DIF290" s="134"/>
      <c r="DIG290" s="134"/>
      <c r="DIH290" s="134"/>
      <c r="DII290" s="134"/>
      <c r="DIJ290" s="134"/>
      <c r="DIK290" s="134"/>
      <c r="DIL290" s="134"/>
      <c r="DIM290" s="134"/>
      <c r="DIN290" s="134"/>
      <c r="DIO290" s="134"/>
      <c r="DIP290" s="134"/>
      <c r="DIQ290" s="134"/>
      <c r="DIR290" s="134"/>
      <c r="DIS290" s="134"/>
      <c r="DIT290" s="134"/>
      <c r="DIU290" s="134"/>
      <c r="DIV290" s="134"/>
      <c r="DIW290" s="134"/>
      <c r="DIX290" s="134"/>
      <c r="DIY290" s="134"/>
      <c r="DIZ290" s="134"/>
      <c r="DJA290" s="134"/>
      <c r="DJB290" s="134"/>
      <c r="DJC290" s="134"/>
      <c r="DJD290" s="134"/>
      <c r="DJE290" s="134"/>
      <c r="DJF290" s="134"/>
      <c r="DJG290" s="134"/>
      <c r="DJH290" s="134"/>
      <c r="DJI290" s="134"/>
      <c r="DJJ290" s="134"/>
      <c r="DJK290" s="134"/>
      <c r="DJL290" s="134"/>
      <c r="DJM290" s="134"/>
      <c r="DJN290" s="134"/>
      <c r="DJO290" s="134"/>
      <c r="DJP290" s="134"/>
      <c r="DJQ290" s="134"/>
      <c r="DJR290" s="134"/>
      <c r="DJS290" s="134"/>
      <c r="DJT290" s="134"/>
      <c r="DJU290" s="134"/>
      <c r="DJV290" s="134"/>
      <c r="DJW290" s="134"/>
      <c r="DJX290" s="134"/>
      <c r="DJY290" s="134"/>
      <c r="DJZ290" s="134"/>
      <c r="DKA290" s="134"/>
      <c r="DKB290" s="134"/>
      <c r="DKC290" s="134"/>
      <c r="DKD290" s="134"/>
      <c r="DKE290" s="134"/>
      <c r="DKF290" s="134"/>
      <c r="DKG290" s="134"/>
      <c r="DKH290" s="134"/>
      <c r="DKI290" s="134"/>
      <c r="DKJ290" s="134"/>
      <c r="DKK290" s="134"/>
      <c r="DKL290" s="134"/>
      <c r="DKM290" s="134"/>
      <c r="DKN290" s="134"/>
      <c r="DKO290" s="134"/>
      <c r="DKP290" s="134"/>
      <c r="DKQ290" s="134"/>
      <c r="DKR290" s="134"/>
      <c r="DKS290" s="134"/>
      <c r="DKT290" s="134"/>
      <c r="DKU290" s="134"/>
      <c r="DKV290" s="134"/>
      <c r="DKW290" s="134"/>
      <c r="DKX290" s="134"/>
      <c r="DKY290" s="134"/>
      <c r="DKZ290" s="134"/>
      <c r="DLA290" s="134"/>
      <c r="DLB290" s="134"/>
      <c r="DLC290" s="134"/>
      <c r="DLD290" s="134"/>
      <c r="DLE290" s="134"/>
      <c r="DLF290" s="134"/>
      <c r="DLG290" s="134"/>
      <c r="DLH290" s="134"/>
      <c r="DLI290" s="134"/>
      <c r="DLJ290" s="134"/>
      <c r="DLK290" s="134"/>
      <c r="DLL290" s="134"/>
      <c r="DLM290" s="134"/>
      <c r="DLN290" s="134"/>
      <c r="DLO290" s="134"/>
      <c r="DLP290" s="134"/>
      <c r="DLQ290" s="134"/>
      <c r="DLR290" s="134"/>
      <c r="DLS290" s="134"/>
      <c r="DLT290" s="134"/>
      <c r="DLU290" s="134"/>
      <c r="DLV290" s="134"/>
      <c r="DLW290" s="134"/>
      <c r="DLX290" s="134"/>
      <c r="DLY290" s="134"/>
      <c r="DLZ290" s="134"/>
      <c r="DMA290" s="134"/>
      <c r="DMB290" s="134"/>
      <c r="DMC290" s="134"/>
      <c r="DMD290" s="134"/>
      <c r="DME290" s="134"/>
      <c r="DMF290" s="134"/>
      <c r="DMG290" s="134"/>
      <c r="DMH290" s="134"/>
      <c r="DMI290" s="134"/>
      <c r="DMJ290" s="134"/>
      <c r="DMK290" s="134"/>
      <c r="DML290" s="134"/>
      <c r="DMM290" s="134"/>
      <c r="DMN290" s="134"/>
      <c r="DMO290" s="134"/>
      <c r="DMP290" s="134"/>
      <c r="DMQ290" s="134"/>
      <c r="DMR290" s="134"/>
      <c r="DMS290" s="134"/>
      <c r="DMT290" s="134"/>
      <c r="DMU290" s="134"/>
      <c r="DMV290" s="134"/>
      <c r="DMW290" s="134"/>
      <c r="DMX290" s="134"/>
      <c r="DMY290" s="134"/>
      <c r="DMZ290" s="134"/>
      <c r="DNA290" s="134"/>
      <c r="DNB290" s="134"/>
      <c r="DNC290" s="134"/>
      <c r="DND290" s="134"/>
      <c r="DNE290" s="134"/>
      <c r="DNF290" s="134"/>
      <c r="DNG290" s="134"/>
      <c r="DNH290" s="134"/>
      <c r="DNI290" s="134"/>
      <c r="DNJ290" s="134"/>
      <c r="DNK290" s="134"/>
      <c r="DNL290" s="134"/>
      <c r="DNM290" s="134"/>
      <c r="DNN290" s="134"/>
      <c r="DNO290" s="134"/>
      <c r="DNP290" s="134"/>
      <c r="DNQ290" s="134"/>
      <c r="DNR290" s="134"/>
      <c r="DNS290" s="134"/>
      <c r="DNT290" s="134"/>
      <c r="DNU290" s="134"/>
      <c r="DNV290" s="134"/>
      <c r="DNW290" s="134"/>
      <c r="DNX290" s="134"/>
      <c r="DNY290" s="134"/>
      <c r="DNZ290" s="134"/>
      <c r="DOA290" s="134"/>
      <c r="DOB290" s="134"/>
      <c r="DOC290" s="134"/>
      <c r="DOD290" s="134"/>
      <c r="DOE290" s="134"/>
      <c r="DOF290" s="134"/>
      <c r="DOG290" s="134"/>
      <c r="DOH290" s="134"/>
      <c r="DOI290" s="134"/>
      <c r="DOJ290" s="134"/>
      <c r="DOK290" s="134"/>
      <c r="DOL290" s="134"/>
      <c r="DOM290" s="134"/>
      <c r="DON290" s="134"/>
      <c r="DOO290" s="134"/>
      <c r="DOP290" s="134"/>
      <c r="DOQ290" s="134"/>
      <c r="DOR290" s="134"/>
      <c r="DOS290" s="134"/>
      <c r="DOT290" s="134"/>
      <c r="DOU290" s="134"/>
      <c r="DOV290" s="134"/>
      <c r="DOW290" s="134"/>
      <c r="DOX290" s="134"/>
      <c r="DOY290" s="134"/>
      <c r="DOZ290" s="134"/>
      <c r="DPA290" s="134"/>
      <c r="DPB290" s="134"/>
      <c r="DPC290" s="134"/>
      <c r="DPD290" s="134"/>
      <c r="DPE290" s="134"/>
      <c r="DPF290" s="134"/>
      <c r="DPG290" s="134"/>
      <c r="DPH290" s="134"/>
      <c r="DPI290" s="134"/>
      <c r="DPJ290" s="134"/>
      <c r="DPK290" s="134"/>
      <c r="DPL290" s="134"/>
      <c r="DPM290" s="134"/>
      <c r="DPN290" s="134"/>
      <c r="DPO290" s="134"/>
      <c r="DPP290" s="134"/>
      <c r="DPQ290" s="134"/>
      <c r="DPR290" s="134"/>
      <c r="DPS290" s="134"/>
      <c r="DPT290" s="134"/>
      <c r="DPU290" s="134"/>
      <c r="DPV290" s="134"/>
      <c r="DPW290" s="134"/>
      <c r="DPX290" s="134"/>
      <c r="DPY290" s="134"/>
      <c r="DPZ290" s="134"/>
      <c r="DQA290" s="134"/>
      <c r="DQB290" s="134"/>
      <c r="DQC290" s="134"/>
      <c r="DQD290" s="134"/>
      <c r="DQE290" s="134"/>
      <c r="DQF290" s="134"/>
      <c r="DQG290" s="134"/>
      <c r="DQH290" s="134"/>
      <c r="DQI290" s="134"/>
      <c r="DQJ290" s="134"/>
      <c r="DQK290" s="134"/>
      <c r="DQL290" s="134"/>
      <c r="DQM290" s="134"/>
      <c r="DQN290" s="134"/>
      <c r="DQO290" s="134"/>
      <c r="DQP290" s="134"/>
      <c r="DQQ290" s="134"/>
      <c r="DQR290" s="134"/>
      <c r="DQS290" s="134"/>
      <c r="DQT290" s="134"/>
      <c r="DQU290" s="134"/>
      <c r="DQV290" s="134"/>
      <c r="DQW290" s="134"/>
      <c r="DQX290" s="134"/>
      <c r="DQY290" s="134"/>
      <c r="DQZ290" s="134"/>
      <c r="DRA290" s="134"/>
      <c r="DRB290" s="134"/>
      <c r="DRC290" s="134"/>
      <c r="DRD290" s="134"/>
      <c r="DRE290" s="134"/>
      <c r="DRF290" s="134"/>
      <c r="DRG290" s="134"/>
      <c r="DRH290" s="134"/>
      <c r="DRI290" s="134"/>
      <c r="DRJ290" s="134"/>
      <c r="DRK290" s="134"/>
      <c r="DRL290" s="134"/>
      <c r="DRM290" s="134"/>
      <c r="DRN290" s="134"/>
      <c r="DRO290" s="134"/>
      <c r="DRP290" s="134"/>
      <c r="DRQ290" s="134"/>
      <c r="DRR290" s="134"/>
      <c r="DRS290" s="134"/>
      <c r="DRT290" s="134"/>
      <c r="DRU290" s="134"/>
      <c r="DRV290" s="134"/>
      <c r="DRW290" s="134"/>
      <c r="DRX290" s="134"/>
      <c r="DRY290" s="134"/>
      <c r="DRZ290" s="134"/>
      <c r="DSA290" s="134"/>
      <c r="DSB290" s="134"/>
      <c r="DSC290" s="134"/>
      <c r="DSD290" s="134"/>
      <c r="DSE290" s="134"/>
      <c r="DSF290" s="134"/>
      <c r="DSG290" s="134"/>
      <c r="DSH290" s="134"/>
      <c r="DSI290" s="134"/>
      <c r="DSJ290" s="134"/>
      <c r="DSK290" s="134"/>
      <c r="DSL290" s="134"/>
      <c r="DSM290" s="134"/>
      <c r="DSN290" s="134"/>
      <c r="DSO290" s="134"/>
      <c r="DSP290" s="134"/>
      <c r="DSQ290" s="134"/>
      <c r="DSR290" s="134"/>
      <c r="DSS290" s="134"/>
      <c r="DST290" s="134"/>
      <c r="DSU290" s="134"/>
      <c r="DSV290" s="134"/>
      <c r="DSW290" s="134"/>
      <c r="DSX290" s="134"/>
      <c r="DSY290" s="134"/>
      <c r="DSZ290" s="134"/>
      <c r="DTA290" s="134"/>
      <c r="DTB290" s="134"/>
      <c r="DTC290" s="134"/>
      <c r="DTD290" s="134"/>
      <c r="DTE290" s="134"/>
      <c r="DTF290" s="134"/>
      <c r="DTG290" s="134"/>
      <c r="DTH290" s="134"/>
      <c r="DTI290" s="134"/>
      <c r="DTJ290" s="134"/>
      <c r="DTK290" s="134"/>
      <c r="DTL290" s="134"/>
      <c r="DTM290" s="134"/>
      <c r="DTN290" s="134"/>
      <c r="DTO290" s="134"/>
      <c r="DTP290" s="134"/>
      <c r="DTQ290" s="134"/>
      <c r="DTR290" s="134"/>
      <c r="DTS290" s="134"/>
      <c r="DTT290" s="134"/>
      <c r="DTU290" s="134"/>
      <c r="DTV290" s="134"/>
      <c r="DTW290" s="134"/>
      <c r="DTX290" s="134"/>
      <c r="DTY290" s="134"/>
      <c r="DTZ290" s="134"/>
      <c r="DUA290" s="134"/>
      <c r="DUB290" s="134"/>
      <c r="DUC290" s="134"/>
      <c r="DUD290" s="134"/>
      <c r="DUE290" s="134"/>
      <c r="DUF290" s="134"/>
      <c r="DUG290" s="134"/>
      <c r="DUH290" s="134"/>
      <c r="DUI290" s="134"/>
      <c r="DUJ290" s="134"/>
      <c r="DUK290" s="134"/>
      <c r="DUL290" s="134"/>
      <c r="DUM290" s="134"/>
      <c r="DUN290" s="134"/>
      <c r="DUO290" s="134"/>
      <c r="DUP290" s="134"/>
      <c r="DUQ290" s="134"/>
      <c r="DUR290" s="134"/>
      <c r="DUS290" s="134"/>
      <c r="DUT290" s="134"/>
      <c r="DUU290" s="134"/>
      <c r="DUV290" s="134"/>
      <c r="DUW290" s="134"/>
      <c r="DUX290" s="134"/>
      <c r="DUY290" s="134"/>
      <c r="DUZ290" s="134"/>
      <c r="DVA290" s="134"/>
      <c r="DVB290" s="134"/>
      <c r="DVC290" s="134"/>
      <c r="DVD290" s="134"/>
      <c r="DVE290" s="134"/>
      <c r="DVF290" s="134"/>
      <c r="DVG290" s="134"/>
      <c r="DVH290" s="134"/>
      <c r="DVI290" s="134"/>
      <c r="DVJ290" s="134"/>
      <c r="DVK290" s="134"/>
      <c r="DVL290" s="134"/>
      <c r="DVM290" s="134"/>
      <c r="DVN290" s="134"/>
      <c r="DVO290" s="134"/>
      <c r="DVP290" s="134"/>
      <c r="DVQ290" s="134"/>
      <c r="DVR290" s="134"/>
      <c r="DVS290" s="134"/>
      <c r="DVT290" s="134"/>
      <c r="DVU290" s="134"/>
      <c r="DVV290" s="134"/>
      <c r="DVW290" s="134"/>
      <c r="DVX290" s="134"/>
      <c r="DVY290" s="134"/>
      <c r="DVZ290" s="134"/>
      <c r="DWA290" s="134"/>
      <c r="DWB290" s="134"/>
      <c r="DWC290" s="134"/>
      <c r="DWD290" s="134"/>
      <c r="DWE290" s="134"/>
      <c r="DWF290" s="134"/>
      <c r="DWG290" s="134"/>
      <c r="DWH290" s="134"/>
      <c r="DWI290" s="134"/>
      <c r="DWJ290" s="134"/>
      <c r="DWK290" s="134"/>
      <c r="DWL290" s="134"/>
      <c r="DWM290" s="134"/>
      <c r="DWN290" s="134"/>
      <c r="DWO290" s="134"/>
      <c r="DWP290" s="134"/>
      <c r="DWQ290" s="134"/>
      <c r="DWR290" s="134"/>
      <c r="DWS290" s="134"/>
      <c r="DWT290" s="134"/>
      <c r="DWU290" s="134"/>
      <c r="DWV290" s="134"/>
      <c r="DWW290" s="134"/>
      <c r="DWX290" s="134"/>
      <c r="DWY290" s="134"/>
      <c r="DWZ290" s="134"/>
      <c r="DXA290" s="134"/>
      <c r="DXB290" s="134"/>
      <c r="DXC290" s="134"/>
      <c r="DXD290" s="134"/>
      <c r="DXE290" s="134"/>
      <c r="DXF290" s="134"/>
      <c r="DXG290" s="134"/>
      <c r="DXH290" s="134"/>
      <c r="DXI290" s="134"/>
      <c r="DXJ290" s="134"/>
      <c r="DXK290" s="134"/>
      <c r="DXL290" s="134"/>
      <c r="DXM290" s="134"/>
      <c r="DXN290" s="134"/>
      <c r="DXO290" s="134"/>
      <c r="DXP290" s="134"/>
      <c r="DXQ290" s="134"/>
      <c r="DXR290" s="134"/>
      <c r="DXS290" s="134"/>
      <c r="DXT290" s="134"/>
      <c r="DXU290" s="134"/>
      <c r="DXV290" s="134"/>
      <c r="DXW290" s="134"/>
      <c r="DXX290" s="134"/>
      <c r="DXY290" s="134"/>
      <c r="DXZ290" s="134"/>
      <c r="DYA290" s="134"/>
      <c r="DYB290" s="134"/>
      <c r="DYC290" s="134"/>
      <c r="DYD290" s="134"/>
      <c r="DYE290" s="134"/>
      <c r="DYF290" s="134"/>
      <c r="DYG290" s="134"/>
      <c r="DYH290" s="134"/>
      <c r="DYI290" s="134"/>
      <c r="DYJ290" s="134"/>
      <c r="DYK290" s="134"/>
      <c r="DYL290" s="134"/>
      <c r="DYM290" s="134"/>
      <c r="DYN290" s="134"/>
      <c r="DYO290" s="134"/>
      <c r="DYP290" s="134"/>
      <c r="DYQ290" s="134"/>
      <c r="DYR290" s="134"/>
      <c r="DYS290" s="134"/>
      <c r="DYT290" s="134"/>
      <c r="DYU290" s="134"/>
      <c r="DYV290" s="134"/>
      <c r="DYW290" s="134"/>
      <c r="DYX290" s="134"/>
      <c r="DYY290" s="134"/>
      <c r="DYZ290" s="134"/>
      <c r="DZA290" s="134"/>
      <c r="DZB290" s="134"/>
      <c r="DZC290" s="134"/>
      <c r="DZD290" s="134"/>
      <c r="DZE290" s="134"/>
      <c r="DZF290" s="134"/>
      <c r="DZG290" s="134"/>
      <c r="DZH290" s="134"/>
      <c r="DZI290" s="134"/>
      <c r="DZJ290" s="134"/>
      <c r="DZK290" s="134"/>
      <c r="DZL290" s="134"/>
      <c r="DZM290" s="134"/>
      <c r="DZN290" s="134"/>
      <c r="DZO290" s="134"/>
      <c r="DZP290" s="134"/>
      <c r="DZQ290" s="134"/>
      <c r="DZR290" s="134"/>
      <c r="DZS290" s="134"/>
      <c r="DZT290" s="134"/>
      <c r="DZU290" s="134"/>
      <c r="DZV290" s="134"/>
      <c r="DZW290" s="134"/>
      <c r="DZX290" s="134"/>
      <c r="DZY290" s="134"/>
      <c r="DZZ290" s="134"/>
      <c r="EAA290" s="134"/>
      <c r="EAB290" s="134"/>
      <c r="EAC290" s="134"/>
      <c r="EAD290" s="134"/>
      <c r="EAE290" s="134"/>
      <c r="EAF290" s="134"/>
      <c r="EAG290" s="134"/>
      <c r="EAH290" s="134"/>
      <c r="EAI290" s="134"/>
      <c r="EAJ290" s="134"/>
      <c r="EAK290" s="134"/>
      <c r="EAL290" s="134"/>
      <c r="EAM290" s="134"/>
      <c r="EAN290" s="134"/>
      <c r="EAO290" s="134"/>
      <c r="EAP290" s="134"/>
      <c r="EAQ290" s="134"/>
      <c r="EAR290" s="134"/>
      <c r="EAS290" s="134"/>
      <c r="EAT290" s="134"/>
      <c r="EAU290" s="134"/>
      <c r="EAV290" s="134"/>
      <c r="EAW290" s="134"/>
      <c r="EAX290" s="134"/>
      <c r="EAY290" s="134"/>
      <c r="EAZ290" s="134"/>
      <c r="EBA290" s="134"/>
      <c r="EBB290" s="134"/>
      <c r="EBC290" s="134"/>
      <c r="EBD290" s="134"/>
      <c r="EBE290" s="134"/>
      <c r="EBF290" s="134"/>
      <c r="EBG290" s="134"/>
      <c r="EBH290" s="134"/>
      <c r="EBI290" s="134"/>
      <c r="EBJ290" s="134"/>
      <c r="EBK290" s="134"/>
      <c r="EBL290" s="134"/>
      <c r="EBM290" s="134"/>
      <c r="EBN290" s="134"/>
      <c r="EBO290" s="134"/>
      <c r="EBP290" s="134"/>
      <c r="EBQ290" s="134"/>
      <c r="EBR290" s="134"/>
      <c r="EBS290" s="134"/>
      <c r="EBT290" s="134"/>
      <c r="EBU290" s="134"/>
      <c r="EBV290" s="134"/>
      <c r="EBW290" s="134"/>
      <c r="EBX290" s="134"/>
      <c r="EBY290" s="134"/>
      <c r="EBZ290" s="134"/>
      <c r="ECA290" s="134"/>
      <c r="ECB290" s="134"/>
      <c r="ECC290" s="134"/>
      <c r="ECD290" s="134"/>
      <c r="ECE290" s="134"/>
      <c r="ECF290" s="134"/>
      <c r="ECG290" s="134"/>
      <c r="ECH290" s="134"/>
      <c r="ECI290" s="134"/>
      <c r="ECJ290" s="134"/>
      <c r="ECK290" s="134"/>
      <c r="ECL290" s="134"/>
      <c r="ECM290" s="134"/>
      <c r="ECN290" s="134"/>
      <c r="ECO290" s="134"/>
      <c r="ECP290" s="134"/>
      <c r="ECQ290" s="134"/>
      <c r="ECR290" s="134"/>
      <c r="ECS290" s="134"/>
      <c r="ECT290" s="134"/>
      <c r="ECU290" s="134"/>
      <c r="ECV290" s="134"/>
      <c r="ECW290" s="134"/>
      <c r="ECX290" s="134"/>
      <c r="ECY290" s="134"/>
      <c r="ECZ290" s="134"/>
      <c r="EDA290" s="134"/>
      <c r="EDB290" s="134"/>
      <c r="EDC290" s="134"/>
      <c r="EDD290" s="134"/>
      <c r="EDE290" s="134"/>
      <c r="EDF290" s="134"/>
      <c r="EDG290" s="134"/>
      <c r="EDH290" s="134"/>
      <c r="EDI290" s="134"/>
      <c r="EDJ290" s="134"/>
      <c r="EDK290" s="134"/>
      <c r="EDL290" s="134"/>
      <c r="EDM290" s="134"/>
      <c r="EDN290" s="134"/>
      <c r="EDO290" s="134"/>
      <c r="EDP290" s="134"/>
      <c r="EDQ290" s="134"/>
      <c r="EDR290" s="134"/>
      <c r="EDS290" s="134"/>
      <c r="EDT290" s="134"/>
      <c r="EDU290" s="134"/>
      <c r="EDV290" s="134"/>
      <c r="EDW290" s="134"/>
      <c r="EDX290" s="134"/>
      <c r="EDY290" s="134"/>
      <c r="EDZ290" s="134"/>
      <c r="EEA290" s="134"/>
      <c r="EEB290" s="134"/>
      <c r="EEC290" s="134"/>
      <c r="EED290" s="134"/>
      <c r="EEE290" s="134"/>
      <c r="EEF290" s="134"/>
      <c r="EEG290" s="134"/>
      <c r="EEH290" s="134"/>
      <c r="EEI290" s="134"/>
      <c r="EEJ290" s="134"/>
      <c r="EEK290" s="134"/>
      <c r="EEL290" s="134"/>
      <c r="EEM290" s="134"/>
      <c r="EEN290" s="134"/>
      <c r="EEO290" s="134"/>
      <c r="EEP290" s="134"/>
      <c r="EEQ290" s="134"/>
      <c r="EER290" s="134"/>
      <c r="EES290" s="134"/>
      <c r="EET290" s="134"/>
      <c r="EEU290" s="134"/>
      <c r="EEV290" s="134"/>
      <c r="EEW290" s="134"/>
      <c r="EEX290" s="134"/>
      <c r="EEY290" s="134"/>
      <c r="EEZ290" s="134"/>
      <c r="EFA290" s="134"/>
      <c r="EFB290" s="134"/>
      <c r="EFC290" s="134"/>
      <c r="EFD290" s="134"/>
      <c r="EFE290" s="134"/>
      <c r="EFF290" s="134"/>
      <c r="EFG290" s="134"/>
      <c r="EFH290" s="134"/>
      <c r="EFI290" s="134"/>
      <c r="EFJ290" s="134"/>
      <c r="EFK290" s="134"/>
      <c r="EFL290" s="134"/>
      <c r="EFM290" s="134"/>
      <c r="EFN290" s="134"/>
      <c r="EFO290" s="134"/>
      <c r="EFP290" s="134"/>
      <c r="EFQ290" s="134"/>
      <c r="EFR290" s="134"/>
      <c r="EFS290" s="134"/>
      <c r="EFT290" s="134"/>
      <c r="EFU290" s="134"/>
      <c r="EFV290" s="134"/>
      <c r="EFW290" s="134"/>
      <c r="EFX290" s="134"/>
      <c r="EFY290" s="134"/>
      <c r="EFZ290" s="134"/>
      <c r="EGA290" s="134"/>
      <c r="EGB290" s="134"/>
      <c r="EGC290" s="134"/>
      <c r="EGD290" s="134"/>
      <c r="EGE290" s="134"/>
      <c r="EGF290" s="134"/>
      <c r="EGG290" s="134"/>
      <c r="EGH290" s="134"/>
      <c r="EGI290" s="134"/>
      <c r="EGJ290" s="134"/>
      <c r="EGK290" s="134"/>
      <c r="EGL290" s="134"/>
      <c r="EGM290" s="134"/>
      <c r="EGN290" s="134"/>
      <c r="EGO290" s="134"/>
      <c r="EGP290" s="134"/>
      <c r="EGQ290" s="134"/>
      <c r="EGR290" s="134"/>
      <c r="EGS290" s="134"/>
      <c r="EGT290" s="134"/>
      <c r="EGU290" s="134"/>
      <c r="EGV290" s="134"/>
      <c r="EGW290" s="134"/>
      <c r="EGX290" s="134"/>
      <c r="EGY290" s="134"/>
      <c r="EGZ290" s="134"/>
      <c r="EHA290" s="134"/>
      <c r="EHB290" s="134"/>
      <c r="EHC290" s="134"/>
      <c r="EHD290" s="134"/>
      <c r="EHE290" s="134"/>
      <c r="EHF290" s="134"/>
      <c r="EHG290" s="134"/>
      <c r="EHH290" s="134"/>
      <c r="EHI290" s="134"/>
      <c r="EHJ290" s="134"/>
      <c r="EHK290" s="134"/>
      <c r="EHL290" s="134"/>
      <c r="EHM290" s="134"/>
      <c r="EHN290" s="134"/>
      <c r="EHO290" s="134"/>
      <c r="EHP290" s="134"/>
      <c r="EHQ290" s="134"/>
      <c r="EHR290" s="134"/>
      <c r="EHS290" s="134"/>
      <c r="EHT290" s="134"/>
      <c r="EHU290" s="134"/>
      <c r="EHV290" s="134"/>
      <c r="EHW290" s="134"/>
      <c r="EHX290" s="134"/>
      <c r="EHY290" s="134"/>
      <c r="EHZ290" s="134"/>
      <c r="EIA290" s="134"/>
      <c r="EIB290" s="134"/>
      <c r="EIC290" s="134"/>
      <c r="EID290" s="134"/>
      <c r="EIE290" s="134"/>
      <c r="EIF290" s="134"/>
      <c r="EIG290" s="134"/>
      <c r="EIH290" s="134"/>
      <c r="EII290" s="134"/>
      <c r="EIJ290" s="134"/>
      <c r="EIK290" s="134"/>
      <c r="EIL290" s="134"/>
      <c r="EIM290" s="134"/>
      <c r="EIN290" s="134"/>
      <c r="EIO290" s="134"/>
      <c r="EIP290" s="134"/>
      <c r="EIQ290" s="134"/>
      <c r="EIR290" s="134"/>
      <c r="EIS290" s="134"/>
      <c r="EIT290" s="134"/>
      <c r="EIU290" s="134"/>
      <c r="EIV290" s="134"/>
      <c r="EIW290" s="134"/>
      <c r="EIX290" s="134"/>
      <c r="EIY290" s="134"/>
      <c r="EIZ290" s="134"/>
      <c r="EJA290" s="134"/>
      <c r="EJB290" s="134"/>
      <c r="EJC290" s="134"/>
      <c r="EJD290" s="134"/>
      <c r="EJE290" s="134"/>
      <c r="EJF290" s="134"/>
      <c r="EJG290" s="134"/>
      <c r="EJH290" s="134"/>
      <c r="EJI290" s="134"/>
      <c r="EJJ290" s="134"/>
      <c r="EJK290" s="134"/>
      <c r="EJL290" s="134"/>
      <c r="EJM290" s="134"/>
      <c r="EJN290" s="134"/>
      <c r="EJO290" s="134"/>
      <c r="EJP290" s="134"/>
      <c r="EJQ290" s="134"/>
      <c r="EJR290" s="134"/>
      <c r="EJS290" s="134"/>
      <c r="EJT290" s="134"/>
      <c r="EJU290" s="134"/>
      <c r="EJV290" s="134"/>
      <c r="EJW290" s="134"/>
      <c r="EJX290" s="134"/>
      <c r="EJY290" s="134"/>
      <c r="EJZ290" s="134"/>
      <c r="EKA290" s="134"/>
      <c r="EKB290" s="134"/>
      <c r="EKC290" s="134"/>
      <c r="EKD290" s="134"/>
      <c r="EKE290" s="134"/>
      <c r="EKF290" s="134"/>
      <c r="EKG290" s="134"/>
      <c r="EKH290" s="134"/>
      <c r="EKI290" s="134"/>
      <c r="EKJ290" s="134"/>
      <c r="EKK290" s="134"/>
      <c r="EKL290" s="134"/>
      <c r="EKM290" s="134"/>
      <c r="EKN290" s="134"/>
      <c r="EKO290" s="134"/>
      <c r="EKP290" s="134"/>
      <c r="EKQ290" s="134"/>
      <c r="EKR290" s="134"/>
      <c r="EKS290" s="134"/>
      <c r="EKT290" s="134"/>
      <c r="EKU290" s="134"/>
      <c r="EKV290" s="134"/>
      <c r="EKW290" s="134"/>
      <c r="EKX290" s="134"/>
      <c r="EKY290" s="134"/>
      <c r="EKZ290" s="134"/>
      <c r="ELA290" s="134"/>
      <c r="ELB290" s="134"/>
      <c r="ELC290" s="134"/>
      <c r="ELD290" s="134"/>
      <c r="ELE290" s="134"/>
      <c r="ELF290" s="134"/>
      <c r="ELG290" s="134"/>
      <c r="ELH290" s="134"/>
      <c r="ELI290" s="134"/>
      <c r="ELJ290" s="134"/>
      <c r="ELK290" s="134"/>
      <c r="ELL290" s="134"/>
      <c r="ELM290" s="134"/>
      <c r="ELN290" s="134"/>
      <c r="ELO290" s="134"/>
      <c r="ELP290" s="134"/>
      <c r="ELQ290" s="134"/>
      <c r="ELR290" s="134"/>
      <c r="ELS290" s="134"/>
      <c r="ELT290" s="134"/>
      <c r="ELU290" s="134"/>
      <c r="ELV290" s="134"/>
      <c r="ELW290" s="134"/>
      <c r="ELX290" s="134"/>
      <c r="ELY290" s="134"/>
      <c r="ELZ290" s="134"/>
      <c r="EMA290" s="134"/>
      <c r="EMB290" s="134"/>
      <c r="EMC290" s="134"/>
      <c r="EMD290" s="134"/>
      <c r="EME290" s="134"/>
      <c r="EMF290" s="134"/>
      <c r="EMG290" s="134"/>
      <c r="EMH290" s="134"/>
      <c r="EMI290" s="134"/>
      <c r="EMJ290" s="134"/>
      <c r="EMK290" s="134"/>
      <c r="EML290" s="134"/>
      <c r="EMM290" s="134"/>
      <c r="EMN290" s="134"/>
      <c r="EMO290" s="134"/>
      <c r="EMP290" s="134"/>
      <c r="EMQ290" s="134"/>
      <c r="EMR290" s="134"/>
      <c r="EMS290" s="134"/>
      <c r="EMT290" s="134"/>
      <c r="EMU290" s="134"/>
      <c r="EMV290" s="134"/>
      <c r="EMW290" s="134"/>
      <c r="EMX290" s="134"/>
      <c r="EMY290" s="134"/>
      <c r="EMZ290" s="134"/>
      <c r="ENA290" s="134"/>
      <c r="ENB290" s="134"/>
      <c r="ENC290" s="134"/>
      <c r="END290" s="134"/>
      <c r="ENE290" s="134"/>
      <c r="ENF290" s="134"/>
      <c r="ENG290" s="134"/>
      <c r="ENH290" s="134"/>
      <c r="ENI290" s="134"/>
      <c r="ENJ290" s="134"/>
      <c r="ENK290" s="134"/>
      <c r="ENL290" s="134"/>
      <c r="ENM290" s="134"/>
      <c r="ENN290" s="134"/>
      <c r="ENO290" s="134"/>
      <c r="ENP290" s="134"/>
      <c r="ENQ290" s="134"/>
      <c r="ENR290" s="134"/>
      <c r="ENS290" s="134"/>
      <c r="ENT290" s="134"/>
      <c r="ENU290" s="134"/>
      <c r="ENV290" s="134"/>
      <c r="ENW290" s="134"/>
      <c r="ENX290" s="134"/>
      <c r="ENY290" s="134"/>
      <c r="ENZ290" s="134"/>
      <c r="EOA290" s="134"/>
      <c r="EOB290" s="134"/>
      <c r="EOC290" s="134"/>
      <c r="EOD290" s="134"/>
      <c r="EOE290" s="134"/>
      <c r="EOF290" s="134"/>
      <c r="EOG290" s="134"/>
      <c r="EOH290" s="134"/>
      <c r="EOI290" s="134"/>
      <c r="EOJ290" s="134"/>
      <c r="EOK290" s="134"/>
      <c r="EOL290" s="134"/>
      <c r="EOM290" s="134"/>
      <c r="EON290" s="134"/>
      <c r="EOO290" s="134"/>
      <c r="EOP290" s="134"/>
      <c r="EOQ290" s="134"/>
      <c r="EOR290" s="134"/>
      <c r="EOS290" s="134"/>
      <c r="EOT290" s="134"/>
      <c r="EOU290" s="134"/>
      <c r="EOV290" s="134"/>
      <c r="EOW290" s="134"/>
      <c r="EOX290" s="134"/>
      <c r="EOY290" s="134"/>
      <c r="EOZ290" s="134"/>
      <c r="EPA290" s="134"/>
      <c r="EPB290" s="134"/>
      <c r="EPC290" s="134"/>
      <c r="EPD290" s="134"/>
      <c r="EPE290" s="134"/>
      <c r="EPF290" s="134"/>
      <c r="EPG290" s="134"/>
      <c r="EPH290" s="134"/>
      <c r="EPI290" s="134"/>
      <c r="EPJ290" s="134"/>
      <c r="EPK290" s="134"/>
      <c r="EPL290" s="134"/>
      <c r="EPM290" s="134"/>
      <c r="EPN290" s="134"/>
      <c r="EPO290" s="134"/>
      <c r="EPP290" s="134"/>
      <c r="EPQ290" s="134"/>
      <c r="EPR290" s="134"/>
      <c r="EPS290" s="134"/>
      <c r="EPT290" s="134"/>
      <c r="EPU290" s="134"/>
      <c r="EPV290" s="134"/>
      <c r="EPW290" s="134"/>
      <c r="EPX290" s="134"/>
      <c r="EPY290" s="134"/>
      <c r="EPZ290" s="134"/>
      <c r="EQA290" s="134"/>
      <c r="EQB290" s="134"/>
      <c r="EQC290" s="134"/>
      <c r="EQD290" s="134"/>
      <c r="EQE290" s="134"/>
      <c r="EQF290" s="134"/>
      <c r="EQG290" s="134"/>
      <c r="EQH290" s="134"/>
      <c r="EQI290" s="134"/>
      <c r="EQJ290" s="134"/>
      <c r="EQK290" s="134"/>
      <c r="EQL290" s="134"/>
      <c r="EQM290" s="134"/>
      <c r="EQN290" s="134"/>
      <c r="EQO290" s="134"/>
      <c r="EQP290" s="134"/>
      <c r="EQQ290" s="134"/>
      <c r="EQR290" s="134"/>
      <c r="EQS290" s="134"/>
      <c r="EQT290" s="134"/>
      <c r="EQU290" s="134"/>
      <c r="EQV290" s="134"/>
      <c r="EQW290" s="134"/>
      <c r="EQX290" s="134"/>
      <c r="EQY290" s="134"/>
      <c r="EQZ290" s="134"/>
      <c r="ERA290" s="134"/>
      <c r="ERB290" s="134"/>
      <c r="ERC290" s="134"/>
      <c r="ERD290" s="134"/>
      <c r="ERE290" s="134"/>
      <c r="ERF290" s="134"/>
      <c r="ERG290" s="134"/>
      <c r="ERH290" s="134"/>
      <c r="ERI290" s="134"/>
      <c r="ERJ290" s="134"/>
      <c r="ERK290" s="134"/>
      <c r="ERL290" s="134"/>
      <c r="ERM290" s="134"/>
      <c r="ERN290" s="134"/>
      <c r="ERO290" s="134"/>
      <c r="ERP290" s="134"/>
      <c r="ERQ290" s="134"/>
      <c r="ERR290" s="134"/>
      <c r="ERS290" s="134"/>
      <c r="ERT290" s="134"/>
      <c r="ERU290" s="134"/>
      <c r="ERV290" s="134"/>
      <c r="ERW290" s="134"/>
      <c r="ERX290" s="134"/>
      <c r="ERY290" s="134"/>
      <c r="ERZ290" s="134"/>
      <c r="ESA290" s="134"/>
      <c r="ESB290" s="134"/>
      <c r="ESC290" s="134"/>
      <c r="ESD290" s="134"/>
      <c r="ESE290" s="134"/>
      <c r="ESF290" s="134"/>
      <c r="ESG290" s="134"/>
      <c r="ESH290" s="134"/>
      <c r="ESI290" s="134"/>
      <c r="ESJ290" s="134"/>
      <c r="ESK290" s="134"/>
      <c r="ESL290" s="134"/>
      <c r="ESM290" s="134"/>
      <c r="ESN290" s="134"/>
      <c r="ESO290" s="134"/>
      <c r="ESP290" s="134"/>
      <c r="ESQ290" s="134"/>
      <c r="ESR290" s="134"/>
      <c r="ESS290" s="134"/>
      <c r="EST290" s="134"/>
      <c r="ESU290" s="134"/>
      <c r="ESV290" s="134"/>
      <c r="ESW290" s="134"/>
      <c r="ESX290" s="134"/>
      <c r="ESY290" s="134"/>
      <c r="ESZ290" s="134"/>
      <c r="ETA290" s="134"/>
      <c r="ETB290" s="134"/>
      <c r="ETC290" s="134"/>
      <c r="ETD290" s="134"/>
      <c r="ETE290" s="134"/>
      <c r="ETF290" s="134"/>
      <c r="ETG290" s="134"/>
      <c r="ETH290" s="134"/>
      <c r="ETI290" s="134"/>
      <c r="ETJ290" s="134"/>
      <c r="ETK290" s="134"/>
      <c r="ETL290" s="134"/>
      <c r="ETM290" s="134"/>
      <c r="ETN290" s="134"/>
      <c r="ETO290" s="134"/>
      <c r="ETP290" s="134"/>
      <c r="ETQ290" s="134"/>
      <c r="ETR290" s="134"/>
      <c r="ETS290" s="134"/>
      <c r="ETT290" s="134"/>
      <c r="ETU290" s="134"/>
      <c r="ETV290" s="134"/>
      <c r="ETW290" s="134"/>
      <c r="ETX290" s="134"/>
      <c r="ETY290" s="134"/>
      <c r="ETZ290" s="134"/>
      <c r="EUA290" s="134"/>
      <c r="EUB290" s="134"/>
      <c r="EUC290" s="134"/>
      <c r="EUD290" s="134"/>
      <c r="EUE290" s="134"/>
      <c r="EUF290" s="134"/>
      <c r="EUG290" s="134"/>
      <c r="EUH290" s="134"/>
      <c r="EUI290" s="134"/>
      <c r="EUJ290" s="134"/>
      <c r="EUK290" s="134"/>
      <c r="EUL290" s="134"/>
      <c r="EUM290" s="134"/>
      <c r="EUN290" s="134"/>
      <c r="EUO290" s="134"/>
      <c r="EUP290" s="134"/>
      <c r="EUQ290" s="134"/>
      <c r="EUR290" s="134"/>
      <c r="EUS290" s="134"/>
      <c r="EUT290" s="134"/>
      <c r="EUU290" s="134"/>
      <c r="EUV290" s="134"/>
      <c r="EUW290" s="134"/>
      <c r="EUX290" s="134"/>
      <c r="EUY290" s="134"/>
      <c r="EUZ290" s="134"/>
      <c r="EVA290" s="134"/>
      <c r="EVB290" s="134"/>
      <c r="EVC290" s="134"/>
      <c r="EVD290" s="134"/>
      <c r="EVE290" s="134"/>
      <c r="EVF290" s="134"/>
      <c r="EVG290" s="134"/>
      <c r="EVH290" s="134"/>
      <c r="EVI290" s="134"/>
      <c r="EVJ290" s="134"/>
      <c r="EVK290" s="134"/>
      <c r="EVL290" s="134"/>
      <c r="EVM290" s="134"/>
      <c r="EVN290" s="134"/>
      <c r="EVO290" s="134"/>
      <c r="EVP290" s="134"/>
      <c r="EVQ290" s="134"/>
      <c r="EVR290" s="134"/>
      <c r="EVS290" s="134"/>
      <c r="EVT290" s="134"/>
      <c r="EVU290" s="134"/>
      <c r="EVV290" s="134"/>
      <c r="EVW290" s="134"/>
      <c r="EVX290" s="134"/>
      <c r="EVY290" s="134"/>
      <c r="EVZ290" s="134"/>
      <c r="EWA290" s="134"/>
      <c r="EWB290" s="134"/>
      <c r="EWC290" s="134"/>
      <c r="EWD290" s="134"/>
      <c r="EWE290" s="134"/>
      <c r="EWF290" s="134"/>
      <c r="EWG290" s="134"/>
      <c r="EWH290" s="134"/>
      <c r="EWI290" s="134"/>
      <c r="EWJ290" s="134"/>
      <c r="EWK290" s="134"/>
      <c r="EWL290" s="134"/>
      <c r="EWM290" s="134"/>
      <c r="EWN290" s="134"/>
      <c r="EWO290" s="134"/>
      <c r="EWP290" s="134"/>
      <c r="EWQ290" s="134"/>
      <c r="EWR290" s="134"/>
      <c r="EWS290" s="134"/>
      <c r="EWT290" s="134"/>
      <c r="EWU290" s="134"/>
      <c r="EWV290" s="134"/>
      <c r="EWW290" s="134"/>
      <c r="EWX290" s="134"/>
      <c r="EWY290" s="134"/>
      <c r="EWZ290" s="134"/>
      <c r="EXA290" s="134"/>
      <c r="EXB290" s="134"/>
      <c r="EXC290" s="134"/>
      <c r="EXD290" s="134"/>
      <c r="EXE290" s="134"/>
      <c r="EXF290" s="134"/>
      <c r="EXG290" s="134"/>
      <c r="EXH290" s="134"/>
      <c r="EXI290" s="134"/>
      <c r="EXJ290" s="134"/>
      <c r="EXK290" s="134"/>
      <c r="EXL290" s="134"/>
      <c r="EXM290" s="134"/>
      <c r="EXN290" s="134"/>
      <c r="EXO290" s="134"/>
      <c r="EXP290" s="134"/>
      <c r="EXQ290" s="134"/>
      <c r="EXR290" s="134"/>
      <c r="EXS290" s="134"/>
      <c r="EXT290" s="134"/>
      <c r="EXU290" s="134"/>
      <c r="EXV290" s="134"/>
      <c r="EXW290" s="134"/>
      <c r="EXX290" s="134"/>
      <c r="EXY290" s="134"/>
      <c r="EXZ290" s="134"/>
      <c r="EYA290" s="134"/>
      <c r="EYB290" s="134"/>
      <c r="EYC290" s="134"/>
      <c r="EYD290" s="134"/>
      <c r="EYE290" s="134"/>
      <c r="EYF290" s="134"/>
      <c r="EYG290" s="134"/>
      <c r="EYH290" s="134"/>
      <c r="EYI290" s="134"/>
      <c r="EYJ290" s="134"/>
      <c r="EYK290" s="134"/>
      <c r="EYL290" s="134"/>
      <c r="EYM290" s="134"/>
      <c r="EYN290" s="134"/>
      <c r="EYO290" s="134"/>
      <c r="EYP290" s="134"/>
      <c r="EYQ290" s="134"/>
      <c r="EYR290" s="134"/>
      <c r="EYS290" s="134"/>
      <c r="EYT290" s="134"/>
      <c r="EYU290" s="134"/>
      <c r="EYV290" s="134"/>
      <c r="EYW290" s="134"/>
      <c r="EYX290" s="134"/>
      <c r="EYY290" s="134"/>
      <c r="EYZ290" s="134"/>
      <c r="EZA290" s="134"/>
      <c r="EZB290" s="134"/>
      <c r="EZC290" s="134"/>
      <c r="EZD290" s="134"/>
      <c r="EZE290" s="134"/>
      <c r="EZF290" s="134"/>
      <c r="EZG290" s="134"/>
      <c r="EZH290" s="134"/>
      <c r="EZI290" s="134"/>
      <c r="EZJ290" s="134"/>
      <c r="EZK290" s="134"/>
      <c r="EZL290" s="134"/>
      <c r="EZM290" s="134"/>
      <c r="EZN290" s="134"/>
      <c r="EZO290" s="134"/>
      <c r="EZP290" s="134"/>
      <c r="EZQ290" s="134"/>
      <c r="EZR290" s="134"/>
      <c r="EZS290" s="134"/>
      <c r="EZT290" s="134"/>
      <c r="EZU290" s="134"/>
      <c r="EZV290" s="134"/>
      <c r="EZW290" s="134"/>
      <c r="EZX290" s="134"/>
      <c r="EZY290" s="134"/>
      <c r="EZZ290" s="134"/>
      <c r="FAA290" s="134"/>
      <c r="FAB290" s="134"/>
      <c r="FAC290" s="134"/>
      <c r="FAD290" s="134"/>
      <c r="FAE290" s="134"/>
      <c r="FAF290" s="134"/>
      <c r="FAG290" s="134"/>
      <c r="FAH290" s="134"/>
      <c r="FAI290" s="134"/>
      <c r="FAJ290" s="134"/>
      <c r="FAK290" s="134"/>
      <c r="FAL290" s="134"/>
      <c r="FAM290" s="134"/>
      <c r="FAN290" s="134"/>
      <c r="FAO290" s="134"/>
      <c r="FAP290" s="134"/>
      <c r="FAQ290" s="134"/>
      <c r="FAR290" s="134"/>
      <c r="FAS290" s="134"/>
      <c r="FAT290" s="134"/>
      <c r="FAU290" s="134"/>
      <c r="FAV290" s="134"/>
      <c r="FAW290" s="134"/>
      <c r="FAX290" s="134"/>
      <c r="FAY290" s="134"/>
      <c r="FAZ290" s="134"/>
      <c r="FBA290" s="134"/>
      <c r="FBB290" s="134"/>
      <c r="FBC290" s="134"/>
      <c r="FBD290" s="134"/>
      <c r="FBE290" s="134"/>
      <c r="FBF290" s="134"/>
      <c r="FBG290" s="134"/>
      <c r="FBH290" s="134"/>
      <c r="FBI290" s="134"/>
      <c r="FBJ290" s="134"/>
      <c r="FBK290" s="134"/>
      <c r="FBL290" s="134"/>
      <c r="FBM290" s="134"/>
      <c r="FBN290" s="134"/>
      <c r="FBO290" s="134"/>
      <c r="FBP290" s="134"/>
      <c r="FBQ290" s="134"/>
      <c r="FBR290" s="134"/>
      <c r="FBS290" s="134"/>
      <c r="FBT290" s="134"/>
      <c r="FBU290" s="134"/>
      <c r="FBV290" s="134"/>
      <c r="FBW290" s="134"/>
      <c r="FBX290" s="134"/>
      <c r="FBY290" s="134"/>
      <c r="FBZ290" s="134"/>
      <c r="FCA290" s="134"/>
      <c r="FCB290" s="134"/>
      <c r="FCC290" s="134"/>
      <c r="FCD290" s="134"/>
      <c r="FCE290" s="134"/>
      <c r="FCF290" s="134"/>
      <c r="FCG290" s="134"/>
      <c r="FCH290" s="134"/>
      <c r="FCI290" s="134"/>
      <c r="FCJ290" s="134"/>
      <c r="FCK290" s="134"/>
      <c r="FCL290" s="134"/>
      <c r="FCM290" s="134"/>
      <c r="FCN290" s="134"/>
      <c r="FCO290" s="134"/>
      <c r="FCP290" s="134"/>
      <c r="FCQ290" s="134"/>
      <c r="FCR290" s="134"/>
      <c r="FCS290" s="134"/>
      <c r="FCT290" s="134"/>
      <c r="FCU290" s="134"/>
      <c r="FCV290" s="134"/>
      <c r="FCW290" s="134"/>
      <c r="FCX290" s="134"/>
      <c r="FCY290" s="134"/>
      <c r="FCZ290" s="134"/>
      <c r="FDA290" s="134"/>
      <c r="FDB290" s="134"/>
      <c r="FDC290" s="134"/>
      <c r="FDD290" s="134"/>
      <c r="FDE290" s="134"/>
      <c r="FDF290" s="134"/>
      <c r="FDG290" s="134"/>
      <c r="FDH290" s="134"/>
      <c r="FDI290" s="134"/>
      <c r="FDJ290" s="134"/>
      <c r="FDK290" s="134"/>
      <c r="FDL290" s="134"/>
      <c r="FDM290" s="134"/>
      <c r="FDN290" s="134"/>
      <c r="FDO290" s="134"/>
      <c r="FDP290" s="134"/>
      <c r="FDQ290" s="134"/>
      <c r="FDR290" s="134"/>
      <c r="FDS290" s="134"/>
      <c r="FDT290" s="134"/>
      <c r="FDU290" s="134"/>
      <c r="FDV290" s="134"/>
      <c r="FDW290" s="134"/>
      <c r="FDX290" s="134"/>
      <c r="FDY290" s="134"/>
      <c r="FDZ290" s="134"/>
      <c r="FEA290" s="134"/>
      <c r="FEB290" s="134"/>
      <c r="FEC290" s="134"/>
      <c r="FED290" s="134"/>
      <c r="FEE290" s="134"/>
      <c r="FEF290" s="134"/>
      <c r="FEG290" s="134"/>
      <c r="FEH290" s="134"/>
      <c r="FEI290" s="134"/>
      <c r="FEJ290" s="134"/>
      <c r="FEK290" s="134"/>
      <c r="FEL290" s="134"/>
      <c r="FEM290" s="134"/>
      <c r="FEN290" s="134"/>
      <c r="FEO290" s="134"/>
      <c r="FEP290" s="134"/>
      <c r="FEQ290" s="134"/>
      <c r="FER290" s="134"/>
      <c r="FES290" s="134"/>
      <c r="FET290" s="134"/>
      <c r="FEU290" s="134"/>
      <c r="FEV290" s="134"/>
      <c r="FEW290" s="134"/>
      <c r="FEX290" s="134"/>
      <c r="FEY290" s="134"/>
      <c r="FEZ290" s="134"/>
      <c r="FFA290" s="134"/>
      <c r="FFB290" s="134"/>
      <c r="FFC290" s="134"/>
      <c r="FFD290" s="134"/>
      <c r="FFE290" s="134"/>
      <c r="FFF290" s="134"/>
      <c r="FFG290" s="134"/>
      <c r="FFH290" s="134"/>
      <c r="FFI290" s="134"/>
      <c r="FFJ290" s="134"/>
      <c r="FFK290" s="134"/>
      <c r="FFL290" s="134"/>
      <c r="FFM290" s="134"/>
      <c r="FFN290" s="134"/>
      <c r="FFO290" s="134"/>
      <c r="FFP290" s="134"/>
      <c r="FFQ290" s="134"/>
      <c r="FFR290" s="134"/>
      <c r="FFS290" s="134"/>
      <c r="FFT290" s="134"/>
      <c r="FFU290" s="134"/>
      <c r="FFV290" s="134"/>
      <c r="FFW290" s="134"/>
      <c r="FFX290" s="134"/>
      <c r="FFY290" s="134"/>
      <c r="FFZ290" s="134"/>
      <c r="FGA290" s="134"/>
      <c r="FGB290" s="134"/>
      <c r="FGC290" s="134"/>
      <c r="FGD290" s="134"/>
      <c r="FGE290" s="134"/>
      <c r="FGF290" s="134"/>
      <c r="FGG290" s="134"/>
      <c r="FGH290" s="134"/>
      <c r="FGI290" s="134"/>
      <c r="FGJ290" s="134"/>
      <c r="FGK290" s="134"/>
      <c r="FGL290" s="134"/>
      <c r="FGM290" s="134"/>
      <c r="FGN290" s="134"/>
      <c r="FGO290" s="134"/>
      <c r="FGP290" s="134"/>
      <c r="FGQ290" s="134"/>
      <c r="FGR290" s="134"/>
      <c r="FGS290" s="134"/>
      <c r="FGT290" s="134"/>
      <c r="FGU290" s="134"/>
      <c r="FGV290" s="134"/>
      <c r="FGW290" s="134"/>
      <c r="FGX290" s="134"/>
      <c r="FGY290" s="134"/>
      <c r="FGZ290" s="134"/>
      <c r="FHA290" s="134"/>
      <c r="FHB290" s="134"/>
      <c r="FHC290" s="134"/>
      <c r="FHD290" s="134"/>
      <c r="FHE290" s="134"/>
      <c r="FHF290" s="134"/>
      <c r="FHG290" s="134"/>
      <c r="FHH290" s="134"/>
      <c r="FHI290" s="134"/>
      <c r="FHJ290" s="134"/>
      <c r="FHK290" s="134"/>
      <c r="FHL290" s="134"/>
      <c r="FHM290" s="134"/>
      <c r="FHN290" s="134"/>
      <c r="FHO290" s="134"/>
      <c r="FHP290" s="134"/>
      <c r="FHQ290" s="134"/>
      <c r="FHR290" s="134"/>
      <c r="FHS290" s="134"/>
      <c r="FHT290" s="134"/>
      <c r="FHU290" s="134"/>
      <c r="FHV290" s="134"/>
      <c r="FHW290" s="134"/>
      <c r="FHX290" s="134"/>
      <c r="FHY290" s="134"/>
      <c r="FHZ290" s="134"/>
      <c r="FIA290" s="134"/>
      <c r="FIB290" s="134"/>
      <c r="FIC290" s="134"/>
      <c r="FID290" s="134"/>
      <c r="FIE290" s="134"/>
      <c r="FIF290" s="134"/>
      <c r="FIG290" s="134"/>
      <c r="FIH290" s="134"/>
      <c r="FII290" s="134"/>
      <c r="FIJ290" s="134"/>
      <c r="FIK290" s="134"/>
      <c r="FIL290" s="134"/>
      <c r="FIM290" s="134"/>
      <c r="FIN290" s="134"/>
      <c r="FIO290" s="134"/>
      <c r="FIP290" s="134"/>
      <c r="FIQ290" s="134"/>
      <c r="FIR290" s="134"/>
      <c r="FIS290" s="134"/>
      <c r="FIT290" s="134"/>
      <c r="FIU290" s="134"/>
      <c r="FIV290" s="134"/>
      <c r="FIW290" s="134"/>
      <c r="FIX290" s="134"/>
      <c r="FIY290" s="134"/>
      <c r="FIZ290" s="134"/>
      <c r="FJA290" s="134"/>
      <c r="FJB290" s="134"/>
      <c r="FJC290" s="134"/>
      <c r="FJD290" s="134"/>
      <c r="FJE290" s="134"/>
      <c r="FJF290" s="134"/>
      <c r="FJG290" s="134"/>
      <c r="FJH290" s="134"/>
      <c r="FJI290" s="134"/>
      <c r="FJJ290" s="134"/>
      <c r="FJK290" s="134"/>
      <c r="FJL290" s="134"/>
      <c r="FJM290" s="134"/>
      <c r="FJN290" s="134"/>
      <c r="FJO290" s="134"/>
      <c r="FJP290" s="134"/>
      <c r="FJQ290" s="134"/>
      <c r="FJR290" s="134"/>
      <c r="FJS290" s="134"/>
      <c r="FJT290" s="134"/>
      <c r="FJU290" s="134"/>
      <c r="FJV290" s="134"/>
      <c r="FJW290" s="134"/>
      <c r="FJX290" s="134"/>
      <c r="FJY290" s="134"/>
      <c r="FJZ290" s="134"/>
      <c r="FKA290" s="134"/>
      <c r="FKB290" s="134"/>
      <c r="FKC290" s="134"/>
      <c r="FKD290" s="134"/>
      <c r="FKE290" s="134"/>
      <c r="FKF290" s="134"/>
      <c r="FKG290" s="134"/>
      <c r="FKH290" s="134"/>
      <c r="FKI290" s="134"/>
      <c r="FKJ290" s="134"/>
      <c r="FKK290" s="134"/>
      <c r="FKL290" s="134"/>
      <c r="FKM290" s="134"/>
      <c r="FKN290" s="134"/>
      <c r="FKO290" s="134"/>
      <c r="FKP290" s="134"/>
      <c r="FKQ290" s="134"/>
      <c r="FKR290" s="134"/>
      <c r="FKS290" s="134"/>
      <c r="FKT290" s="134"/>
      <c r="FKU290" s="134"/>
      <c r="FKV290" s="134"/>
      <c r="FKW290" s="134"/>
      <c r="FKX290" s="134"/>
      <c r="FKY290" s="134"/>
      <c r="FKZ290" s="134"/>
      <c r="FLA290" s="134"/>
      <c r="FLB290" s="134"/>
      <c r="FLC290" s="134"/>
      <c r="FLD290" s="134"/>
      <c r="FLE290" s="134"/>
      <c r="FLF290" s="134"/>
      <c r="FLG290" s="134"/>
      <c r="FLH290" s="134"/>
      <c r="FLI290" s="134"/>
      <c r="FLJ290" s="134"/>
      <c r="FLK290" s="134"/>
      <c r="FLL290" s="134"/>
      <c r="FLM290" s="134"/>
      <c r="FLN290" s="134"/>
      <c r="FLO290" s="134"/>
      <c r="FLP290" s="134"/>
      <c r="FLQ290" s="134"/>
      <c r="FLR290" s="134"/>
      <c r="FLS290" s="134"/>
      <c r="FLT290" s="134"/>
      <c r="FLU290" s="134"/>
      <c r="FLV290" s="134"/>
      <c r="FLW290" s="134"/>
      <c r="FLX290" s="134"/>
      <c r="FLY290" s="134"/>
      <c r="FLZ290" s="134"/>
      <c r="FMA290" s="134"/>
      <c r="FMB290" s="134"/>
      <c r="FMC290" s="134"/>
      <c r="FMD290" s="134"/>
      <c r="FME290" s="134"/>
      <c r="FMF290" s="134"/>
      <c r="FMG290" s="134"/>
      <c r="FMH290" s="134"/>
      <c r="FMI290" s="134"/>
      <c r="FMJ290" s="134"/>
      <c r="FMK290" s="134"/>
      <c r="FML290" s="134"/>
      <c r="FMM290" s="134"/>
      <c r="FMN290" s="134"/>
      <c r="FMO290" s="134"/>
      <c r="FMP290" s="134"/>
      <c r="FMQ290" s="134"/>
      <c r="FMR290" s="134"/>
      <c r="FMS290" s="134"/>
      <c r="FMT290" s="134"/>
      <c r="FMU290" s="134"/>
      <c r="FMV290" s="134"/>
      <c r="FMW290" s="134"/>
      <c r="FMX290" s="134"/>
      <c r="FMY290" s="134"/>
      <c r="FMZ290" s="134"/>
      <c r="FNA290" s="134"/>
      <c r="FNB290" s="134"/>
      <c r="FNC290" s="134"/>
      <c r="FND290" s="134"/>
      <c r="FNE290" s="134"/>
      <c r="FNF290" s="134"/>
      <c r="FNG290" s="134"/>
      <c r="FNH290" s="134"/>
      <c r="FNI290" s="134"/>
      <c r="FNJ290" s="134"/>
      <c r="FNK290" s="134"/>
      <c r="FNL290" s="134"/>
      <c r="FNM290" s="134"/>
      <c r="FNN290" s="134"/>
      <c r="FNO290" s="134"/>
      <c r="FNP290" s="134"/>
      <c r="FNQ290" s="134"/>
      <c r="FNR290" s="134"/>
      <c r="FNS290" s="134"/>
      <c r="FNT290" s="134"/>
      <c r="FNU290" s="134"/>
      <c r="FNV290" s="134"/>
      <c r="FNW290" s="134"/>
      <c r="FNX290" s="134"/>
      <c r="FNY290" s="134"/>
      <c r="FNZ290" s="134"/>
      <c r="FOA290" s="134"/>
      <c r="FOB290" s="134"/>
      <c r="FOC290" s="134"/>
      <c r="FOD290" s="134"/>
      <c r="FOE290" s="134"/>
      <c r="FOF290" s="134"/>
      <c r="FOG290" s="134"/>
      <c r="FOH290" s="134"/>
      <c r="FOI290" s="134"/>
      <c r="FOJ290" s="134"/>
      <c r="FOK290" s="134"/>
      <c r="FOL290" s="134"/>
      <c r="FOM290" s="134"/>
      <c r="FON290" s="134"/>
      <c r="FOO290" s="134"/>
      <c r="FOP290" s="134"/>
      <c r="FOQ290" s="134"/>
      <c r="FOR290" s="134"/>
      <c r="FOS290" s="134"/>
      <c r="FOT290" s="134"/>
      <c r="FOU290" s="134"/>
      <c r="FOV290" s="134"/>
      <c r="FOW290" s="134"/>
      <c r="FOX290" s="134"/>
      <c r="FOY290" s="134"/>
      <c r="FOZ290" s="134"/>
      <c r="FPA290" s="134"/>
      <c r="FPB290" s="134"/>
      <c r="FPC290" s="134"/>
      <c r="FPD290" s="134"/>
      <c r="FPE290" s="134"/>
      <c r="FPF290" s="134"/>
      <c r="FPG290" s="134"/>
      <c r="FPH290" s="134"/>
      <c r="FPI290" s="134"/>
      <c r="FPJ290" s="134"/>
      <c r="FPK290" s="134"/>
      <c r="FPL290" s="134"/>
      <c r="FPM290" s="134"/>
      <c r="FPN290" s="134"/>
      <c r="FPO290" s="134"/>
      <c r="FPP290" s="134"/>
      <c r="FPQ290" s="134"/>
      <c r="FPR290" s="134"/>
      <c r="FPS290" s="134"/>
      <c r="FPT290" s="134"/>
      <c r="FPU290" s="134"/>
      <c r="FPV290" s="134"/>
      <c r="FPW290" s="134"/>
      <c r="FPX290" s="134"/>
      <c r="FPY290" s="134"/>
      <c r="FPZ290" s="134"/>
      <c r="FQA290" s="134"/>
      <c r="FQB290" s="134"/>
      <c r="FQC290" s="134"/>
      <c r="FQD290" s="134"/>
      <c r="FQE290" s="134"/>
      <c r="FQF290" s="134"/>
      <c r="FQG290" s="134"/>
      <c r="FQH290" s="134"/>
      <c r="FQI290" s="134"/>
      <c r="FQJ290" s="134"/>
      <c r="FQK290" s="134"/>
      <c r="FQL290" s="134"/>
      <c r="FQM290" s="134"/>
      <c r="FQN290" s="134"/>
      <c r="FQO290" s="134"/>
      <c r="FQP290" s="134"/>
      <c r="FQQ290" s="134"/>
      <c r="FQR290" s="134"/>
      <c r="FQS290" s="134"/>
      <c r="FQT290" s="134"/>
      <c r="FQU290" s="134"/>
      <c r="FQV290" s="134"/>
      <c r="FQW290" s="134"/>
      <c r="FQX290" s="134"/>
      <c r="FQY290" s="134"/>
      <c r="FQZ290" s="134"/>
      <c r="FRA290" s="134"/>
      <c r="FRB290" s="134"/>
      <c r="FRC290" s="134"/>
      <c r="FRD290" s="134"/>
      <c r="FRE290" s="134"/>
      <c r="FRF290" s="134"/>
      <c r="FRG290" s="134"/>
      <c r="FRH290" s="134"/>
      <c r="FRI290" s="134"/>
      <c r="FRJ290" s="134"/>
      <c r="FRK290" s="134"/>
      <c r="FRL290" s="134"/>
      <c r="FRM290" s="134"/>
      <c r="FRN290" s="134"/>
      <c r="FRO290" s="134"/>
      <c r="FRP290" s="134"/>
      <c r="FRQ290" s="134"/>
      <c r="FRR290" s="134"/>
      <c r="FRS290" s="134"/>
      <c r="FRT290" s="134"/>
      <c r="FRU290" s="134"/>
      <c r="FRV290" s="134"/>
      <c r="FRW290" s="134"/>
      <c r="FRX290" s="134"/>
      <c r="FRY290" s="134"/>
      <c r="FRZ290" s="134"/>
      <c r="FSA290" s="134"/>
      <c r="FSB290" s="134"/>
      <c r="FSC290" s="134"/>
      <c r="FSD290" s="134"/>
      <c r="FSE290" s="134"/>
      <c r="FSF290" s="134"/>
      <c r="FSG290" s="134"/>
      <c r="FSH290" s="134"/>
      <c r="FSI290" s="134"/>
      <c r="FSJ290" s="134"/>
      <c r="FSK290" s="134"/>
      <c r="FSL290" s="134"/>
      <c r="FSM290" s="134"/>
      <c r="FSN290" s="134"/>
      <c r="FSO290" s="134"/>
      <c r="FSP290" s="134"/>
      <c r="FSQ290" s="134"/>
      <c r="FSR290" s="134"/>
      <c r="FSS290" s="134"/>
      <c r="FST290" s="134"/>
      <c r="FSU290" s="134"/>
      <c r="FSV290" s="134"/>
      <c r="FSW290" s="134"/>
      <c r="FSX290" s="134"/>
      <c r="FSY290" s="134"/>
      <c r="FSZ290" s="134"/>
      <c r="FTA290" s="134"/>
      <c r="FTB290" s="134"/>
      <c r="FTC290" s="134"/>
      <c r="FTD290" s="134"/>
      <c r="FTE290" s="134"/>
      <c r="FTF290" s="134"/>
      <c r="FTG290" s="134"/>
      <c r="FTH290" s="134"/>
      <c r="FTI290" s="134"/>
      <c r="FTJ290" s="134"/>
      <c r="FTK290" s="134"/>
      <c r="FTL290" s="134"/>
      <c r="FTM290" s="134"/>
      <c r="FTN290" s="134"/>
      <c r="FTO290" s="134"/>
      <c r="FTP290" s="134"/>
      <c r="FTQ290" s="134"/>
      <c r="FTR290" s="134"/>
      <c r="FTS290" s="134"/>
      <c r="FTT290" s="134"/>
      <c r="FTU290" s="134"/>
      <c r="FTV290" s="134"/>
      <c r="FTW290" s="134"/>
      <c r="FTX290" s="134"/>
      <c r="FTY290" s="134"/>
      <c r="FTZ290" s="134"/>
      <c r="FUA290" s="134"/>
      <c r="FUB290" s="134"/>
      <c r="FUC290" s="134"/>
      <c r="FUD290" s="134"/>
      <c r="FUE290" s="134"/>
      <c r="FUF290" s="134"/>
      <c r="FUG290" s="134"/>
      <c r="FUH290" s="134"/>
      <c r="FUI290" s="134"/>
      <c r="FUJ290" s="134"/>
      <c r="FUK290" s="134"/>
      <c r="FUL290" s="134"/>
      <c r="FUM290" s="134"/>
      <c r="FUN290" s="134"/>
      <c r="FUO290" s="134"/>
      <c r="FUP290" s="134"/>
      <c r="FUQ290" s="134"/>
      <c r="FUR290" s="134"/>
      <c r="FUS290" s="134"/>
      <c r="FUT290" s="134"/>
      <c r="FUU290" s="134"/>
      <c r="FUV290" s="134"/>
      <c r="FUW290" s="134"/>
      <c r="FUX290" s="134"/>
      <c r="FUY290" s="134"/>
      <c r="FUZ290" s="134"/>
      <c r="FVA290" s="134"/>
      <c r="FVB290" s="134"/>
      <c r="FVC290" s="134"/>
      <c r="FVD290" s="134"/>
      <c r="FVE290" s="134"/>
      <c r="FVF290" s="134"/>
      <c r="FVG290" s="134"/>
      <c r="FVH290" s="134"/>
      <c r="FVI290" s="134"/>
      <c r="FVJ290" s="134"/>
      <c r="FVK290" s="134"/>
      <c r="FVL290" s="134"/>
      <c r="FVM290" s="134"/>
      <c r="FVN290" s="134"/>
      <c r="FVO290" s="134"/>
      <c r="FVP290" s="134"/>
      <c r="FVQ290" s="134"/>
      <c r="FVR290" s="134"/>
      <c r="FVS290" s="134"/>
      <c r="FVT290" s="134"/>
      <c r="FVU290" s="134"/>
      <c r="FVV290" s="134"/>
      <c r="FVW290" s="134"/>
      <c r="FVX290" s="134"/>
      <c r="FVY290" s="134"/>
      <c r="FVZ290" s="134"/>
      <c r="FWA290" s="134"/>
      <c r="FWB290" s="134"/>
      <c r="FWC290" s="134"/>
      <c r="FWD290" s="134"/>
      <c r="FWE290" s="134"/>
      <c r="FWF290" s="134"/>
      <c r="FWG290" s="134"/>
      <c r="FWH290" s="134"/>
      <c r="FWI290" s="134"/>
      <c r="FWJ290" s="134"/>
      <c r="FWK290" s="134"/>
      <c r="FWL290" s="134"/>
      <c r="FWM290" s="134"/>
      <c r="FWN290" s="134"/>
      <c r="FWO290" s="134"/>
      <c r="FWP290" s="134"/>
      <c r="FWQ290" s="134"/>
      <c r="FWR290" s="134"/>
      <c r="FWS290" s="134"/>
      <c r="FWT290" s="134"/>
      <c r="FWU290" s="134"/>
      <c r="FWV290" s="134"/>
      <c r="FWW290" s="134"/>
      <c r="FWX290" s="134"/>
      <c r="FWY290" s="134"/>
      <c r="FWZ290" s="134"/>
      <c r="FXA290" s="134"/>
      <c r="FXB290" s="134"/>
      <c r="FXC290" s="134"/>
      <c r="FXD290" s="134"/>
      <c r="FXE290" s="134"/>
      <c r="FXF290" s="134"/>
      <c r="FXG290" s="134"/>
      <c r="FXH290" s="134"/>
      <c r="FXI290" s="134"/>
      <c r="FXJ290" s="134"/>
      <c r="FXK290" s="134"/>
      <c r="FXL290" s="134"/>
      <c r="FXM290" s="134"/>
      <c r="FXN290" s="134"/>
      <c r="FXO290" s="134"/>
      <c r="FXP290" s="134"/>
      <c r="FXQ290" s="134"/>
      <c r="FXR290" s="134"/>
      <c r="FXS290" s="134"/>
      <c r="FXT290" s="134"/>
      <c r="FXU290" s="134"/>
      <c r="FXV290" s="134"/>
      <c r="FXW290" s="134"/>
      <c r="FXX290" s="134"/>
      <c r="FXY290" s="134"/>
      <c r="FXZ290" s="134"/>
      <c r="FYA290" s="134"/>
      <c r="FYB290" s="134"/>
      <c r="FYC290" s="134"/>
      <c r="FYD290" s="134"/>
      <c r="FYE290" s="134"/>
      <c r="FYF290" s="134"/>
      <c r="FYG290" s="134"/>
      <c r="FYH290" s="134"/>
      <c r="FYI290" s="134"/>
      <c r="FYJ290" s="134"/>
      <c r="FYK290" s="134"/>
      <c r="FYL290" s="134"/>
      <c r="FYM290" s="134"/>
      <c r="FYN290" s="134"/>
      <c r="FYO290" s="134"/>
      <c r="FYP290" s="134"/>
      <c r="FYQ290" s="134"/>
      <c r="FYR290" s="134"/>
      <c r="FYS290" s="134"/>
      <c r="FYT290" s="134"/>
      <c r="FYU290" s="134"/>
      <c r="FYV290" s="134"/>
      <c r="FYW290" s="134"/>
      <c r="FYX290" s="134"/>
      <c r="FYY290" s="134"/>
      <c r="FYZ290" s="134"/>
      <c r="FZA290" s="134"/>
      <c r="FZB290" s="134"/>
      <c r="FZC290" s="134"/>
      <c r="FZD290" s="134"/>
      <c r="FZE290" s="134"/>
      <c r="FZF290" s="134"/>
      <c r="FZG290" s="134"/>
      <c r="FZH290" s="134"/>
      <c r="FZI290" s="134"/>
      <c r="FZJ290" s="134"/>
      <c r="FZK290" s="134"/>
      <c r="FZL290" s="134"/>
      <c r="FZM290" s="134"/>
      <c r="FZN290" s="134"/>
      <c r="FZO290" s="134"/>
      <c r="FZP290" s="134"/>
      <c r="FZQ290" s="134"/>
      <c r="FZR290" s="134"/>
      <c r="FZS290" s="134"/>
      <c r="FZT290" s="134"/>
      <c r="FZU290" s="134"/>
      <c r="FZV290" s="134"/>
      <c r="FZW290" s="134"/>
      <c r="FZX290" s="134"/>
      <c r="FZY290" s="134"/>
      <c r="FZZ290" s="134"/>
      <c r="GAA290" s="134"/>
      <c r="GAB290" s="134"/>
      <c r="GAC290" s="134"/>
      <c r="GAD290" s="134"/>
      <c r="GAE290" s="134"/>
      <c r="GAF290" s="134"/>
      <c r="GAG290" s="134"/>
      <c r="GAH290" s="134"/>
      <c r="GAI290" s="134"/>
      <c r="GAJ290" s="134"/>
      <c r="GAK290" s="134"/>
      <c r="GAL290" s="134"/>
      <c r="GAM290" s="134"/>
      <c r="GAN290" s="134"/>
      <c r="GAO290" s="134"/>
      <c r="GAP290" s="134"/>
      <c r="GAQ290" s="134"/>
      <c r="GAR290" s="134"/>
      <c r="GAS290" s="134"/>
      <c r="GAT290" s="134"/>
      <c r="GAU290" s="134"/>
      <c r="GAV290" s="134"/>
      <c r="GAW290" s="134"/>
      <c r="GAX290" s="134"/>
      <c r="GAY290" s="134"/>
      <c r="GAZ290" s="134"/>
      <c r="GBA290" s="134"/>
      <c r="GBB290" s="134"/>
      <c r="GBC290" s="134"/>
      <c r="GBD290" s="134"/>
      <c r="GBE290" s="134"/>
      <c r="GBF290" s="134"/>
      <c r="GBG290" s="134"/>
      <c r="GBH290" s="134"/>
      <c r="GBI290" s="134"/>
      <c r="GBJ290" s="134"/>
      <c r="GBK290" s="134"/>
      <c r="GBL290" s="134"/>
      <c r="GBM290" s="134"/>
      <c r="GBN290" s="134"/>
      <c r="GBO290" s="134"/>
      <c r="GBP290" s="134"/>
      <c r="GBQ290" s="134"/>
      <c r="GBR290" s="134"/>
      <c r="GBS290" s="134"/>
      <c r="GBT290" s="134"/>
      <c r="GBU290" s="134"/>
      <c r="GBV290" s="134"/>
      <c r="GBW290" s="134"/>
      <c r="GBX290" s="134"/>
      <c r="GBY290" s="134"/>
      <c r="GBZ290" s="134"/>
      <c r="GCA290" s="134"/>
      <c r="GCB290" s="134"/>
      <c r="GCC290" s="134"/>
      <c r="GCD290" s="134"/>
      <c r="GCE290" s="134"/>
      <c r="GCF290" s="134"/>
      <c r="GCG290" s="134"/>
      <c r="GCH290" s="134"/>
      <c r="GCI290" s="134"/>
      <c r="GCJ290" s="134"/>
      <c r="GCK290" s="134"/>
      <c r="GCL290" s="134"/>
      <c r="GCM290" s="134"/>
      <c r="GCN290" s="134"/>
      <c r="GCO290" s="134"/>
      <c r="GCP290" s="134"/>
      <c r="GCQ290" s="134"/>
      <c r="GCR290" s="134"/>
      <c r="GCS290" s="134"/>
      <c r="GCT290" s="134"/>
      <c r="GCU290" s="134"/>
      <c r="GCV290" s="134"/>
      <c r="GCW290" s="134"/>
      <c r="GCX290" s="134"/>
      <c r="GCY290" s="134"/>
      <c r="GCZ290" s="134"/>
      <c r="GDA290" s="134"/>
      <c r="GDB290" s="134"/>
      <c r="GDC290" s="134"/>
      <c r="GDD290" s="134"/>
      <c r="GDE290" s="134"/>
      <c r="GDF290" s="134"/>
      <c r="GDG290" s="134"/>
      <c r="GDH290" s="134"/>
      <c r="GDI290" s="134"/>
      <c r="GDJ290" s="134"/>
      <c r="GDK290" s="134"/>
      <c r="GDL290" s="134"/>
      <c r="GDM290" s="134"/>
      <c r="GDN290" s="134"/>
      <c r="GDO290" s="134"/>
      <c r="GDP290" s="134"/>
      <c r="GDQ290" s="134"/>
      <c r="GDR290" s="134"/>
      <c r="GDS290" s="134"/>
      <c r="GDT290" s="134"/>
      <c r="GDU290" s="134"/>
      <c r="GDV290" s="134"/>
      <c r="GDW290" s="134"/>
      <c r="GDX290" s="134"/>
      <c r="GDY290" s="134"/>
      <c r="GDZ290" s="134"/>
      <c r="GEA290" s="134"/>
      <c r="GEB290" s="134"/>
      <c r="GEC290" s="134"/>
      <c r="GED290" s="134"/>
      <c r="GEE290" s="134"/>
      <c r="GEF290" s="134"/>
      <c r="GEG290" s="134"/>
      <c r="GEH290" s="134"/>
      <c r="GEI290" s="134"/>
      <c r="GEJ290" s="134"/>
      <c r="GEK290" s="134"/>
      <c r="GEL290" s="134"/>
      <c r="GEM290" s="134"/>
      <c r="GEN290" s="134"/>
      <c r="GEO290" s="134"/>
      <c r="GEP290" s="134"/>
      <c r="GEQ290" s="134"/>
      <c r="GER290" s="134"/>
      <c r="GES290" s="134"/>
      <c r="GET290" s="134"/>
      <c r="GEU290" s="134"/>
      <c r="GEV290" s="134"/>
      <c r="GEW290" s="134"/>
      <c r="GEX290" s="134"/>
      <c r="GEY290" s="134"/>
      <c r="GEZ290" s="134"/>
      <c r="GFA290" s="134"/>
      <c r="GFB290" s="134"/>
      <c r="GFC290" s="134"/>
      <c r="GFD290" s="134"/>
      <c r="GFE290" s="134"/>
      <c r="GFF290" s="134"/>
      <c r="GFG290" s="134"/>
      <c r="GFH290" s="134"/>
      <c r="GFI290" s="134"/>
      <c r="GFJ290" s="134"/>
      <c r="GFK290" s="134"/>
      <c r="GFL290" s="134"/>
      <c r="GFM290" s="134"/>
      <c r="GFN290" s="134"/>
      <c r="GFO290" s="134"/>
      <c r="GFP290" s="134"/>
      <c r="GFQ290" s="134"/>
      <c r="GFR290" s="134"/>
      <c r="GFS290" s="134"/>
      <c r="GFT290" s="134"/>
      <c r="GFU290" s="134"/>
      <c r="GFV290" s="134"/>
      <c r="GFW290" s="134"/>
      <c r="GFX290" s="134"/>
      <c r="GFY290" s="134"/>
      <c r="GFZ290" s="134"/>
      <c r="GGA290" s="134"/>
      <c r="GGB290" s="134"/>
      <c r="GGC290" s="134"/>
      <c r="GGD290" s="134"/>
      <c r="GGE290" s="134"/>
      <c r="GGF290" s="134"/>
      <c r="GGG290" s="134"/>
      <c r="GGH290" s="134"/>
      <c r="GGI290" s="134"/>
      <c r="GGJ290" s="134"/>
      <c r="GGK290" s="134"/>
      <c r="GGL290" s="134"/>
      <c r="GGM290" s="134"/>
      <c r="GGN290" s="134"/>
      <c r="GGO290" s="134"/>
      <c r="GGP290" s="134"/>
      <c r="GGQ290" s="134"/>
      <c r="GGR290" s="134"/>
      <c r="GGS290" s="134"/>
      <c r="GGT290" s="134"/>
      <c r="GGU290" s="134"/>
      <c r="GGV290" s="134"/>
      <c r="GGW290" s="134"/>
      <c r="GGX290" s="134"/>
      <c r="GGY290" s="134"/>
      <c r="GGZ290" s="134"/>
      <c r="GHA290" s="134"/>
      <c r="GHB290" s="134"/>
      <c r="GHC290" s="134"/>
      <c r="GHD290" s="134"/>
      <c r="GHE290" s="134"/>
      <c r="GHF290" s="134"/>
      <c r="GHG290" s="134"/>
      <c r="GHH290" s="134"/>
      <c r="GHI290" s="134"/>
      <c r="GHJ290" s="134"/>
      <c r="GHK290" s="134"/>
      <c r="GHL290" s="134"/>
      <c r="GHM290" s="134"/>
      <c r="GHN290" s="134"/>
      <c r="GHO290" s="134"/>
      <c r="GHP290" s="134"/>
      <c r="GHQ290" s="134"/>
      <c r="GHR290" s="134"/>
      <c r="GHS290" s="134"/>
      <c r="GHT290" s="134"/>
      <c r="GHU290" s="134"/>
      <c r="GHV290" s="134"/>
      <c r="GHW290" s="134"/>
      <c r="GHX290" s="134"/>
      <c r="GHY290" s="134"/>
      <c r="GHZ290" s="134"/>
      <c r="GIA290" s="134"/>
      <c r="GIB290" s="134"/>
      <c r="GIC290" s="134"/>
      <c r="GID290" s="134"/>
      <c r="GIE290" s="134"/>
      <c r="GIF290" s="134"/>
      <c r="GIG290" s="134"/>
      <c r="GIH290" s="134"/>
      <c r="GII290" s="134"/>
      <c r="GIJ290" s="134"/>
      <c r="GIK290" s="134"/>
      <c r="GIL290" s="134"/>
      <c r="GIM290" s="134"/>
      <c r="GIN290" s="134"/>
      <c r="GIO290" s="134"/>
      <c r="GIP290" s="134"/>
      <c r="GIQ290" s="134"/>
      <c r="GIR290" s="134"/>
      <c r="GIS290" s="134"/>
      <c r="GIT290" s="134"/>
      <c r="GIU290" s="134"/>
      <c r="GIV290" s="134"/>
      <c r="GIW290" s="134"/>
      <c r="GIX290" s="134"/>
      <c r="GIY290" s="134"/>
      <c r="GIZ290" s="134"/>
      <c r="GJA290" s="134"/>
      <c r="GJB290" s="134"/>
      <c r="GJC290" s="134"/>
      <c r="GJD290" s="134"/>
      <c r="GJE290" s="134"/>
      <c r="GJF290" s="134"/>
      <c r="GJG290" s="134"/>
      <c r="GJH290" s="134"/>
      <c r="GJI290" s="134"/>
      <c r="GJJ290" s="134"/>
      <c r="GJK290" s="134"/>
      <c r="GJL290" s="134"/>
      <c r="GJM290" s="134"/>
      <c r="GJN290" s="134"/>
      <c r="GJO290" s="134"/>
      <c r="GJP290" s="134"/>
      <c r="GJQ290" s="134"/>
      <c r="GJR290" s="134"/>
      <c r="GJS290" s="134"/>
      <c r="GJT290" s="134"/>
      <c r="GJU290" s="134"/>
      <c r="GJV290" s="134"/>
      <c r="GJW290" s="134"/>
      <c r="GJX290" s="134"/>
      <c r="GJY290" s="134"/>
      <c r="GJZ290" s="134"/>
      <c r="GKA290" s="134"/>
      <c r="GKB290" s="134"/>
      <c r="GKC290" s="134"/>
      <c r="GKD290" s="134"/>
      <c r="GKE290" s="134"/>
      <c r="GKF290" s="134"/>
      <c r="GKG290" s="134"/>
      <c r="GKH290" s="134"/>
      <c r="GKI290" s="134"/>
      <c r="GKJ290" s="134"/>
      <c r="GKK290" s="134"/>
      <c r="GKL290" s="134"/>
      <c r="GKM290" s="134"/>
      <c r="GKN290" s="134"/>
      <c r="GKO290" s="134"/>
      <c r="GKP290" s="134"/>
      <c r="GKQ290" s="134"/>
      <c r="GKR290" s="134"/>
      <c r="GKS290" s="134"/>
      <c r="GKT290" s="134"/>
      <c r="GKU290" s="134"/>
      <c r="GKV290" s="134"/>
      <c r="GKW290" s="134"/>
      <c r="GKX290" s="134"/>
      <c r="GKY290" s="134"/>
      <c r="GKZ290" s="134"/>
      <c r="GLA290" s="134"/>
      <c r="GLB290" s="134"/>
      <c r="GLC290" s="134"/>
      <c r="GLD290" s="134"/>
      <c r="GLE290" s="134"/>
      <c r="GLF290" s="134"/>
      <c r="GLG290" s="134"/>
      <c r="GLH290" s="134"/>
      <c r="GLI290" s="134"/>
      <c r="GLJ290" s="134"/>
      <c r="GLK290" s="134"/>
      <c r="GLL290" s="134"/>
      <c r="GLM290" s="134"/>
      <c r="GLN290" s="134"/>
      <c r="GLO290" s="134"/>
      <c r="GLP290" s="134"/>
      <c r="GLQ290" s="134"/>
      <c r="GLR290" s="134"/>
      <c r="GLS290" s="134"/>
      <c r="GLT290" s="134"/>
      <c r="GLU290" s="134"/>
      <c r="GLV290" s="134"/>
      <c r="GLW290" s="134"/>
      <c r="GLX290" s="134"/>
      <c r="GLY290" s="134"/>
      <c r="GLZ290" s="134"/>
      <c r="GMA290" s="134"/>
      <c r="GMB290" s="134"/>
      <c r="GMC290" s="134"/>
      <c r="GMD290" s="134"/>
      <c r="GME290" s="134"/>
      <c r="GMF290" s="134"/>
      <c r="GMG290" s="134"/>
      <c r="GMH290" s="134"/>
      <c r="GMI290" s="134"/>
      <c r="GMJ290" s="134"/>
      <c r="GMK290" s="134"/>
      <c r="GML290" s="134"/>
      <c r="GMM290" s="134"/>
      <c r="GMN290" s="134"/>
      <c r="GMO290" s="134"/>
      <c r="GMP290" s="134"/>
      <c r="GMQ290" s="134"/>
      <c r="GMR290" s="134"/>
      <c r="GMS290" s="134"/>
      <c r="GMT290" s="134"/>
      <c r="GMU290" s="134"/>
      <c r="GMV290" s="134"/>
      <c r="GMW290" s="134"/>
      <c r="GMX290" s="134"/>
      <c r="GMY290" s="134"/>
      <c r="GMZ290" s="134"/>
      <c r="GNA290" s="134"/>
      <c r="GNB290" s="134"/>
      <c r="GNC290" s="134"/>
      <c r="GND290" s="134"/>
      <c r="GNE290" s="134"/>
      <c r="GNF290" s="134"/>
      <c r="GNG290" s="134"/>
      <c r="GNH290" s="134"/>
      <c r="GNI290" s="134"/>
      <c r="GNJ290" s="134"/>
      <c r="GNK290" s="134"/>
      <c r="GNL290" s="134"/>
      <c r="GNM290" s="134"/>
      <c r="GNN290" s="134"/>
      <c r="GNO290" s="134"/>
      <c r="GNP290" s="134"/>
      <c r="GNQ290" s="134"/>
      <c r="GNR290" s="134"/>
      <c r="GNS290" s="134"/>
      <c r="GNT290" s="134"/>
      <c r="GNU290" s="134"/>
      <c r="GNV290" s="134"/>
      <c r="GNW290" s="134"/>
      <c r="GNX290" s="134"/>
      <c r="GNY290" s="134"/>
      <c r="GNZ290" s="134"/>
      <c r="GOA290" s="134"/>
      <c r="GOB290" s="134"/>
      <c r="GOC290" s="134"/>
      <c r="GOD290" s="134"/>
      <c r="GOE290" s="134"/>
      <c r="GOF290" s="134"/>
      <c r="GOG290" s="134"/>
      <c r="GOH290" s="134"/>
      <c r="GOI290" s="134"/>
      <c r="GOJ290" s="134"/>
      <c r="GOK290" s="134"/>
      <c r="GOL290" s="134"/>
      <c r="GOM290" s="134"/>
      <c r="GON290" s="134"/>
      <c r="GOO290" s="134"/>
      <c r="GOP290" s="134"/>
      <c r="GOQ290" s="134"/>
      <c r="GOR290" s="134"/>
      <c r="GOS290" s="134"/>
      <c r="GOT290" s="134"/>
      <c r="GOU290" s="134"/>
      <c r="GOV290" s="134"/>
      <c r="GOW290" s="134"/>
      <c r="GOX290" s="134"/>
      <c r="GOY290" s="134"/>
      <c r="GOZ290" s="134"/>
      <c r="GPA290" s="134"/>
      <c r="GPB290" s="134"/>
      <c r="GPC290" s="134"/>
      <c r="GPD290" s="134"/>
      <c r="GPE290" s="134"/>
      <c r="GPF290" s="134"/>
      <c r="GPG290" s="134"/>
      <c r="GPH290" s="134"/>
      <c r="GPI290" s="134"/>
      <c r="GPJ290" s="134"/>
      <c r="GPK290" s="134"/>
      <c r="GPL290" s="134"/>
      <c r="GPM290" s="134"/>
      <c r="GPN290" s="134"/>
      <c r="GPO290" s="134"/>
      <c r="GPP290" s="134"/>
      <c r="GPQ290" s="134"/>
      <c r="GPR290" s="134"/>
      <c r="GPS290" s="134"/>
      <c r="GPT290" s="134"/>
      <c r="GPU290" s="134"/>
      <c r="GPV290" s="134"/>
      <c r="GPW290" s="134"/>
      <c r="GPX290" s="134"/>
      <c r="GPY290" s="134"/>
      <c r="GPZ290" s="134"/>
      <c r="GQA290" s="134"/>
      <c r="GQB290" s="134"/>
      <c r="GQC290" s="134"/>
      <c r="GQD290" s="134"/>
      <c r="GQE290" s="134"/>
      <c r="GQF290" s="134"/>
      <c r="GQG290" s="134"/>
      <c r="GQH290" s="134"/>
      <c r="GQI290" s="134"/>
      <c r="GQJ290" s="134"/>
      <c r="GQK290" s="134"/>
      <c r="GQL290" s="134"/>
      <c r="GQM290" s="134"/>
      <c r="GQN290" s="134"/>
      <c r="GQO290" s="134"/>
      <c r="GQP290" s="134"/>
      <c r="GQQ290" s="134"/>
      <c r="GQR290" s="134"/>
      <c r="GQS290" s="134"/>
      <c r="GQT290" s="134"/>
      <c r="GQU290" s="134"/>
      <c r="GQV290" s="134"/>
      <c r="GQW290" s="134"/>
      <c r="GQX290" s="134"/>
      <c r="GQY290" s="134"/>
      <c r="GQZ290" s="134"/>
      <c r="GRA290" s="134"/>
      <c r="GRB290" s="134"/>
      <c r="GRC290" s="134"/>
      <c r="GRD290" s="134"/>
      <c r="GRE290" s="134"/>
      <c r="GRF290" s="134"/>
      <c r="GRG290" s="134"/>
      <c r="GRH290" s="134"/>
      <c r="GRI290" s="134"/>
      <c r="GRJ290" s="134"/>
      <c r="GRK290" s="134"/>
      <c r="GRL290" s="134"/>
      <c r="GRM290" s="134"/>
      <c r="GRN290" s="134"/>
      <c r="GRO290" s="134"/>
      <c r="GRP290" s="134"/>
      <c r="GRQ290" s="134"/>
      <c r="GRR290" s="134"/>
      <c r="GRS290" s="134"/>
      <c r="GRT290" s="134"/>
      <c r="GRU290" s="134"/>
      <c r="GRV290" s="134"/>
      <c r="GRW290" s="134"/>
      <c r="GRX290" s="134"/>
      <c r="GRY290" s="134"/>
      <c r="GRZ290" s="134"/>
      <c r="GSA290" s="134"/>
      <c r="GSB290" s="134"/>
      <c r="GSC290" s="134"/>
      <c r="GSD290" s="134"/>
      <c r="GSE290" s="134"/>
      <c r="GSF290" s="134"/>
      <c r="GSG290" s="134"/>
      <c r="GSH290" s="134"/>
      <c r="GSI290" s="134"/>
      <c r="GSJ290" s="134"/>
      <c r="GSK290" s="134"/>
      <c r="GSL290" s="134"/>
      <c r="GSM290" s="134"/>
      <c r="GSN290" s="134"/>
      <c r="GSO290" s="134"/>
      <c r="GSP290" s="134"/>
      <c r="GSQ290" s="134"/>
      <c r="GSR290" s="134"/>
      <c r="GSS290" s="134"/>
      <c r="GST290" s="134"/>
      <c r="GSU290" s="134"/>
      <c r="GSV290" s="134"/>
      <c r="GSW290" s="134"/>
      <c r="GSX290" s="134"/>
      <c r="GSY290" s="134"/>
      <c r="GSZ290" s="134"/>
      <c r="GTA290" s="134"/>
      <c r="GTB290" s="134"/>
      <c r="GTC290" s="134"/>
      <c r="GTD290" s="134"/>
      <c r="GTE290" s="134"/>
      <c r="GTF290" s="134"/>
      <c r="GTG290" s="134"/>
      <c r="GTH290" s="134"/>
      <c r="GTI290" s="134"/>
      <c r="GTJ290" s="134"/>
      <c r="GTK290" s="134"/>
      <c r="GTL290" s="134"/>
      <c r="GTM290" s="134"/>
      <c r="GTN290" s="134"/>
      <c r="GTO290" s="134"/>
      <c r="GTP290" s="134"/>
      <c r="GTQ290" s="134"/>
      <c r="GTR290" s="134"/>
      <c r="GTS290" s="134"/>
      <c r="GTT290" s="134"/>
      <c r="GTU290" s="134"/>
      <c r="GTV290" s="134"/>
      <c r="GTW290" s="134"/>
      <c r="GTX290" s="134"/>
      <c r="GTY290" s="134"/>
      <c r="GTZ290" s="134"/>
      <c r="GUA290" s="134"/>
      <c r="GUB290" s="134"/>
      <c r="GUC290" s="134"/>
      <c r="GUD290" s="134"/>
      <c r="GUE290" s="134"/>
      <c r="GUF290" s="134"/>
      <c r="GUG290" s="134"/>
      <c r="GUH290" s="134"/>
      <c r="GUI290" s="134"/>
      <c r="GUJ290" s="134"/>
      <c r="GUK290" s="134"/>
      <c r="GUL290" s="134"/>
      <c r="GUM290" s="134"/>
      <c r="GUN290" s="134"/>
      <c r="GUO290" s="134"/>
      <c r="GUP290" s="134"/>
      <c r="GUQ290" s="134"/>
      <c r="GUR290" s="134"/>
      <c r="GUS290" s="134"/>
      <c r="GUT290" s="134"/>
      <c r="GUU290" s="134"/>
      <c r="GUV290" s="134"/>
      <c r="GUW290" s="134"/>
      <c r="GUX290" s="134"/>
      <c r="GUY290" s="134"/>
      <c r="GUZ290" s="134"/>
      <c r="GVA290" s="134"/>
      <c r="GVB290" s="134"/>
      <c r="GVC290" s="134"/>
      <c r="GVD290" s="134"/>
      <c r="GVE290" s="134"/>
      <c r="GVF290" s="134"/>
      <c r="GVG290" s="134"/>
      <c r="GVH290" s="134"/>
      <c r="GVI290" s="134"/>
      <c r="GVJ290" s="134"/>
      <c r="GVK290" s="134"/>
      <c r="GVL290" s="134"/>
      <c r="GVM290" s="134"/>
      <c r="GVN290" s="134"/>
      <c r="GVO290" s="134"/>
      <c r="GVP290" s="134"/>
      <c r="GVQ290" s="134"/>
      <c r="GVR290" s="134"/>
      <c r="GVS290" s="134"/>
      <c r="GVT290" s="134"/>
      <c r="GVU290" s="134"/>
      <c r="GVV290" s="134"/>
      <c r="GVW290" s="134"/>
      <c r="GVX290" s="134"/>
      <c r="GVY290" s="134"/>
      <c r="GVZ290" s="134"/>
      <c r="GWA290" s="134"/>
      <c r="GWB290" s="134"/>
      <c r="GWC290" s="134"/>
      <c r="GWD290" s="134"/>
      <c r="GWE290" s="134"/>
      <c r="GWF290" s="134"/>
      <c r="GWG290" s="134"/>
      <c r="GWH290" s="134"/>
      <c r="GWI290" s="134"/>
      <c r="GWJ290" s="134"/>
      <c r="GWK290" s="134"/>
      <c r="GWL290" s="134"/>
      <c r="GWM290" s="134"/>
      <c r="GWN290" s="134"/>
      <c r="GWO290" s="134"/>
      <c r="GWP290" s="134"/>
      <c r="GWQ290" s="134"/>
      <c r="GWR290" s="134"/>
      <c r="GWS290" s="134"/>
      <c r="GWT290" s="134"/>
      <c r="GWU290" s="134"/>
      <c r="GWV290" s="134"/>
      <c r="GWW290" s="134"/>
      <c r="GWX290" s="134"/>
      <c r="GWY290" s="134"/>
      <c r="GWZ290" s="134"/>
      <c r="GXA290" s="134"/>
      <c r="GXB290" s="134"/>
      <c r="GXC290" s="134"/>
      <c r="GXD290" s="134"/>
      <c r="GXE290" s="134"/>
      <c r="GXF290" s="134"/>
      <c r="GXG290" s="134"/>
      <c r="GXH290" s="134"/>
      <c r="GXI290" s="134"/>
      <c r="GXJ290" s="134"/>
      <c r="GXK290" s="134"/>
      <c r="GXL290" s="134"/>
      <c r="GXM290" s="134"/>
      <c r="GXN290" s="134"/>
      <c r="GXO290" s="134"/>
      <c r="GXP290" s="134"/>
      <c r="GXQ290" s="134"/>
      <c r="GXR290" s="134"/>
      <c r="GXS290" s="134"/>
      <c r="GXT290" s="134"/>
      <c r="GXU290" s="134"/>
      <c r="GXV290" s="134"/>
      <c r="GXW290" s="134"/>
      <c r="GXX290" s="134"/>
      <c r="GXY290" s="134"/>
      <c r="GXZ290" s="134"/>
      <c r="GYA290" s="134"/>
      <c r="GYB290" s="134"/>
      <c r="GYC290" s="134"/>
      <c r="GYD290" s="134"/>
      <c r="GYE290" s="134"/>
      <c r="GYF290" s="134"/>
      <c r="GYG290" s="134"/>
      <c r="GYH290" s="134"/>
      <c r="GYI290" s="134"/>
      <c r="GYJ290" s="134"/>
      <c r="GYK290" s="134"/>
      <c r="GYL290" s="134"/>
      <c r="GYM290" s="134"/>
      <c r="GYN290" s="134"/>
      <c r="GYO290" s="134"/>
      <c r="GYP290" s="134"/>
      <c r="GYQ290" s="134"/>
      <c r="GYR290" s="134"/>
      <c r="GYS290" s="134"/>
      <c r="GYT290" s="134"/>
      <c r="GYU290" s="134"/>
      <c r="GYV290" s="134"/>
      <c r="GYW290" s="134"/>
      <c r="GYX290" s="134"/>
      <c r="GYY290" s="134"/>
      <c r="GYZ290" s="134"/>
      <c r="GZA290" s="134"/>
      <c r="GZB290" s="134"/>
      <c r="GZC290" s="134"/>
      <c r="GZD290" s="134"/>
      <c r="GZE290" s="134"/>
      <c r="GZF290" s="134"/>
      <c r="GZG290" s="134"/>
      <c r="GZH290" s="134"/>
      <c r="GZI290" s="134"/>
      <c r="GZJ290" s="134"/>
      <c r="GZK290" s="134"/>
      <c r="GZL290" s="134"/>
      <c r="GZM290" s="134"/>
      <c r="GZN290" s="134"/>
      <c r="GZO290" s="134"/>
      <c r="GZP290" s="134"/>
      <c r="GZQ290" s="134"/>
      <c r="GZR290" s="134"/>
      <c r="GZS290" s="134"/>
      <c r="GZT290" s="134"/>
      <c r="GZU290" s="134"/>
      <c r="GZV290" s="134"/>
      <c r="GZW290" s="134"/>
      <c r="GZX290" s="134"/>
      <c r="GZY290" s="134"/>
      <c r="GZZ290" s="134"/>
      <c r="HAA290" s="134"/>
      <c r="HAB290" s="134"/>
      <c r="HAC290" s="134"/>
      <c r="HAD290" s="134"/>
      <c r="HAE290" s="134"/>
      <c r="HAF290" s="134"/>
      <c r="HAG290" s="134"/>
      <c r="HAH290" s="134"/>
      <c r="HAI290" s="134"/>
      <c r="HAJ290" s="134"/>
      <c r="HAK290" s="134"/>
      <c r="HAL290" s="134"/>
      <c r="HAM290" s="134"/>
      <c r="HAN290" s="134"/>
      <c r="HAO290" s="134"/>
      <c r="HAP290" s="134"/>
      <c r="HAQ290" s="134"/>
      <c r="HAR290" s="134"/>
      <c r="HAS290" s="134"/>
      <c r="HAT290" s="134"/>
      <c r="HAU290" s="134"/>
      <c r="HAV290" s="134"/>
      <c r="HAW290" s="134"/>
      <c r="HAX290" s="134"/>
      <c r="HAY290" s="134"/>
      <c r="HAZ290" s="134"/>
      <c r="HBA290" s="134"/>
      <c r="HBB290" s="134"/>
      <c r="HBC290" s="134"/>
      <c r="HBD290" s="134"/>
      <c r="HBE290" s="134"/>
      <c r="HBF290" s="134"/>
      <c r="HBG290" s="134"/>
      <c r="HBH290" s="134"/>
      <c r="HBI290" s="134"/>
      <c r="HBJ290" s="134"/>
      <c r="HBK290" s="134"/>
      <c r="HBL290" s="134"/>
      <c r="HBM290" s="134"/>
      <c r="HBN290" s="134"/>
      <c r="HBO290" s="134"/>
      <c r="HBP290" s="134"/>
      <c r="HBQ290" s="134"/>
      <c r="HBR290" s="134"/>
      <c r="HBS290" s="134"/>
      <c r="HBT290" s="134"/>
      <c r="HBU290" s="134"/>
      <c r="HBV290" s="134"/>
      <c r="HBW290" s="134"/>
      <c r="HBX290" s="134"/>
      <c r="HBY290" s="134"/>
      <c r="HBZ290" s="134"/>
      <c r="HCA290" s="134"/>
      <c r="HCB290" s="134"/>
      <c r="HCC290" s="134"/>
      <c r="HCD290" s="134"/>
      <c r="HCE290" s="134"/>
      <c r="HCF290" s="134"/>
      <c r="HCG290" s="134"/>
      <c r="HCH290" s="134"/>
      <c r="HCI290" s="134"/>
      <c r="HCJ290" s="134"/>
      <c r="HCK290" s="134"/>
      <c r="HCL290" s="134"/>
      <c r="HCM290" s="134"/>
      <c r="HCN290" s="134"/>
      <c r="HCO290" s="134"/>
      <c r="HCP290" s="134"/>
      <c r="HCQ290" s="134"/>
      <c r="HCR290" s="134"/>
      <c r="HCS290" s="134"/>
      <c r="HCT290" s="134"/>
      <c r="HCU290" s="134"/>
      <c r="HCV290" s="134"/>
      <c r="HCW290" s="134"/>
      <c r="HCX290" s="134"/>
      <c r="HCY290" s="134"/>
      <c r="HCZ290" s="134"/>
      <c r="HDA290" s="134"/>
      <c r="HDB290" s="134"/>
      <c r="HDC290" s="134"/>
      <c r="HDD290" s="134"/>
      <c r="HDE290" s="134"/>
      <c r="HDF290" s="134"/>
      <c r="HDG290" s="134"/>
      <c r="HDH290" s="134"/>
      <c r="HDI290" s="134"/>
      <c r="HDJ290" s="134"/>
      <c r="HDK290" s="134"/>
      <c r="HDL290" s="134"/>
      <c r="HDM290" s="134"/>
      <c r="HDN290" s="134"/>
      <c r="HDO290" s="134"/>
      <c r="HDP290" s="134"/>
      <c r="HDQ290" s="134"/>
      <c r="HDR290" s="134"/>
      <c r="HDS290" s="134"/>
      <c r="HDT290" s="134"/>
      <c r="HDU290" s="134"/>
      <c r="HDV290" s="134"/>
      <c r="HDW290" s="134"/>
      <c r="HDX290" s="134"/>
      <c r="HDY290" s="134"/>
      <c r="HDZ290" s="134"/>
      <c r="HEA290" s="134"/>
      <c r="HEB290" s="134"/>
      <c r="HEC290" s="134"/>
      <c r="HED290" s="134"/>
      <c r="HEE290" s="134"/>
      <c r="HEF290" s="134"/>
      <c r="HEG290" s="134"/>
      <c r="HEH290" s="134"/>
      <c r="HEI290" s="134"/>
      <c r="HEJ290" s="134"/>
      <c r="HEK290" s="134"/>
      <c r="HEL290" s="134"/>
      <c r="HEM290" s="134"/>
      <c r="HEN290" s="134"/>
      <c r="HEO290" s="134"/>
      <c r="HEP290" s="134"/>
      <c r="HEQ290" s="134"/>
      <c r="HER290" s="134"/>
      <c r="HES290" s="134"/>
      <c r="HET290" s="134"/>
      <c r="HEU290" s="134"/>
      <c r="HEV290" s="134"/>
      <c r="HEW290" s="134"/>
      <c r="HEX290" s="134"/>
      <c r="HEY290" s="134"/>
      <c r="HEZ290" s="134"/>
      <c r="HFA290" s="134"/>
      <c r="HFB290" s="134"/>
      <c r="HFC290" s="134"/>
      <c r="HFD290" s="134"/>
      <c r="HFE290" s="134"/>
      <c r="HFF290" s="134"/>
      <c r="HFG290" s="134"/>
      <c r="HFH290" s="134"/>
      <c r="HFI290" s="134"/>
      <c r="HFJ290" s="134"/>
      <c r="HFK290" s="134"/>
      <c r="HFL290" s="134"/>
      <c r="HFM290" s="134"/>
      <c r="HFN290" s="134"/>
      <c r="HFO290" s="134"/>
      <c r="HFP290" s="134"/>
      <c r="HFQ290" s="134"/>
      <c r="HFR290" s="134"/>
      <c r="HFS290" s="134"/>
      <c r="HFT290" s="134"/>
      <c r="HFU290" s="134"/>
      <c r="HFV290" s="134"/>
      <c r="HFW290" s="134"/>
      <c r="HFX290" s="134"/>
      <c r="HFY290" s="134"/>
      <c r="HFZ290" s="134"/>
      <c r="HGA290" s="134"/>
      <c r="HGB290" s="134"/>
      <c r="HGC290" s="134"/>
      <c r="HGD290" s="134"/>
      <c r="HGE290" s="134"/>
      <c r="HGF290" s="134"/>
      <c r="HGG290" s="134"/>
      <c r="HGH290" s="134"/>
      <c r="HGI290" s="134"/>
      <c r="HGJ290" s="134"/>
      <c r="HGK290" s="134"/>
      <c r="HGL290" s="134"/>
      <c r="HGM290" s="134"/>
      <c r="HGN290" s="134"/>
      <c r="HGO290" s="134"/>
      <c r="HGP290" s="134"/>
      <c r="HGQ290" s="134"/>
      <c r="HGR290" s="134"/>
      <c r="HGS290" s="134"/>
      <c r="HGT290" s="134"/>
      <c r="HGU290" s="134"/>
      <c r="HGV290" s="134"/>
      <c r="HGW290" s="134"/>
      <c r="HGX290" s="134"/>
      <c r="HGY290" s="134"/>
      <c r="HGZ290" s="134"/>
      <c r="HHA290" s="134"/>
      <c r="HHB290" s="134"/>
      <c r="HHC290" s="134"/>
      <c r="HHD290" s="134"/>
      <c r="HHE290" s="134"/>
      <c r="HHF290" s="134"/>
      <c r="HHG290" s="134"/>
      <c r="HHH290" s="134"/>
      <c r="HHI290" s="134"/>
      <c r="HHJ290" s="134"/>
      <c r="HHK290" s="134"/>
      <c r="HHL290" s="134"/>
      <c r="HHM290" s="134"/>
      <c r="HHN290" s="134"/>
      <c r="HHO290" s="134"/>
      <c r="HHP290" s="134"/>
      <c r="HHQ290" s="134"/>
      <c r="HHR290" s="134"/>
      <c r="HHS290" s="134"/>
      <c r="HHT290" s="134"/>
      <c r="HHU290" s="134"/>
      <c r="HHV290" s="134"/>
      <c r="HHW290" s="134"/>
      <c r="HHX290" s="134"/>
      <c r="HHY290" s="134"/>
      <c r="HHZ290" s="134"/>
      <c r="HIA290" s="134"/>
      <c r="HIB290" s="134"/>
      <c r="HIC290" s="134"/>
      <c r="HID290" s="134"/>
      <c r="HIE290" s="134"/>
      <c r="HIF290" s="134"/>
      <c r="HIG290" s="134"/>
      <c r="HIH290" s="134"/>
      <c r="HII290" s="134"/>
      <c r="HIJ290" s="134"/>
      <c r="HIK290" s="134"/>
      <c r="HIL290" s="134"/>
      <c r="HIM290" s="134"/>
      <c r="HIN290" s="134"/>
      <c r="HIO290" s="134"/>
      <c r="HIP290" s="134"/>
      <c r="HIQ290" s="134"/>
      <c r="HIR290" s="134"/>
      <c r="HIS290" s="134"/>
      <c r="HIT290" s="134"/>
      <c r="HIU290" s="134"/>
      <c r="HIV290" s="134"/>
      <c r="HIW290" s="134"/>
      <c r="HIX290" s="134"/>
      <c r="HIY290" s="134"/>
      <c r="HIZ290" s="134"/>
      <c r="HJA290" s="134"/>
      <c r="HJB290" s="134"/>
      <c r="HJC290" s="134"/>
      <c r="HJD290" s="134"/>
      <c r="HJE290" s="134"/>
      <c r="HJF290" s="134"/>
      <c r="HJG290" s="134"/>
      <c r="HJH290" s="134"/>
      <c r="HJI290" s="134"/>
      <c r="HJJ290" s="134"/>
      <c r="HJK290" s="134"/>
      <c r="HJL290" s="134"/>
      <c r="HJM290" s="134"/>
      <c r="HJN290" s="134"/>
      <c r="HJO290" s="134"/>
      <c r="HJP290" s="134"/>
      <c r="HJQ290" s="134"/>
      <c r="HJR290" s="134"/>
      <c r="HJS290" s="134"/>
      <c r="HJT290" s="134"/>
      <c r="HJU290" s="134"/>
      <c r="HJV290" s="134"/>
      <c r="HJW290" s="134"/>
      <c r="HJX290" s="134"/>
      <c r="HJY290" s="134"/>
      <c r="HJZ290" s="134"/>
      <c r="HKA290" s="134"/>
      <c r="HKB290" s="134"/>
      <c r="HKC290" s="134"/>
      <c r="HKD290" s="134"/>
      <c r="HKE290" s="134"/>
      <c r="HKF290" s="134"/>
      <c r="HKG290" s="134"/>
      <c r="HKH290" s="134"/>
      <c r="HKI290" s="134"/>
      <c r="HKJ290" s="134"/>
      <c r="HKK290" s="134"/>
      <c r="HKL290" s="134"/>
      <c r="HKM290" s="134"/>
      <c r="HKN290" s="134"/>
      <c r="HKO290" s="134"/>
      <c r="HKP290" s="134"/>
      <c r="HKQ290" s="134"/>
      <c r="HKR290" s="134"/>
      <c r="HKS290" s="134"/>
      <c r="HKT290" s="134"/>
      <c r="HKU290" s="134"/>
      <c r="HKV290" s="134"/>
      <c r="HKW290" s="134"/>
      <c r="HKX290" s="134"/>
      <c r="HKY290" s="134"/>
      <c r="HKZ290" s="134"/>
      <c r="HLA290" s="134"/>
      <c r="HLB290" s="134"/>
      <c r="HLC290" s="134"/>
      <c r="HLD290" s="134"/>
      <c r="HLE290" s="134"/>
      <c r="HLF290" s="134"/>
      <c r="HLG290" s="134"/>
      <c r="HLH290" s="134"/>
      <c r="HLI290" s="134"/>
      <c r="HLJ290" s="134"/>
      <c r="HLK290" s="134"/>
      <c r="HLL290" s="134"/>
      <c r="HLM290" s="134"/>
      <c r="HLN290" s="134"/>
      <c r="HLO290" s="134"/>
      <c r="HLP290" s="134"/>
      <c r="HLQ290" s="134"/>
      <c r="HLR290" s="134"/>
      <c r="HLS290" s="134"/>
      <c r="HLT290" s="134"/>
      <c r="HLU290" s="134"/>
      <c r="HLV290" s="134"/>
      <c r="HLW290" s="134"/>
      <c r="HLX290" s="134"/>
      <c r="HLY290" s="134"/>
      <c r="HLZ290" s="134"/>
      <c r="HMA290" s="134"/>
      <c r="HMB290" s="134"/>
      <c r="HMC290" s="134"/>
      <c r="HMD290" s="134"/>
      <c r="HME290" s="134"/>
      <c r="HMF290" s="134"/>
      <c r="HMG290" s="134"/>
      <c r="HMH290" s="134"/>
      <c r="HMI290" s="134"/>
      <c r="HMJ290" s="134"/>
      <c r="HMK290" s="134"/>
      <c r="HML290" s="134"/>
      <c r="HMM290" s="134"/>
      <c r="HMN290" s="134"/>
      <c r="HMO290" s="134"/>
      <c r="HMP290" s="134"/>
      <c r="HMQ290" s="134"/>
      <c r="HMR290" s="134"/>
      <c r="HMS290" s="134"/>
      <c r="HMT290" s="134"/>
      <c r="HMU290" s="134"/>
      <c r="HMV290" s="134"/>
      <c r="HMW290" s="134"/>
      <c r="HMX290" s="134"/>
      <c r="HMY290" s="134"/>
      <c r="HMZ290" s="134"/>
      <c r="HNA290" s="134"/>
      <c r="HNB290" s="134"/>
      <c r="HNC290" s="134"/>
      <c r="HND290" s="134"/>
      <c r="HNE290" s="134"/>
      <c r="HNF290" s="134"/>
      <c r="HNG290" s="134"/>
      <c r="HNH290" s="134"/>
      <c r="HNI290" s="134"/>
      <c r="HNJ290" s="134"/>
      <c r="HNK290" s="134"/>
      <c r="HNL290" s="134"/>
      <c r="HNM290" s="134"/>
      <c r="HNN290" s="134"/>
      <c r="HNO290" s="134"/>
      <c r="HNP290" s="134"/>
      <c r="HNQ290" s="134"/>
      <c r="HNR290" s="134"/>
      <c r="HNS290" s="134"/>
      <c r="HNT290" s="134"/>
      <c r="HNU290" s="134"/>
      <c r="HNV290" s="134"/>
      <c r="HNW290" s="134"/>
      <c r="HNX290" s="134"/>
      <c r="HNY290" s="134"/>
      <c r="HNZ290" s="134"/>
      <c r="HOA290" s="134"/>
      <c r="HOB290" s="134"/>
      <c r="HOC290" s="134"/>
      <c r="HOD290" s="134"/>
      <c r="HOE290" s="134"/>
      <c r="HOF290" s="134"/>
      <c r="HOG290" s="134"/>
      <c r="HOH290" s="134"/>
      <c r="HOI290" s="134"/>
      <c r="HOJ290" s="134"/>
      <c r="HOK290" s="134"/>
      <c r="HOL290" s="134"/>
      <c r="HOM290" s="134"/>
      <c r="HON290" s="134"/>
      <c r="HOO290" s="134"/>
      <c r="HOP290" s="134"/>
      <c r="HOQ290" s="134"/>
      <c r="HOR290" s="134"/>
      <c r="HOS290" s="134"/>
      <c r="HOT290" s="134"/>
      <c r="HOU290" s="134"/>
      <c r="HOV290" s="134"/>
      <c r="HOW290" s="134"/>
      <c r="HOX290" s="134"/>
      <c r="HOY290" s="134"/>
      <c r="HOZ290" s="134"/>
      <c r="HPA290" s="134"/>
      <c r="HPB290" s="134"/>
      <c r="HPC290" s="134"/>
      <c r="HPD290" s="134"/>
      <c r="HPE290" s="134"/>
      <c r="HPF290" s="134"/>
      <c r="HPG290" s="134"/>
      <c r="HPH290" s="134"/>
      <c r="HPI290" s="134"/>
      <c r="HPJ290" s="134"/>
      <c r="HPK290" s="134"/>
      <c r="HPL290" s="134"/>
      <c r="HPM290" s="134"/>
      <c r="HPN290" s="134"/>
      <c r="HPO290" s="134"/>
      <c r="HPP290" s="134"/>
      <c r="HPQ290" s="134"/>
      <c r="HPR290" s="134"/>
      <c r="HPS290" s="134"/>
      <c r="HPT290" s="134"/>
      <c r="HPU290" s="134"/>
      <c r="HPV290" s="134"/>
      <c r="HPW290" s="134"/>
      <c r="HPX290" s="134"/>
      <c r="HPY290" s="134"/>
      <c r="HPZ290" s="134"/>
      <c r="HQA290" s="134"/>
      <c r="HQB290" s="134"/>
      <c r="HQC290" s="134"/>
      <c r="HQD290" s="134"/>
      <c r="HQE290" s="134"/>
      <c r="HQF290" s="134"/>
      <c r="HQG290" s="134"/>
      <c r="HQH290" s="134"/>
      <c r="HQI290" s="134"/>
      <c r="HQJ290" s="134"/>
      <c r="HQK290" s="134"/>
      <c r="HQL290" s="134"/>
      <c r="HQM290" s="134"/>
      <c r="HQN290" s="134"/>
      <c r="HQO290" s="134"/>
      <c r="HQP290" s="134"/>
      <c r="HQQ290" s="134"/>
      <c r="HQR290" s="134"/>
      <c r="HQS290" s="134"/>
      <c r="HQT290" s="134"/>
      <c r="HQU290" s="134"/>
      <c r="HQV290" s="134"/>
      <c r="HQW290" s="134"/>
      <c r="HQX290" s="134"/>
      <c r="HQY290" s="134"/>
      <c r="HQZ290" s="134"/>
      <c r="HRA290" s="134"/>
      <c r="HRB290" s="134"/>
      <c r="HRC290" s="134"/>
      <c r="HRD290" s="134"/>
      <c r="HRE290" s="134"/>
      <c r="HRF290" s="134"/>
      <c r="HRG290" s="134"/>
      <c r="HRH290" s="134"/>
      <c r="HRI290" s="134"/>
      <c r="HRJ290" s="134"/>
      <c r="HRK290" s="134"/>
      <c r="HRL290" s="134"/>
      <c r="HRM290" s="134"/>
      <c r="HRN290" s="134"/>
      <c r="HRO290" s="134"/>
      <c r="HRP290" s="134"/>
      <c r="HRQ290" s="134"/>
      <c r="HRR290" s="134"/>
      <c r="HRS290" s="134"/>
      <c r="HRT290" s="134"/>
      <c r="HRU290" s="134"/>
      <c r="HRV290" s="134"/>
      <c r="HRW290" s="134"/>
      <c r="HRX290" s="134"/>
      <c r="HRY290" s="134"/>
      <c r="HRZ290" s="134"/>
      <c r="HSA290" s="134"/>
      <c r="HSB290" s="134"/>
      <c r="HSC290" s="134"/>
      <c r="HSD290" s="134"/>
      <c r="HSE290" s="134"/>
      <c r="HSF290" s="134"/>
      <c r="HSG290" s="134"/>
      <c r="HSH290" s="134"/>
      <c r="HSI290" s="134"/>
      <c r="HSJ290" s="134"/>
      <c r="HSK290" s="134"/>
      <c r="HSL290" s="134"/>
      <c r="HSM290" s="134"/>
      <c r="HSN290" s="134"/>
      <c r="HSO290" s="134"/>
      <c r="HSP290" s="134"/>
      <c r="HSQ290" s="134"/>
      <c r="HSR290" s="134"/>
      <c r="HSS290" s="134"/>
      <c r="HST290" s="134"/>
      <c r="HSU290" s="134"/>
      <c r="HSV290" s="134"/>
      <c r="HSW290" s="134"/>
      <c r="HSX290" s="134"/>
      <c r="HSY290" s="134"/>
      <c r="HSZ290" s="134"/>
      <c r="HTA290" s="134"/>
      <c r="HTB290" s="134"/>
      <c r="HTC290" s="134"/>
      <c r="HTD290" s="134"/>
      <c r="HTE290" s="134"/>
      <c r="HTF290" s="134"/>
      <c r="HTG290" s="134"/>
      <c r="HTH290" s="134"/>
      <c r="HTI290" s="134"/>
      <c r="HTJ290" s="134"/>
      <c r="HTK290" s="134"/>
      <c r="HTL290" s="134"/>
      <c r="HTM290" s="134"/>
      <c r="HTN290" s="134"/>
      <c r="HTO290" s="134"/>
      <c r="HTP290" s="134"/>
      <c r="HTQ290" s="134"/>
      <c r="HTR290" s="134"/>
      <c r="HTS290" s="134"/>
      <c r="HTT290" s="134"/>
      <c r="HTU290" s="134"/>
      <c r="HTV290" s="134"/>
      <c r="HTW290" s="134"/>
      <c r="HTX290" s="134"/>
      <c r="HTY290" s="134"/>
      <c r="HTZ290" s="134"/>
      <c r="HUA290" s="134"/>
      <c r="HUB290" s="134"/>
      <c r="HUC290" s="134"/>
      <c r="HUD290" s="134"/>
      <c r="HUE290" s="134"/>
      <c r="HUF290" s="134"/>
      <c r="HUG290" s="134"/>
      <c r="HUH290" s="134"/>
      <c r="HUI290" s="134"/>
      <c r="HUJ290" s="134"/>
      <c r="HUK290" s="134"/>
      <c r="HUL290" s="134"/>
      <c r="HUM290" s="134"/>
      <c r="HUN290" s="134"/>
      <c r="HUO290" s="134"/>
      <c r="HUP290" s="134"/>
      <c r="HUQ290" s="134"/>
      <c r="HUR290" s="134"/>
      <c r="HUS290" s="134"/>
      <c r="HUT290" s="134"/>
      <c r="HUU290" s="134"/>
      <c r="HUV290" s="134"/>
      <c r="HUW290" s="134"/>
      <c r="HUX290" s="134"/>
      <c r="HUY290" s="134"/>
      <c r="HUZ290" s="134"/>
      <c r="HVA290" s="134"/>
      <c r="HVB290" s="134"/>
      <c r="HVC290" s="134"/>
      <c r="HVD290" s="134"/>
      <c r="HVE290" s="134"/>
      <c r="HVF290" s="134"/>
      <c r="HVG290" s="134"/>
      <c r="HVH290" s="134"/>
      <c r="HVI290" s="134"/>
      <c r="HVJ290" s="134"/>
      <c r="HVK290" s="134"/>
      <c r="HVL290" s="134"/>
      <c r="HVM290" s="134"/>
      <c r="HVN290" s="134"/>
      <c r="HVO290" s="134"/>
      <c r="HVP290" s="134"/>
      <c r="HVQ290" s="134"/>
      <c r="HVR290" s="134"/>
      <c r="HVS290" s="134"/>
      <c r="HVT290" s="134"/>
      <c r="HVU290" s="134"/>
      <c r="HVV290" s="134"/>
      <c r="HVW290" s="134"/>
      <c r="HVX290" s="134"/>
      <c r="HVY290" s="134"/>
      <c r="HVZ290" s="134"/>
      <c r="HWA290" s="134"/>
      <c r="HWB290" s="134"/>
      <c r="HWC290" s="134"/>
      <c r="HWD290" s="134"/>
      <c r="HWE290" s="134"/>
      <c r="HWF290" s="134"/>
      <c r="HWG290" s="134"/>
      <c r="HWH290" s="134"/>
      <c r="HWI290" s="134"/>
      <c r="HWJ290" s="134"/>
      <c r="HWK290" s="134"/>
      <c r="HWL290" s="134"/>
      <c r="HWM290" s="134"/>
      <c r="HWN290" s="134"/>
      <c r="HWO290" s="134"/>
      <c r="HWP290" s="134"/>
      <c r="HWQ290" s="134"/>
      <c r="HWR290" s="134"/>
      <c r="HWS290" s="134"/>
      <c r="HWT290" s="134"/>
      <c r="HWU290" s="134"/>
      <c r="HWV290" s="134"/>
      <c r="HWW290" s="134"/>
      <c r="HWX290" s="134"/>
      <c r="HWY290" s="134"/>
      <c r="HWZ290" s="134"/>
      <c r="HXA290" s="134"/>
      <c r="HXB290" s="134"/>
      <c r="HXC290" s="134"/>
      <c r="HXD290" s="134"/>
      <c r="HXE290" s="134"/>
      <c r="HXF290" s="134"/>
      <c r="HXG290" s="134"/>
      <c r="HXH290" s="134"/>
      <c r="HXI290" s="134"/>
      <c r="HXJ290" s="134"/>
      <c r="HXK290" s="134"/>
      <c r="HXL290" s="134"/>
      <c r="HXM290" s="134"/>
      <c r="HXN290" s="134"/>
      <c r="HXO290" s="134"/>
      <c r="HXP290" s="134"/>
      <c r="HXQ290" s="134"/>
      <c r="HXR290" s="134"/>
      <c r="HXS290" s="134"/>
      <c r="HXT290" s="134"/>
      <c r="HXU290" s="134"/>
      <c r="HXV290" s="134"/>
      <c r="HXW290" s="134"/>
      <c r="HXX290" s="134"/>
      <c r="HXY290" s="134"/>
      <c r="HXZ290" s="134"/>
      <c r="HYA290" s="134"/>
      <c r="HYB290" s="134"/>
      <c r="HYC290" s="134"/>
      <c r="HYD290" s="134"/>
      <c r="HYE290" s="134"/>
      <c r="HYF290" s="134"/>
      <c r="HYG290" s="134"/>
      <c r="HYH290" s="134"/>
      <c r="HYI290" s="134"/>
      <c r="HYJ290" s="134"/>
      <c r="HYK290" s="134"/>
      <c r="HYL290" s="134"/>
      <c r="HYM290" s="134"/>
      <c r="HYN290" s="134"/>
      <c r="HYO290" s="134"/>
      <c r="HYP290" s="134"/>
      <c r="HYQ290" s="134"/>
      <c r="HYR290" s="134"/>
      <c r="HYS290" s="134"/>
      <c r="HYT290" s="134"/>
      <c r="HYU290" s="134"/>
      <c r="HYV290" s="134"/>
      <c r="HYW290" s="134"/>
      <c r="HYX290" s="134"/>
      <c r="HYY290" s="134"/>
      <c r="HYZ290" s="134"/>
      <c r="HZA290" s="134"/>
      <c r="HZB290" s="134"/>
      <c r="HZC290" s="134"/>
      <c r="HZD290" s="134"/>
      <c r="HZE290" s="134"/>
      <c r="HZF290" s="134"/>
      <c r="HZG290" s="134"/>
      <c r="HZH290" s="134"/>
      <c r="HZI290" s="134"/>
      <c r="HZJ290" s="134"/>
      <c r="HZK290" s="134"/>
      <c r="HZL290" s="134"/>
      <c r="HZM290" s="134"/>
      <c r="HZN290" s="134"/>
      <c r="HZO290" s="134"/>
      <c r="HZP290" s="134"/>
      <c r="HZQ290" s="134"/>
      <c r="HZR290" s="134"/>
      <c r="HZS290" s="134"/>
      <c r="HZT290" s="134"/>
      <c r="HZU290" s="134"/>
      <c r="HZV290" s="134"/>
      <c r="HZW290" s="134"/>
      <c r="HZX290" s="134"/>
      <c r="HZY290" s="134"/>
      <c r="HZZ290" s="134"/>
      <c r="IAA290" s="134"/>
      <c r="IAB290" s="134"/>
      <c r="IAC290" s="134"/>
      <c r="IAD290" s="134"/>
      <c r="IAE290" s="134"/>
      <c r="IAF290" s="134"/>
      <c r="IAG290" s="134"/>
      <c r="IAH290" s="134"/>
      <c r="IAI290" s="134"/>
      <c r="IAJ290" s="134"/>
      <c r="IAK290" s="134"/>
      <c r="IAL290" s="134"/>
      <c r="IAM290" s="134"/>
      <c r="IAN290" s="134"/>
      <c r="IAO290" s="134"/>
      <c r="IAP290" s="134"/>
      <c r="IAQ290" s="134"/>
      <c r="IAR290" s="134"/>
      <c r="IAS290" s="134"/>
      <c r="IAT290" s="134"/>
      <c r="IAU290" s="134"/>
      <c r="IAV290" s="134"/>
      <c r="IAW290" s="134"/>
      <c r="IAX290" s="134"/>
      <c r="IAY290" s="134"/>
      <c r="IAZ290" s="134"/>
      <c r="IBA290" s="134"/>
      <c r="IBB290" s="134"/>
      <c r="IBC290" s="134"/>
      <c r="IBD290" s="134"/>
      <c r="IBE290" s="134"/>
      <c r="IBF290" s="134"/>
      <c r="IBG290" s="134"/>
      <c r="IBH290" s="134"/>
      <c r="IBI290" s="134"/>
      <c r="IBJ290" s="134"/>
      <c r="IBK290" s="134"/>
      <c r="IBL290" s="134"/>
      <c r="IBM290" s="134"/>
      <c r="IBN290" s="134"/>
      <c r="IBO290" s="134"/>
      <c r="IBP290" s="134"/>
      <c r="IBQ290" s="134"/>
      <c r="IBR290" s="134"/>
      <c r="IBS290" s="134"/>
      <c r="IBT290" s="134"/>
      <c r="IBU290" s="134"/>
      <c r="IBV290" s="134"/>
      <c r="IBW290" s="134"/>
      <c r="IBX290" s="134"/>
      <c r="IBY290" s="134"/>
      <c r="IBZ290" s="134"/>
      <c r="ICA290" s="134"/>
      <c r="ICB290" s="134"/>
      <c r="ICC290" s="134"/>
      <c r="ICD290" s="134"/>
      <c r="ICE290" s="134"/>
      <c r="ICF290" s="134"/>
      <c r="ICG290" s="134"/>
      <c r="ICH290" s="134"/>
      <c r="ICI290" s="134"/>
      <c r="ICJ290" s="134"/>
      <c r="ICK290" s="134"/>
      <c r="ICL290" s="134"/>
      <c r="ICM290" s="134"/>
      <c r="ICN290" s="134"/>
      <c r="ICO290" s="134"/>
      <c r="ICP290" s="134"/>
      <c r="ICQ290" s="134"/>
      <c r="ICR290" s="134"/>
      <c r="ICS290" s="134"/>
      <c r="ICT290" s="134"/>
      <c r="ICU290" s="134"/>
      <c r="ICV290" s="134"/>
      <c r="ICW290" s="134"/>
      <c r="ICX290" s="134"/>
      <c r="ICY290" s="134"/>
      <c r="ICZ290" s="134"/>
      <c r="IDA290" s="134"/>
      <c r="IDB290" s="134"/>
      <c r="IDC290" s="134"/>
      <c r="IDD290" s="134"/>
      <c r="IDE290" s="134"/>
      <c r="IDF290" s="134"/>
      <c r="IDG290" s="134"/>
      <c r="IDH290" s="134"/>
      <c r="IDI290" s="134"/>
      <c r="IDJ290" s="134"/>
      <c r="IDK290" s="134"/>
      <c r="IDL290" s="134"/>
      <c r="IDM290" s="134"/>
      <c r="IDN290" s="134"/>
      <c r="IDO290" s="134"/>
      <c r="IDP290" s="134"/>
      <c r="IDQ290" s="134"/>
      <c r="IDR290" s="134"/>
      <c r="IDS290" s="134"/>
      <c r="IDT290" s="134"/>
      <c r="IDU290" s="134"/>
      <c r="IDV290" s="134"/>
      <c r="IDW290" s="134"/>
      <c r="IDX290" s="134"/>
      <c r="IDY290" s="134"/>
      <c r="IDZ290" s="134"/>
      <c r="IEA290" s="134"/>
      <c r="IEB290" s="134"/>
      <c r="IEC290" s="134"/>
      <c r="IED290" s="134"/>
      <c r="IEE290" s="134"/>
      <c r="IEF290" s="134"/>
      <c r="IEG290" s="134"/>
      <c r="IEH290" s="134"/>
      <c r="IEI290" s="134"/>
      <c r="IEJ290" s="134"/>
      <c r="IEK290" s="134"/>
      <c r="IEL290" s="134"/>
      <c r="IEM290" s="134"/>
      <c r="IEN290" s="134"/>
      <c r="IEO290" s="134"/>
      <c r="IEP290" s="134"/>
      <c r="IEQ290" s="134"/>
      <c r="IER290" s="134"/>
      <c r="IES290" s="134"/>
      <c r="IET290" s="134"/>
      <c r="IEU290" s="134"/>
      <c r="IEV290" s="134"/>
      <c r="IEW290" s="134"/>
      <c r="IEX290" s="134"/>
      <c r="IEY290" s="134"/>
      <c r="IEZ290" s="134"/>
      <c r="IFA290" s="134"/>
      <c r="IFB290" s="134"/>
      <c r="IFC290" s="134"/>
      <c r="IFD290" s="134"/>
      <c r="IFE290" s="134"/>
      <c r="IFF290" s="134"/>
      <c r="IFG290" s="134"/>
      <c r="IFH290" s="134"/>
      <c r="IFI290" s="134"/>
      <c r="IFJ290" s="134"/>
      <c r="IFK290" s="134"/>
      <c r="IFL290" s="134"/>
      <c r="IFM290" s="134"/>
      <c r="IFN290" s="134"/>
      <c r="IFO290" s="134"/>
      <c r="IFP290" s="134"/>
      <c r="IFQ290" s="134"/>
      <c r="IFR290" s="134"/>
      <c r="IFS290" s="134"/>
      <c r="IFT290" s="134"/>
      <c r="IFU290" s="134"/>
      <c r="IFV290" s="134"/>
      <c r="IFW290" s="134"/>
      <c r="IFX290" s="134"/>
      <c r="IFY290" s="134"/>
      <c r="IFZ290" s="134"/>
      <c r="IGA290" s="134"/>
      <c r="IGB290" s="134"/>
      <c r="IGC290" s="134"/>
      <c r="IGD290" s="134"/>
      <c r="IGE290" s="134"/>
      <c r="IGF290" s="134"/>
      <c r="IGG290" s="134"/>
      <c r="IGH290" s="134"/>
      <c r="IGI290" s="134"/>
      <c r="IGJ290" s="134"/>
      <c r="IGK290" s="134"/>
      <c r="IGL290" s="134"/>
      <c r="IGM290" s="134"/>
      <c r="IGN290" s="134"/>
      <c r="IGO290" s="134"/>
      <c r="IGP290" s="134"/>
      <c r="IGQ290" s="134"/>
      <c r="IGR290" s="134"/>
      <c r="IGS290" s="134"/>
      <c r="IGT290" s="134"/>
      <c r="IGU290" s="134"/>
      <c r="IGV290" s="134"/>
      <c r="IGW290" s="134"/>
      <c r="IGX290" s="134"/>
      <c r="IGY290" s="134"/>
      <c r="IGZ290" s="134"/>
      <c r="IHA290" s="134"/>
      <c r="IHB290" s="134"/>
      <c r="IHC290" s="134"/>
      <c r="IHD290" s="134"/>
      <c r="IHE290" s="134"/>
      <c r="IHF290" s="134"/>
      <c r="IHG290" s="134"/>
      <c r="IHH290" s="134"/>
      <c r="IHI290" s="134"/>
      <c r="IHJ290" s="134"/>
      <c r="IHK290" s="134"/>
      <c r="IHL290" s="134"/>
      <c r="IHM290" s="134"/>
      <c r="IHN290" s="134"/>
      <c r="IHO290" s="134"/>
      <c r="IHP290" s="134"/>
      <c r="IHQ290" s="134"/>
      <c r="IHR290" s="134"/>
      <c r="IHS290" s="134"/>
      <c r="IHT290" s="134"/>
      <c r="IHU290" s="134"/>
      <c r="IHV290" s="134"/>
      <c r="IHW290" s="134"/>
      <c r="IHX290" s="134"/>
      <c r="IHY290" s="134"/>
      <c r="IHZ290" s="134"/>
      <c r="IIA290" s="134"/>
      <c r="IIB290" s="134"/>
      <c r="IIC290" s="134"/>
      <c r="IID290" s="134"/>
      <c r="IIE290" s="134"/>
      <c r="IIF290" s="134"/>
      <c r="IIG290" s="134"/>
      <c r="IIH290" s="134"/>
      <c r="III290" s="134"/>
      <c r="IIJ290" s="134"/>
      <c r="IIK290" s="134"/>
      <c r="IIL290" s="134"/>
      <c r="IIM290" s="134"/>
      <c r="IIN290" s="134"/>
      <c r="IIO290" s="134"/>
      <c r="IIP290" s="134"/>
      <c r="IIQ290" s="134"/>
      <c r="IIR290" s="134"/>
      <c r="IIS290" s="134"/>
      <c r="IIT290" s="134"/>
      <c r="IIU290" s="134"/>
      <c r="IIV290" s="134"/>
      <c r="IIW290" s="134"/>
      <c r="IIX290" s="134"/>
      <c r="IIY290" s="134"/>
      <c r="IIZ290" s="134"/>
      <c r="IJA290" s="134"/>
      <c r="IJB290" s="134"/>
      <c r="IJC290" s="134"/>
      <c r="IJD290" s="134"/>
      <c r="IJE290" s="134"/>
      <c r="IJF290" s="134"/>
      <c r="IJG290" s="134"/>
      <c r="IJH290" s="134"/>
      <c r="IJI290" s="134"/>
      <c r="IJJ290" s="134"/>
      <c r="IJK290" s="134"/>
      <c r="IJL290" s="134"/>
      <c r="IJM290" s="134"/>
      <c r="IJN290" s="134"/>
      <c r="IJO290" s="134"/>
      <c r="IJP290" s="134"/>
      <c r="IJQ290" s="134"/>
      <c r="IJR290" s="134"/>
      <c r="IJS290" s="134"/>
      <c r="IJT290" s="134"/>
      <c r="IJU290" s="134"/>
      <c r="IJV290" s="134"/>
      <c r="IJW290" s="134"/>
      <c r="IJX290" s="134"/>
      <c r="IJY290" s="134"/>
      <c r="IJZ290" s="134"/>
      <c r="IKA290" s="134"/>
      <c r="IKB290" s="134"/>
      <c r="IKC290" s="134"/>
      <c r="IKD290" s="134"/>
      <c r="IKE290" s="134"/>
      <c r="IKF290" s="134"/>
      <c r="IKG290" s="134"/>
      <c r="IKH290" s="134"/>
      <c r="IKI290" s="134"/>
      <c r="IKJ290" s="134"/>
      <c r="IKK290" s="134"/>
      <c r="IKL290" s="134"/>
      <c r="IKM290" s="134"/>
      <c r="IKN290" s="134"/>
      <c r="IKO290" s="134"/>
      <c r="IKP290" s="134"/>
      <c r="IKQ290" s="134"/>
      <c r="IKR290" s="134"/>
      <c r="IKS290" s="134"/>
      <c r="IKT290" s="134"/>
      <c r="IKU290" s="134"/>
      <c r="IKV290" s="134"/>
      <c r="IKW290" s="134"/>
      <c r="IKX290" s="134"/>
      <c r="IKY290" s="134"/>
      <c r="IKZ290" s="134"/>
      <c r="ILA290" s="134"/>
      <c r="ILB290" s="134"/>
      <c r="ILC290" s="134"/>
      <c r="ILD290" s="134"/>
      <c r="ILE290" s="134"/>
      <c r="ILF290" s="134"/>
      <c r="ILG290" s="134"/>
      <c r="ILH290" s="134"/>
      <c r="ILI290" s="134"/>
      <c r="ILJ290" s="134"/>
      <c r="ILK290" s="134"/>
      <c r="ILL290" s="134"/>
      <c r="ILM290" s="134"/>
      <c r="ILN290" s="134"/>
      <c r="ILO290" s="134"/>
      <c r="ILP290" s="134"/>
      <c r="ILQ290" s="134"/>
      <c r="ILR290" s="134"/>
      <c r="ILS290" s="134"/>
      <c r="ILT290" s="134"/>
      <c r="ILU290" s="134"/>
      <c r="ILV290" s="134"/>
      <c r="ILW290" s="134"/>
      <c r="ILX290" s="134"/>
      <c r="ILY290" s="134"/>
      <c r="ILZ290" s="134"/>
      <c r="IMA290" s="134"/>
      <c r="IMB290" s="134"/>
      <c r="IMC290" s="134"/>
      <c r="IMD290" s="134"/>
      <c r="IME290" s="134"/>
      <c r="IMF290" s="134"/>
      <c r="IMG290" s="134"/>
      <c r="IMH290" s="134"/>
      <c r="IMI290" s="134"/>
      <c r="IMJ290" s="134"/>
      <c r="IMK290" s="134"/>
      <c r="IML290" s="134"/>
      <c r="IMM290" s="134"/>
      <c r="IMN290" s="134"/>
      <c r="IMO290" s="134"/>
      <c r="IMP290" s="134"/>
      <c r="IMQ290" s="134"/>
      <c r="IMR290" s="134"/>
      <c r="IMS290" s="134"/>
      <c r="IMT290" s="134"/>
      <c r="IMU290" s="134"/>
      <c r="IMV290" s="134"/>
      <c r="IMW290" s="134"/>
      <c r="IMX290" s="134"/>
      <c r="IMY290" s="134"/>
      <c r="IMZ290" s="134"/>
      <c r="INA290" s="134"/>
      <c r="INB290" s="134"/>
      <c r="INC290" s="134"/>
      <c r="IND290" s="134"/>
      <c r="INE290" s="134"/>
      <c r="INF290" s="134"/>
      <c r="ING290" s="134"/>
      <c r="INH290" s="134"/>
      <c r="INI290" s="134"/>
      <c r="INJ290" s="134"/>
      <c r="INK290" s="134"/>
      <c r="INL290" s="134"/>
      <c r="INM290" s="134"/>
      <c r="INN290" s="134"/>
      <c r="INO290" s="134"/>
      <c r="INP290" s="134"/>
      <c r="INQ290" s="134"/>
      <c r="INR290" s="134"/>
      <c r="INS290" s="134"/>
      <c r="INT290" s="134"/>
      <c r="INU290" s="134"/>
      <c r="INV290" s="134"/>
      <c r="INW290" s="134"/>
      <c r="INX290" s="134"/>
      <c r="INY290" s="134"/>
      <c r="INZ290" s="134"/>
      <c r="IOA290" s="134"/>
      <c r="IOB290" s="134"/>
      <c r="IOC290" s="134"/>
      <c r="IOD290" s="134"/>
      <c r="IOE290" s="134"/>
      <c r="IOF290" s="134"/>
      <c r="IOG290" s="134"/>
      <c r="IOH290" s="134"/>
      <c r="IOI290" s="134"/>
      <c r="IOJ290" s="134"/>
      <c r="IOK290" s="134"/>
      <c r="IOL290" s="134"/>
      <c r="IOM290" s="134"/>
      <c r="ION290" s="134"/>
      <c r="IOO290" s="134"/>
      <c r="IOP290" s="134"/>
      <c r="IOQ290" s="134"/>
      <c r="IOR290" s="134"/>
      <c r="IOS290" s="134"/>
      <c r="IOT290" s="134"/>
      <c r="IOU290" s="134"/>
      <c r="IOV290" s="134"/>
      <c r="IOW290" s="134"/>
      <c r="IOX290" s="134"/>
      <c r="IOY290" s="134"/>
      <c r="IOZ290" s="134"/>
      <c r="IPA290" s="134"/>
      <c r="IPB290" s="134"/>
      <c r="IPC290" s="134"/>
      <c r="IPD290" s="134"/>
      <c r="IPE290" s="134"/>
      <c r="IPF290" s="134"/>
      <c r="IPG290" s="134"/>
      <c r="IPH290" s="134"/>
      <c r="IPI290" s="134"/>
      <c r="IPJ290" s="134"/>
      <c r="IPK290" s="134"/>
      <c r="IPL290" s="134"/>
      <c r="IPM290" s="134"/>
      <c r="IPN290" s="134"/>
      <c r="IPO290" s="134"/>
      <c r="IPP290" s="134"/>
      <c r="IPQ290" s="134"/>
      <c r="IPR290" s="134"/>
      <c r="IPS290" s="134"/>
      <c r="IPT290" s="134"/>
      <c r="IPU290" s="134"/>
      <c r="IPV290" s="134"/>
      <c r="IPW290" s="134"/>
      <c r="IPX290" s="134"/>
      <c r="IPY290" s="134"/>
      <c r="IPZ290" s="134"/>
      <c r="IQA290" s="134"/>
      <c r="IQB290" s="134"/>
      <c r="IQC290" s="134"/>
      <c r="IQD290" s="134"/>
      <c r="IQE290" s="134"/>
      <c r="IQF290" s="134"/>
      <c r="IQG290" s="134"/>
      <c r="IQH290" s="134"/>
      <c r="IQI290" s="134"/>
      <c r="IQJ290" s="134"/>
      <c r="IQK290" s="134"/>
      <c r="IQL290" s="134"/>
      <c r="IQM290" s="134"/>
      <c r="IQN290" s="134"/>
      <c r="IQO290" s="134"/>
      <c r="IQP290" s="134"/>
      <c r="IQQ290" s="134"/>
      <c r="IQR290" s="134"/>
      <c r="IQS290" s="134"/>
      <c r="IQT290" s="134"/>
      <c r="IQU290" s="134"/>
      <c r="IQV290" s="134"/>
      <c r="IQW290" s="134"/>
      <c r="IQX290" s="134"/>
      <c r="IQY290" s="134"/>
      <c r="IQZ290" s="134"/>
      <c r="IRA290" s="134"/>
      <c r="IRB290" s="134"/>
      <c r="IRC290" s="134"/>
      <c r="IRD290" s="134"/>
      <c r="IRE290" s="134"/>
      <c r="IRF290" s="134"/>
      <c r="IRG290" s="134"/>
      <c r="IRH290" s="134"/>
      <c r="IRI290" s="134"/>
      <c r="IRJ290" s="134"/>
      <c r="IRK290" s="134"/>
      <c r="IRL290" s="134"/>
      <c r="IRM290" s="134"/>
      <c r="IRN290" s="134"/>
      <c r="IRO290" s="134"/>
      <c r="IRP290" s="134"/>
      <c r="IRQ290" s="134"/>
      <c r="IRR290" s="134"/>
      <c r="IRS290" s="134"/>
      <c r="IRT290" s="134"/>
      <c r="IRU290" s="134"/>
      <c r="IRV290" s="134"/>
      <c r="IRW290" s="134"/>
      <c r="IRX290" s="134"/>
      <c r="IRY290" s="134"/>
      <c r="IRZ290" s="134"/>
      <c r="ISA290" s="134"/>
      <c r="ISB290" s="134"/>
      <c r="ISC290" s="134"/>
      <c r="ISD290" s="134"/>
      <c r="ISE290" s="134"/>
      <c r="ISF290" s="134"/>
      <c r="ISG290" s="134"/>
      <c r="ISH290" s="134"/>
      <c r="ISI290" s="134"/>
      <c r="ISJ290" s="134"/>
      <c r="ISK290" s="134"/>
      <c r="ISL290" s="134"/>
      <c r="ISM290" s="134"/>
      <c r="ISN290" s="134"/>
      <c r="ISO290" s="134"/>
      <c r="ISP290" s="134"/>
      <c r="ISQ290" s="134"/>
      <c r="ISR290" s="134"/>
      <c r="ISS290" s="134"/>
      <c r="IST290" s="134"/>
      <c r="ISU290" s="134"/>
      <c r="ISV290" s="134"/>
      <c r="ISW290" s="134"/>
      <c r="ISX290" s="134"/>
      <c r="ISY290" s="134"/>
      <c r="ISZ290" s="134"/>
      <c r="ITA290" s="134"/>
      <c r="ITB290" s="134"/>
      <c r="ITC290" s="134"/>
      <c r="ITD290" s="134"/>
      <c r="ITE290" s="134"/>
      <c r="ITF290" s="134"/>
      <c r="ITG290" s="134"/>
      <c r="ITH290" s="134"/>
      <c r="ITI290" s="134"/>
      <c r="ITJ290" s="134"/>
      <c r="ITK290" s="134"/>
      <c r="ITL290" s="134"/>
      <c r="ITM290" s="134"/>
      <c r="ITN290" s="134"/>
      <c r="ITO290" s="134"/>
      <c r="ITP290" s="134"/>
      <c r="ITQ290" s="134"/>
      <c r="ITR290" s="134"/>
      <c r="ITS290" s="134"/>
      <c r="ITT290" s="134"/>
      <c r="ITU290" s="134"/>
      <c r="ITV290" s="134"/>
      <c r="ITW290" s="134"/>
      <c r="ITX290" s="134"/>
      <c r="ITY290" s="134"/>
      <c r="ITZ290" s="134"/>
      <c r="IUA290" s="134"/>
      <c r="IUB290" s="134"/>
      <c r="IUC290" s="134"/>
      <c r="IUD290" s="134"/>
      <c r="IUE290" s="134"/>
      <c r="IUF290" s="134"/>
      <c r="IUG290" s="134"/>
      <c r="IUH290" s="134"/>
      <c r="IUI290" s="134"/>
      <c r="IUJ290" s="134"/>
      <c r="IUK290" s="134"/>
      <c r="IUL290" s="134"/>
      <c r="IUM290" s="134"/>
      <c r="IUN290" s="134"/>
      <c r="IUO290" s="134"/>
      <c r="IUP290" s="134"/>
      <c r="IUQ290" s="134"/>
      <c r="IUR290" s="134"/>
      <c r="IUS290" s="134"/>
      <c r="IUT290" s="134"/>
      <c r="IUU290" s="134"/>
      <c r="IUV290" s="134"/>
      <c r="IUW290" s="134"/>
      <c r="IUX290" s="134"/>
      <c r="IUY290" s="134"/>
      <c r="IUZ290" s="134"/>
      <c r="IVA290" s="134"/>
      <c r="IVB290" s="134"/>
      <c r="IVC290" s="134"/>
      <c r="IVD290" s="134"/>
      <c r="IVE290" s="134"/>
      <c r="IVF290" s="134"/>
      <c r="IVG290" s="134"/>
      <c r="IVH290" s="134"/>
      <c r="IVI290" s="134"/>
      <c r="IVJ290" s="134"/>
      <c r="IVK290" s="134"/>
      <c r="IVL290" s="134"/>
      <c r="IVM290" s="134"/>
      <c r="IVN290" s="134"/>
      <c r="IVO290" s="134"/>
      <c r="IVP290" s="134"/>
      <c r="IVQ290" s="134"/>
      <c r="IVR290" s="134"/>
      <c r="IVS290" s="134"/>
      <c r="IVT290" s="134"/>
      <c r="IVU290" s="134"/>
      <c r="IVV290" s="134"/>
      <c r="IVW290" s="134"/>
      <c r="IVX290" s="134"/>
      <c r="IVY290" s="134"/>
      <c r="IVZ290" s="134"/>
      <c r="IWA290" s="134"/>
      <c r="IWB290" s="134"/>
      <c r="IWC290" s="134"/>
      <c r="IWD290" s="134"/>
      <c r="IWE290" s="134"/>
      <c r="IWF290" s="134"/>
      <c r="IWG290" s="134"/>
      <c r="IWH290" s="134"/>
      <c r="IWI290" s="134"/>
      <c r="IWJ290" s="134"/>
      <c r="IWK290" s="134"/>
      <c r="IWL290" s="134"/>
      <c r="IWM290" s="134"/>
      <c r="IWN290" s="134"/>
      <c r="IWO290" s="134"/>
      <c r="IWP290" s="134"/>
      <c r="IWQ290" s="134"/>
      <c r="IWR290" s="134"/>
      <c r="IWS290" s="134"/>
      <c r="IWT290" s="134"/>
      <c r="IWU290" s="134"/>
      <c r="IWV290" s="134"/>
      <c r="IWW290" s="134"/>
      <c r="IWX290" s="134"/>
      <c r="IWY290" s="134"/>
      <c r="IWZ290" s="134"/>
      <c r="IXA290" s="134"/>
      <c r="IXB290" s="134"/>
      <c r="IXC290" s="134"/>
      <c r="IXD290" s="134"/>
      <c r="IXE290" s="134"/>
      <c r="IXF290" s="134"/>
      <c r="IXG290" s="134"/>
      <c r="IXH290" s="134"/>
      <c r="IXI290" s="134"/>
      <c r="IXJ290" s="134"/>
      <c r="IXK290" s="134"/>
      <c r="IXL290" s="134"/>
      <c r="IXM290" s="134"/>
      <c r="IXN290" s="134"/>
      <c r="IXO290" s="134"/>
      <c r="IXP290" s="134"/>
      <c r="IXQ290" s="134"/>
      <c r="IXR290" s="134"/>
      <c r="IXS290" s="134"/>
      <c r="IXT290" s="134"/>
      <c r="IXU290" s="134"/>
      <c r="IXV290" s="134"/>
      <c r="IXW290" s="134"/>
      <c r="IXX290" s="134"/>
      <c r="IXY290" s="134"/>
      <c r="IXZ290" s="134"/>
      <c r="IYA290" s="134"/>
      <c r="IYB290" s="134"/>
      <c r="IYC290" s="134"/>
      <c r="IYD290" s="134"/>
      <c r="IYE290" s="134"/>
      <c r="IYF290" s="134"/>
      <c r="IYG290" s="134"/>
      <c r="IYH290" s="134"/>
      <c r="IYI290" s="134"/>
      <c r="IYJ290" s="134"/>
      <c r="IYK290" s="134"/>
      <c r="IYL290" s="134"/>
      <c r="IYM290" s="134"/>
      <c r="IYN290" s="134"/>
      <c r="IYO290" s="134"/>
      <c r="IYP290" s="134"/>
      <c r="IYQ290" s="134"/>
      <c r="IYR290" s="134"/>
      <c r="IYS290" s="134"/>
      <c r="IYT290" s="134"/>
      <c r="IYU290" s="134"/>
      <c r="IYV290" s="134"/>
      <c r="IYW290" s="134"/>
      <c r="IYX290" s="134"/>
      <c r="IYY290" s="134"/>
      <c r="IYZ290" s="134"/>
      <c r="IZA290" s="134"/>
      <c r="IZB290" s="134"/>
      <c r="IZC290" s="134"/>
      <c r="IZD290" s="134"/>
      <c r="IZE290" s="134"/>
      <c r="IZF290" s="134"/>
      <c r="IZG290" s="134"/>
      <c r="IZH290" s="134"/>
      <c r="IZI290" s="134"/>
      <c r="IZJ290" s="134"/>
      <c r="IZK290" s="134"/>
      <c r="IZL290" s="134"/>
      <c r="IZM290" s="134"/>
      <c r="IZN290" s="134"/>
      <c r="IZO290" s="134"/>
      <c r="IZP290" s="134"/>
      <c r="IZQ290" s="134"/>
      <c r="IZR290" s="134"/>
      <c r="IZS290" s="134"/>
      <c r="IZT290" s="134"/>
      <c r="IZU290" s="134"/>
      <c r="IZV290" s="134"/>
      <c r="IZW290" s="134"/>
      <c r="IZX290" s="134"/>
      <c r="IZY290" s="134"/>
      <c r="IZZ290" s="134"/>
      <c r="JAA290" s="134"/>
      <c r="JAB290" s="134"/>
      <c r="JAC290" s="134"/>
      <c r="JAD290" s="134"/>
      <c r="JAE290" s="134"/>
      <c r="JAF290" s="134"/>
      <c r="JAG290" s="134"/>
      <c r="JAH290" s="134"/>
      <c r="JAI290" s="134"/>
      <c r="JAJ290" s="134"/>
      <c r="JAK290" s="134"/>
      <c r="JAL290" s="134"/>
      <c r="JAM290" s="134"/>
      <c r="JAN290" s="134"/>
      <c r="JAO290" s="134"/>
      <c r="JAP290" s="134"/>
      <c r="JAQ290" s="134"/>
      <c r="JAR290" s="134"/>
      <c r="JAS290" s="134"/>
      <c r="JAT290" s="134"/>
      <c r="JAU290" s="134"/>
      <c r="JAV290" s="134"/>
      <c r="JAW290" s="134"/>
      <c r="JAX290" s="134"/>
      <c r="JAY290" s="134"/>
      <c r="JAZ290" s="134"/>
      <c r="JBA290" s="134"/>
      <c r="JBB290" s="134"/>
      <c r="JBC290" s="134"/>
      <c r="JBD290" s="134"/>
      <c r="JBE290" s="134"/>
      <c r="JBF290" s="134"/>
      <c r="JBG290" s="134"/>
      <c r="JBH290" s="134"/>
      <c r="JBI290" s="134"/>
      <c r="JBJ290" s="134"/>
      <c r="JBK290" s="134"/>
      <c r="JBL290" s="134"/>
      <c r="JBM290" s="134"/>
      <c r="JBN290" s="134"/>
      <c r="JBO290" s="134"/>
      <c r="JBP290" s="134"/>
      <c r="JBQ290" s="134"/>
      <c r="JBR290" s="134"/>
      <c r="JBS290" s="134"/>
      <c r="JBT290" s="134"/>
      <c r="JBU290" s="134"/>
      <c r="JBV290" s="134"/>
      <c r="JBW290" s="134"/>
      <c r="JBX290" s="134"/>
      <c r="JBY290" s="134"/>
      <c r="JBZ290" s="134"/>
      <c r="JCA290" s="134"/>
      <c r="JCB290" s="134"/>
      <c r="JCC290" s="134"/>
      <c r="JCD290" s="134"/>
      <c r="JCE290" s="134"/>
      <c r="JCF290" s="134"/>
      <c r="JCG290" s="134"/>
      <c r="JCH290" s="134"/>
      <c r="JCI290" s="134"/>
      <c r="JCJ290" s="134"/>
      <c r="JCK290" s="134"/>
      <c r="JCL290" s="134"/>
      <c r="JCM290" s="134"/>
      <c r="JCN290" s="134"/>
      <c r="JCO290" s="134"/>
      <c r="JCP290" s="134"/>
      <c r="JCQ290" s="134"/>
      <c r="JCR290" s="134"/>
      <c r="JCS290" s="134"/>
      <c r="JCT290" s="134"/>
      <c r="JCU290" s="134"/>
      <c r="JCV290" s="134"/>
      <c r="JCW290" s="134"/>
      <c r="JCX290" s="134"/>
      <c r="JCY290" s="134"/>
      <c r="JCZ290" s="134"/>
      <c r="JDA290" s="134"/>
      <c r="JDB290" s="134"/>
      <c r="JDC290" s="134"/>
      <c r="JDD290" s="134"/>
      <c r="JDE290" s="134"/>
      <c r="JDF290" s="134"/>
      <c r="JDG290" s="134"/>
      <c r="JDH290" s="134"/>
      <c r="JDI290" s="134"/>
      <c r="JDJ290" s="134"/>
      <c r="JDK290" s="134"/>
      <c r="JDL290" s="134"/>
      <c r="JDM290" s="134"/>
      <c r="JDN290" s="134"/>
      <c r="JDO290" s="134"/>
      <c r="JDP290" s="134"/>
      <c r="JDQ290" s="134"/>
      <c r="JDR290" s="134"/>
      <c r="JDS290" s="134"/>
      <c r="JDT290" s="134"/>
      <c r="JDU290" s="134"/>
      <c r="JDV290" s="134"/>
      <c r="JDW290" s="134"/>
      <c r="JDX290" s="134"/>
      <c r="JDY290" s="134"/>
      <c r="JDZ290" s="134"/>
      <c r="JEA290" s="134"/>
      <c r="JEB290" s="134"/>
      <c r="JEC290" s="134"/>
      <c r="JED290" s="134"/>
      <c r="JEE290" s="134"/>
      <c r="JEF290" s="134"/>
      <c r="JEG290" s="134"/>
      <c r="JEH290" s="134"/>
      <c r="JEI290" s="134"/>
      <c r="JEJ290" s="134"/>
      <c r="JEK290" s="134"/>
      <c r="JEL290" s="134"/>
      <c r="JEM290" s="134"/>
      <c r="JEN290" s="134"/>
      <c r="JEO290" s="134"/>
      <c r="JEP290" s="134"/>
      <c r="JEQ290" s="134"/>
      <c r="JER290" s="134"/>
      <c r="JES290" s="134"/>
      <c r="JET290" s="134"/>
      <c r="JEU290" s="134"/>
      <c r="JEV290" s="134"/>
      <c r="JEW290" s="134"/>
      <c r="JEX290" s="134"/>
      <c r="JEY290" s="134"/>
      <c r="JEZ290" s="134"/>
      <c r="JFA290" s="134"/>
      <c r="JFB290" s="134"/>
      <c r="JFC290" s="134"/>
      <c r="JFD290" s="134"/>
      <c r="JFE290" s="134"/>
      <c r="JFF290" s="134"/>
      <c r="JFG290" s="134"/>
      <c r="JFH290" s="134"/>
      <c r="JFI290" s="134"/>
      <c r="JFJ290" s="134"/>
      <c r="JFK290" s="134"/>
      <c r="JFL290" s="134"/>
      <c r="JFM290" s="134"/>
      <c r="JFN290" s="134"/>
      <c r="JFO290" s="134"/>
      <c r="JFP290" s="134"/>
      <c r="JFQ290" s="134"/>
      <c r="JFR290" s="134"/>
      <c r="JFS290" s="134"/>
      <c r="JFT290" s="134"/>
      <c r="JFU290" s="134"/>
      <c r="JFV290" s="134"/>
      <c r="JFW290" s="134"/>
      <c r="JFX290" s="134"/>
      <c r="JFY290" s="134"/>
      <c r="JFZ290" s="134"/>
      <c r="JGA290" s="134"/>
      <c r="JGB290" s="134"/>
      <c r="JGC290" s="134"/>
      <c r="JGD290" s="134"/>
      <c r="JGE290" s="134"/>
      <c r="JGF290" s="134"/>
      <c r="JGG290" s="134"/>
      <c r="JGH290" s="134"/>
      <c r="JGI290" s="134"/>
      <c r="JGJ290" s="134"/>
      <c r="JGK290" s="134"/>
      <c r="JGL290" s="134"/>
      <c r="JGM290" s="134"/>
      <c r="JGN290" s="134"/>
      <c r="JGO290" s="134"/>
      <c r="JGP290" s="134"/>
      <c r="JGQ290" s="134"/>
      <c r="JGR290" s="134"/>
      <c r="JGS290" s="134"/>
      <c r="JGT290" s="134"/>
      <c r="JGU290" s="134"/>
      <c r="JGV290" s="134"/>
      <c r="JGW290" s="134"/>
      <c r="JGX290" s="134"/>
      <c r="JGY290" s="134"/>
      <c r="JGZ290" s="134"/>
      <c r="JHA290" s="134"/>
      <c r="JHB290" s="134"/>
      <c r="JHC290" s="134"/>
      <c r="JHD290" s="134"/>
      <c r="JHE290" s="134"/>
      <c r="JHF290" s="134"/>
      <c r="JHG290" s="134"/>
      <c r="JHH290" s="134"/>
      <c r="JHI290" s="134"/>
      <c r="JHJ290" s="134"/>
      <c r="JHK290" s="134"/>
      <c r="JHL290" s="134"/>
      <c r="JHM290" s="134"/>
      <c r="JHN290" s="134"/>
      <c r="JHO290" s="134"/>
      <c r="JHP290" s="134"/>
      <c r="JHQ290" s="134"/>
      <c r="JHR290" s="134"/>
      <c r="JHS290" s="134"/>
      <c r="JHT290" s="134"/>
      <c r="JHU290" s="134"/>
      <c r="JHV290" s="134"/>
      <c r="JHW290" s="134"/>
      <c r="JHX290" s="134"/>
      <c r="JHY290" s="134"/>
      <c r="JHZ290" s="134"/>
      <c r="JIA290" s="134"/>
      <c r="JIB290" s="134"/>
      <c r="JIC290" s="134"/>
      <c r="JID290" s="134"/>
      <c r="JIE290" s="134"/>
      <c r="JIF290" s="134"/>
      <c r="JIG290" s="134"/>
      <c r="JIH290" s="134"/>
      <c r="JII290" s="134"/>
      <c r="JIJ290" s="134"/>
      <c r="JIK290" s="134"/>
      <c r="JIL290" s="134"/>
      <c r="JIM290" s="134"/>
      <c r="JIN290" s="134"/>
      <c r="JIO290" s="134"/>
      <c r="JIP290" s="134"/>
      <c r="JIQ290" s="134"/>
      <c r="JIR290" s="134"/>
      <c r="JIS290" s="134"/>
      <c r="JIT290" s="134"/>
      <c r="JIU290" s="134"/>
      <c r="JIV290" s="134"/>
      <c r="JIW290" s="134"/>
      <c r="JIX290" s="134"/>
      <c r="JIY290" s="134"/>
      <c r="JIZ290" s="134"/>
      <c r="JJA290" s="134"/>
      <c r="JJB290" s="134"/>
      <c r="JJC290" s="134"/>
      <c r="JJD290" s="134"/>
      <c r="JJE290" s="134"/>
      <c r="JJF290" s="134"/>
      <c r="JJG290" s="134"/>
      <c r="JJH290" s="134"/>
      <c r="JJI290" s="134"/>
      <c r="JJJ290" s="134"/>
      <c r="JJK290" s="134"/>
      <c r="JJL290" s="134"/>
      <c r="JJM290" s="134"/>
      <c r="JJN290" s="134"/>
      <c r="JJO290" s="134"/>
      <c r="JJP290" s="134"/>
      <c r="JJQ290" s="134"/>
      <c r="JJR290" s="134"/>
      <c r="JJS290" s="134"/>
      <c r="JJT290" s="134"/>
      <c r="JJU290" s="134"/>
      <c r="JJV290" s="134"/>
      <c r="JJW290" s="134"/>
      <c r="JJX290" s="134"/>
      <c r="JJY290" s="134"/>
      <c r="JJZ290" s="134"/>
      <c r="JKA290" s="134"/>
      <c r="JKB290" s="134"/>
      <c r="JKC290" s="134"/>
      <c r="JKD290" s="134"/>
      <c r="JKE290" s="134"/>
      <c r="JKF290" s="134"/>
      <c r="JKG290" s="134"/>
      <c r="JKH290" s="134"/>
      <c r="JKI290" s="134"/>
      <c r="JKJ290" s="134"/>
      <c r="JKK290" s="134"/>
      <c r="JKL290" s="134"/>
      <c r="JKM290" s="134"/>
      <c r="JKN290" s="134"/>
      <c r="JKO290" s="134"/>
      <c r="JKP290" s="134"/>
      <c r="JKQ290" s="134"/>
      <c r="JKR290" s="134"/>
      <c r="JKS290" s="134"/>
      <c r="JKT290" s="134"/>
      <c r="JKU290" s="134"/>
      <c r="JKV290" s="134"/>
      <c r="JKW290" s="134"/>
      <c r="JKX290" s="134"/>
      <c r="JKY290" s="134"/>
      <c r="JKZ290" s="134"/>
      <c r="JLA290" s="134"/>
      <c r="JLB290" s="134"/>
      <c r="JLC290" s="134"/>
      <c r="JLD290" s="134"/>
      <c r="JLE290" s="134"/>
      <c r="JLF290" s="134"/>
      <c r="JLG290" s="134"/>
      <c r="JLH290" s="134"/>
      <c r="JLI290" s="134"/>
      <c r="JLJ290" s="134"/>
      <c r="JLK290" s="134"/>
      <c r="JLL290" s="134"/>
      <c r="JLM290" s="134"/>
      <c r="JLN290" s="134"/>
      <c r="JLO290" s="134"/>
      <c r="JLP290" s="134"/>
      <c r="JLQ290" s="134"/>
      <c r="JLR290" s="134"/>
      <c r="JLS290" s="134"/>
      <c r="JLT290" s="134"/>
      <c r="JLU290" s="134"/>
      <c r="JLV290" s="134"/>
      <c r="JLW290" s="134"/>
      <c r="JLX290" s="134"/>
      <c r="JLY290" s="134"/>
      <c r="JLZ290" s="134"/>
      <c r="JMA290" s="134"/>
      <c r="JMB290" s="134"/>
      <c r="JMC290" s="134"/>
      <c r="JMD290" s="134"/>
      <c r="JME290" s="134"/>
      <c r="JMF290" s="134"/>
      <c r="JMG290" s="134"/>
      <c r="JMH290" s="134"/>
      <c r="JMI290" s="134"/>
      <c r="JMJ290" s="134"/>
      <c r="JMK290" s="134"/>
      <c r="JML290" s="134"/>
      <c r="JMM290" s="134"/>
      <c r="JMN290" s="134"/>
      <c r="JMO290" s="134"/>
      <c r="JMP290" s="134"/>
      <c r="JMQ290" s="134"/>
      <c r="JMR290" s="134"/>
      <c r="JMS290" s="134"/>
      <c r="JMT290" s="134"/>
      <c r="JMU290" s="134"/>
      <c r="JMV290" s="134"/>
      <c r="JMW290" s="134"/>
      <c r="JMX290" s="134"/>
      <c r="JMY290" s="134"/>
      <c r="JMZ290" s="134"/>
      <c r="JNA290" s="134"/>
      <c r="JNB290" s="134"/>
      <c r="JNC290" s="134"/>
      <c r="JND290" s="134"/>
      <c r="JNE290" s="134"/>
      <c r="JNF290" s="134"/>
      <c r="JNG290" s="134"/>
      <c r="JNH290" s="134"/>
      <c r="JNI290" s="134"/>
      <c r="JNJ290" s="134"/>
      <c r="JNK290" s="134"/>
      <c r="JNL290" s="134"/>
      <c r="JNM290" s="134"/>
      <c r="JNN290" s="134"/>
      <c r="JNO290" s="134"/>
      <c r="JNP290" s="134"/>
      <c r="JNQ290" s="134"/>
      <c r="JNR290" s="134"/>
      <c r="JNS290" s="134"/>
      <c r="JNT290" s="134"/>
      <c r="JNU290" s="134"/>
      <c r="JNV290" s="134"/>
      <c r="JNW290" s="134"/>
      <c r="JNX290" s="134"/>
      <c r="JNY290" s="134"/>
      <c r="JNZ290" s="134"/>
      <c r="JOA290" s="134"/>
      <c r="JOB290" s="134"/>
      <c r="JOC290" s="134"/>
      <c r="JOD290" s="134"/>
      <c r="JOE290" s="134"/>
      <c r="JOF290" s="134"/>
      <c r="JOG290" s="134"/>
      <c r="JOH290" s="134"/>
      <c r="JOI290" s="134"/>
      <c r="JOJ290" s="134"/>
      <c r="JOK290" s="134"/>
      <c r="JOL290" s="134"/>
      <c r="JOM290" s="134"/>
      <c r="JON290" s="134"/>
      <c r="JOO290" s="134"/>
      <c r="JOP290" s="134"/>
      <c r="JOQ290" s="134"/>
      <c r="JOR290" s="134"/>
      <c r="JOS290" s="134"/>
      <c r="JOT290" s="134"/>
      <c r="JOU290" s="134"/>
      <c r="JOV290" s="134"/>
      <c r="JOW290" s="134"/>
      <c r="JOX290" s="134"/>
      <c r="JOY290" s="134"/>
      <c r="JOZ290" s="134"/>
      <c r="JPA290" s="134"/>
      <c r="JPB290" s="134"/>
      <c r="JPC290" s="134"/>
      <c r="JPD290" s="134"/>
      <c r="JPE290" s="134"/>
      <c r="JPF290" s="134"/>
      <c r="JPG290" s="134"/>
      <c r="JPH290" s="134"/>
      <c r="JPI290" s="134"/>
      <c r="JPJ290" s="134"/>
      <c r="JPK290" s="134"/>
      <c r="JPL290" s="134"/>
      <c r="JPM290" s="134"/>
      <c r="JPN290" s="134"/>
      <c r="JPO290" s="134"/>
      <c r="JPP290" s="134"/>
      <c r="JPQ290" s="134"/>
      <c r="JPR290" s="134"/>
      <c r="JPS290" s="134"/>
      <c r="JPT290" s="134"/>
      <c r="JPU290" s="134"/>
      <c r="JPV290" s="134"/>
      <c r="JPW290" s="134"/>
      <c r="JPX290" s="134"/>
      <c r="JPY290" s="134"/>
      <c r="JPZ290" s="134"/>
      <c r="JQA290" s="134"/>
      <c r="JQB290" s="134"/>
      <c r="JQC290" s="134"/>
      <c r="JQD290" s="134"/>
      <c r="JQE290" s="134"/>
      <c r="JQF290" s="134"/>
      <c r="JQG290" s="134"/>
      <c r="JQH290" s="134"/>
      <c r="JQI290" s="134"/>
      <c r="JQJ290" s="134"/>
      <c r="JQK290" s="134"/>
      <c r="JQL290" s="134"/>
      <c r="JQM290" s="134"/>
      <c r="JQN290" s="134"/>
      <c r="JQO290" s="134"/>
      <c r="JQP290" s="134"/>
      <c r="JQQ290" s="134"/>
      <c r="JQR290" s="134"/>
      <c r="JQS290" s="134"/>
      <c r="JQT290" s="134"/>
      <c r="JQU290" s="134"/>
      <c r="JQV290" s="134"/>
      <c r="JQW290" s="134"/>
      <c r="JQX290" s="134"/>
      <c r="JQY290" s="134"/>
      <c r="JQZ290" s="134"/>
      <c r="JRA290" s="134"/>
      <c r="JRB290" s="134"/>
      <c r="JRC290" s="134"/>
      <c r="JRD290" s="134"/>
      <c r="JRE290" s="134"/>
      <c r="JRF290" s="134"/>
      <c r="JRG290" s="134"/>
      <c r="JRH290" s="134"/>
      <c r="JRI290" s="134"/>
      <c r="JRJ290" s="134"/>
      <c r="JRK290" s="134"/>
      <c r="JRL290" s="134"/>
      <c r="JRM290" s="134"/>
      <c r="JRN290" s="134"/>
      <c r="JRO290" s="134"/>
      <c r="JRP290" s="134"/>
      <c r="JRQ290" s="134"/>
      <c r="JRR290" s="134"/>
      <c r="JRS290" s="134"/>
      <c r="JRT290" s="134"/>
      <c r="JRU290" s="134"/>
      <c r="JRV290" s="134"/>
      <c r="JRW290" s="134"/>
      <c r="JRX290" s="134"/>
      <c r="JRY290" s="134"/>
      <c r="JRZ290" s="134"/>
      <c r="JSA290" s="134"/>
      <c r="JSB290" s="134"/>
      <c r="JSC290" s="134"/>
      <c r="JSD290" s="134"/>
      <c r="JSE290" s="134"/>
      <c r="JSF290" s="134"/>
      <c r="JSG290" s="134"/>
      <c r="JSH290" s="134"/>
      <c r="JSI290" s="134"/>
      <c r="JSJ290" s="134"/>
      <c r="JSK290" s="134"/>
      <c r="JSL290" s="134"/>
      <c r="JSM290" s="134"/>
      <c r="JSN290" s="134"/>
      <c r="JSO290" s="134"/>
      <c r="JSP290" s="134"/>
      <c r="JSQ290" s="134"/>
      <c r="JSR290" s="134"/>
      <c r="JSS290" s="134"/>
      <c r="JST290" s="134"/>
      <c r="JSU290" s="134"/>
      <c r="JSV290" s="134"/>
      <c r="JSW290" s="134"/>
      <c r="JSX290" s="134"/>
      <c r="JSY290" s="134"/>
      <c r="JSZ290" s="134"/>
      <c r="JTA290" s="134"/>
      <c r="JTB290" s="134"/>
      <c r="JTC290" s="134"/>
      <c r="JTD290" s="134"/>
      <c r="JTE290" s="134"/>
      <c r="JTF290" s="134"/>
      <c r="JTG290" s="134"/>
      <c r="JTH290" s="134"/>
      <c r="JTI290" s="134"/>
      <c r="JTJ290" s="134"/>
      <c r="JTK290" s="134"/>
      <c r="JTL290" s="134"/>
      <c r="JTM290" s="134"/>
      <c r="JTN290" s="134"/>
      <c r="JTO290" s="134"/>
      <c r="JTP290" s="134"/>
      <c r="JTQ290" s="134"/>
      <c r="JTR290" s="134"/>
      <c r="JTS290" s="134"/>
      <c r="JTT290" s="134"/>
      <c r="JTU290" s="134"/>
      <c r="JTV290" s="134"/>
      <c r="JTW290" s="134"/>
      <c r="JTX290" s="134"/>
      <c r="JTY290" s="134"/>
      <c r="JTZ290" s="134"/>
      <c r="JUA290" s="134"/>
      <c r="JUB290" s="134"/>
      <c r="JUC290" s="134"/>
      <c r="JUD290" s="134"/>
      <c r="JUE290" s="134"/>
      <c r="JUF290" s="134"/>
      <c r="JUG290" s="134"/>
      <c r="JUH290" s="134"/>
      <c r="JUI290" s="134"/>
      <c r="JUJ290" s="134"/>
      <c r="JUK290" s="134"/>
      <c r="JUL290" s="134"/>
      <c r="JUM290" s="134"/>
      <c r="JUN290" s="134"/>
      <c r="JUO290" s="134"/>
      <c r="JUP290" s="134"/>
      <c r="JUQ290" s="134"/>
      <c r="JUR290" s="134"/>
      <c r="JUS290" s="134"/>
      <c r="JUT290" s="134"/>
      <c r="JUU290" s="134"/>
      <c r="JUV290" s="134"/>
      <c r="JUW290" s="134"/>
      <c r="JUX290" s="134"/>
      <c r="JUY290" s="134"/>
      <c r="JUZ290" s="134"/>
      <c r="JVA290" s="134"/>
      <c r="JVB290" s="134"/>
      <c r="JVC290" s="134"/>
      <c r="JVD290" s="134"/>
      <c r="JVE290" s="134"/>
      <c r="JVF290" s="134"/>
      <c r="JVG290" s="134"/>
      <c r="JVH290" s="134"/>
      <c r="JVI290" s="134"/>
      <c r="JVJ290" s="134"/>
      <c r="JVK290" s="134"/>
      <c r="JVL290" s="134"/>
      <c r="JVM290" s="134"/>
      <c r="JVN290" s="134"/>
      <c r="JVO290" s="134"/>
      <c r="JVP290" s="134"/>
      <c r="JVQ290" s="134"/>
      <c r="JVR290" s="134"/>
      <c r="JVS290" s="134"/>
      <c r="JVT290" s="134"/>
      <c r="JVU290" s="134"/>
      <c r="JVV290" s="134"/>
      <c r="JVW290" s="134"/>
      <c r="JVX290" s="134"/>
      <c r="JVY290" s="134"/>
      <c r="JVZ290" s="134"/>
      <c r="JWA290" s="134"/>
      <c r="JWB290" s="134"/>
      <c r="JWC290" s="134"/>
      <c r="JWD290" s="134"/>
      <c r="JWE290" s="134"/>
      <c r="JWF290" s="134"/>
      <c r="JWG290" s="134"/>
      <c r="JWH290" s="134"/>
      <c r="JWI290" s="134"/>
      <c r="JWJ290" s="134"/>
      <c r="JWK290" s="134"/>
      <c r="JWL290" s="134"/>
      <c r="JWM290" s="134"/>
      <c r="JWN290" s="134"/>
      <c r="JWO290" s="134"/>
      <c r="JWP290" s="134"/>
      <c r="JWQ290" s="134"/>
      <c r="JWR290" s="134"/>
      <c r="JWS290" s="134"/>
      <c r="JWT290" s="134"/>
      <c r="JWU290" s="134"/>
      <c r="JWV290" s="134"/>
      <c r="JWW290" s="134"/>
      <c r="JWX290" s="134"/>
      <c r="JWY290" s="134"/>
      <c r="JWZ290" s="134"/>
      <c r="JXA290" s="134"/>
      <c r="JXB290" s="134"/>
      <c r="JXC290" s="134"/>
      <c r="JXD290" s="134"/>
      <c r="JXE290" s="134"/>
      <c r="JXF290" s="134"/>
      <c r="JXG290" s="134"/>
      <c r="JXH290" s="134"/>
      <c r="JXI290" s="134"/>
      <c r="JXJ290" s="134"/>
      <c r="JXK290" s="134"/>
      <c r="JXL290" s="134"/>
      <c r="JXM290" s="134"/>
      <c r="JXN290" s="134"/>
      <c r="JXO290" s="134"/>
      <c r="JXP290" s="134"/>
      <c r="JXQ290" s="134"/>
      <c r="JXR290" s="134"/>
      <c r="JXS290" s="134"/>
      <c r="JXT290" s="134"/>
      <c r="JXU290" s="134"/>
      <c r="JXV290" s="134"/>
      <c r="JXW290" s="134"/>
      <c r="JXX290" s="134"/>
      <c r="JXY290" s="134"/>
      <c r="JXZ290" s="134"/>
      <c r="JYA290" s="134"/>
      <c r="JYB290" s="134"/>
      <c r="JYC290" s="134"/>
      <c r="JYD290" s="134"/>
      <c r="JYE290" s="134"/>
      <c r="JYF290" s="134"/>
      <c r="JYG290" s="134"/>
      <c r="JYH290" s="134"/>
      <c r="JYI290" s="134"/>
      <c r="JYJ290" s="134"/>
      <c r="JYK290" s="134"/>
      <c r="JYL290" s="134"/>
      <c r="JYM290" s="134"/>
      <c r="JYN290" s="134"/>
      <c r="JYO290" s="134"/>
      <c r="JYP290" s="134"/>
      <c r="JYQ290" s="134"/>
      <c r="JYR290" s="134"/>
      <c r="JYS290" s="134"/>
      <c r="JYT290" s="134"/>
      <c r="JYU290" s="134"/>
      <c r="JYV290" s="134"/>
      <c r="JYW290" s="134"/>
      <c r="JYX290" s="134"/>
      <c r="JYY290" s="134"/>
      <c r="JYZ290" s="134"/>
      <c r="JZA290" s="134"/>
      <c r="JZB290" s="134"/>
      <c r="JZC290" s="134"/>
      <c r="JZD290" s="134"/>
      <c r="JZE290" s="134"/>
      <c r="JZF290" s="134"/>
      <c r="JZG290" s="134"/>
      <c r="JZH290" s="134"/>
      <c r="JZI290" s="134"/>
      <c r="JZJ290" s="134"/>
      <c r="JZK290" s="134"/>
      <c r="JZL290" s="134"/>
      <c r="JZM290" s="134"/>
      <c r="JZN290" s="134"/>
      <c r="JZO290" s="134"/>
      <c r="JZP290" s="134"/>
      <c r="JZQ290" s="134"/>
      <c r="JZR290" s="134"/>
      <c r="JZS290" s="134"/>
      <c r="JZT290" s="134"/>
      <c r="JZU290" s="134"/>
      <c r="JZV290" s="134"/>
      <c r="JZW290" s="134"/>
      <c r="JZX290" s="134"/>
      <c r="JZY290" s="134"/>
      <c r="JZZ290" s="134"/>
      <c r="KAA290" s="134"/>
      <c r="KAB290" s="134"/>
      <c r="KAC290" s="134"/>
      <c r="KAD290" s="134"/>
      <c r="KAE290" s="134"/>
      <c r="KAF290" s="134"/>
      <c r="KAG290" s="134"/>
      <c r="KAH290" s="134"/>
      <c r="KAI290" s="134"/>
      <c r="KAJ290" s="134"/>
      <c r="KAK290" s="134"/>
      <c r="KAL290" s="134"/>
      <c r="KAM290" s="134"/>
      <c r="KAN290" s="134"/>
      <c r="KAO290" s="134"/>
      <c r="KAP290" s="134"/>
      <c r="KAQ290" s="134"/>
      <c r="KAR290" s="134"/>
      <c r="KAS290" s="134"/>
      <c r="KAT290" s="134"/>
      <c r="KAU290" s="134"/>
      <c r="KAV290" s="134"/>
      <c r="KAW290" s="134"/>
      <c r="KAX290" s="134"/>
      <c r="KAY290" s="134"/>
      <c r="KAZ290" s="134"/>
      <c r="KBA290" s="134"/>
      <c r="KBB290" s="134"/>
      <c r="KBC290" s="134"/>
      <c r="KBD290" s="134"/>
      <c r="KBE290" s="134"/>
      <c r="KBF290" s="134"/>
      <c r="KBG290" s="134"/>
      <c r="KBH290" s="134"/>
      <c r="KBI290" s="134"/>
      <c r="KBJ290" s="134"/>
      <c r="KBK290" s="134"/>
      <c r="KBL290" s="134"/>
      <c r="KBM290" s="134"/>
      <c r="KBN290" s="134"/>
      <c r="KBO290" s="134"/>
      <c r="KBP290" s="134"/>
      <c r="KBQ290" s="134"/>
      <c r="KBR290" s="134"/>
      <c r="KBS290" s="134"/>
      <c r="KBT290" s="134"/>
      <c r="KBU290" s="134"/>
      <c r="KBV290" s="134"/>
      <c r="KBW290" s="134"/>
      <c r="KBX290" s="134"/>
      <c r="KBY290" s="134"/>
      <c r="KBZ290" s="134"/>
      <c r="KCA290" s="134"/>
      <c r="KCB290" s="134"/>
      <c r="KCC290" s="134"/>
      <c r="KCD290" s="134"/>
      <c r="KCE290" s="134"/>
      <c r="KCF290" s="134"/>
      <c r="KCG290" s="134"/>
      <c r="KCH290" s="134"/>
      <c r="KCI290" s="134"/>
      <c r="KCJ290" s="134"/>
      <c r="KCK290" s="134"/>
      <c r="KCL290" s="134"/>
      <c r="KCM290" s="134"/>
      <c r="KCN290" s="134"/>
      <c r="KCO290" s="134"/>
      <c r="KCP290" s="134"/>
      <c r="KCQ290" s="134"/>
      <c r="KCR290" s="134"/>
      <c r="KCS290" s="134"/>
      <c r="KCT290" s="134"/>
      <c r="KCU290" s="134"/>
      <c r="KCV290" s="134"/>
      <c r="KCW290" s="134"/>
      <c r="KCX290" s="134"/>
      <c r="KCY290" s="134"/>
      <c r="KCZ290" s="134"/>
      <c r="KDA290" s="134"/>
      <c r="KDB290" s="134"/>
      <c r="KDC290" s="134"/>
      <c r="KDD290" s="134"/>
      <c r="KDE290" s="134"/>
      <c r="KDF290" s="134"/>
      <c r="KDG290" s="134"/>
      <c r="KDH290" s="134"/>
      <c r="KDI290" s="134"/>
      <c r="KDJ290" s="134"/>
      <c r="KDK290" s="134"/>
      <c r="KDL290" s="134"/>
      <c r="KDM290" s="134"/>
      <c r="KDN290" s="134"/>
      <c r="KDO290" s="134"/>
      <c r="KDP290" s="134"/>
      <c r="KDQ290" s="134"/>
      <c r="KDR290" s="134"/>
      <c r="KDS290" s="134"/>
      <c r="KDT290" s="134"/>
      <c r="KDU290" s="134"/>
      <c r="KDV290" s="134"/>
      <c r="KDW290" s="134"/>
      <c r="KDX290" s="134"/>
      <c r="KDY290" s="134"/>
      <c r="KDZ290" s="134"/>
      <c r="KEA290" s="134"/>
      <c r="KEB290" s="134"/>
      <c r="KEC290" s="134"/>
      <c r="KED290" s="134"/>
      <c r="KEE290" s="134"/>
      <c r="KEF290" s="134"/>
      <c r="KEG290" s="134"/>
      <c r="KEH290" s="134"/>
      <c r="KEI290" s="134"/>
      <c r="KEJ290" s="134"/>
      <c r="KEK290" s="134"/>
      <c r="KEL290" s="134"/>
      <c r="KEM290" s="134"/>
      <c r="KEN290" s="134"/>
      <c r="KEO290" s="134"/>
      <c r="KEP290" s="134"/>
      <c r="KEQ290" s="134"/>
      <c r="KER290" s="134"/>
      <c r="KES290" s="134"/>
      <c r="KET290" s="134"/>
      <c r="KEU290" s="134"/>
      <c r="KEV290" s="134"/>
      <c r="KEW290" s="134"/>
      <c r="KEX290" s="134"/>
      <c r="KEY290" s="134"/>
      <c r="KEZ290" s="134"/>
      <c r="KFA290" s="134"/>
      <c r="KFB290" s="134"/>
      <c r="KFC290" s="134"/>
      <c r="KFD290" s="134"/>
      <c r="KFE290" s="134"/>
      <c r="KFF290" s="134"/>
      <c r="KFG290" s="134"/>
      <c r="KFH290" s="134"/>
      <c r="KFI290" s="134"/>
      <c r="KFJ290" s="134"/>
      <c r="KFK290" s="134"/>
      <c r="KFL290" s="134"/>
      <c r="KFM290" s="134"/>
      <c r="KFN290" s="134"/>
      <c r="KFO290" s="134"/>
      <c r="KFP290" s="134"/>
      <c r="KFQ290" s="134"/>
      <c r="KFR290" s="134"/>
      <c r="KFS290" s="134"/>
      <c r="KFT290" s="134"/>
      <c r="KFU290" s="134"/>
      <c r="KFV290" s="134"/>
      <c r="KFW290" s="134"/>
      <c r="KFX290" s="134"/>
      <c r="KFY290" s="134"/>
      <c r="KFZ290" s="134"/>
      <c r="KGA290" s="134"/>
      <c r="KGB290" s="134"/>
      <c r="KGC290" s="134"/>
      <c r="KGD290" s="134"/>
      <c r="KGE290" s="134"/>
      <c r="KGF290" s="134"/>
      <c r="KGG290" s="134"/>
      <c r="KGH290" s="134"/>
      <c r="KGI290" s="134"/>
      <c r="KGJ290" s="134"/>
      <c r="KGK290" s="134"/>
      <c r="KGL290" s="134"/>
      <c r="KGM290" s="134"/>
      <c r="KGN290" s="134"/>
      <c r="KGO290" s="134"/>
      <c r="KGP290" s="134"/>
      <c r="KGQ290" s="134"/>
      <c r="KGR290" s="134"/>
      <c r="KGS290" s="134"/>
      <c r="KGT290" s="134"/>
      <c r="KGU290" s="134"/>
      <c r="KGV290" s="134"/>
      <c r="KGW290" s="134"/>
      <c r="KGX290" s="134"/>
      <c r="KGY290" s="134"/>
      <c r="KGZ290" s="134"/>
      <c r="KHA290" s="134"/>
      <c r="KHB290" s="134"/>
      <c r="KHC290" s="134"/>
      <c r="KHD290" s="134"/>
      <c r="KHE290" s="134"/>
      <c r="KHF290" s="134"/>
      <c r="KHG290" s="134"/>
      <c r="KHH290" s="134"/>
      <c r="KHI290" s="134"/>
      <c r="KHJ290" s="134"/>
      <c r="KHK290" s="134"/>
      <c r="KHL290" s="134"/>
      <c r="KHM290" s="134"/>
      <c r="KHN290" s="134"/>
      <c r="KHO290" s="134"/>
      <c r="KHP290" s="134"/>
      <c r="KHQ290" s="134"/>
      <c r="KHR290" s="134"/>
      <c r="KHS290" s="134"/>
      <c r="KHT290" s="134"/>
      <c r="KHU290" s="134"/>
      <c r="KHV290" s="134"/>
      <c r="KHW290" s="134"/>
      <c r="KHX290" s="134"/>
      <c r="KHY290" s="134"/>
      <c r="KHZ290" s="134"/>
      <c r="KIA290" s="134"/>
      <c r="KIB290" s="134"/>
      <c r="KIC290" s="134"/>
      <c r="KID290" s="134"/>
      <c r="KIE290" s="134"/>
      <c r="KIF290" s="134"/>
      <c r="KIG290" s="134"/>
      <c r="KIH290" s="134"/>
      <c r="KII290" s="134"/>
      <c r="KIJ290" s="134"/>
      <c r="KIK290" s="134"/>
      <c r="KIL290" s="134"/>
      <c r="KIM290" s="134"/>
      <c r="KIN290" s="134"/>
      <c r="KIO290" s="134"/>
      <c r="KIP290" s="134"/>
      <c r="KIQ290" s="134"/>
      <c r="KIR290" s="134"/>
      <c r="KIS290" s="134"/>
      <c r="KIT290" s="134"/>
      <c r="KIU290" s="134"/>
      <c r="KIV290" s="134"/>
      <c r="KIW290" s="134"/>
      <c r="KIX290" s="134"/>
      <c r="KIY290" s="134"/>
      <c r="KIZ290" s="134"/>
      <c r="KJA290" s="134"/>
      <c r="KJB290" s="134"/>
      <c r="KJC290" s="134"/>
      <c r="KJD290" s="134"/>
      <c r="KJE290" s="134"/>
      <c r="KJF290" s="134"/>
      <c r="KJG290" s="134"/>
      <c r="KJH290" s="134"/>
      <c r="KJI290" s="134"/>
      <c r="KJJ290" s="134"/>
      <c r="KJK290" s="134"/>
      <c r="KJL290" s="134"/>
      <c r="KJM290" s="134"/>
      <c r="KJN290" s="134"/>
      <c r="KJO290" s="134"/>
      <c r="KJP290" s="134"/>
      <c r="KJQ290" s="134"/>
      <c r="KJR290" s="134"/>
      <c r="KJS290" s="134"/>
      <c r="KJT290" s="134"/>
      <c r="KJU290" s="134"/>
      <c r="KJV290" s="134"/>
      <c r="KJW290" s="134"/>
      <c r="KJX290" s="134"/>
      <c r="KJY290" s="134"/>
      <c r="KJZ290" s="134"/>
      <c r="KKA290" s="134"/>
      <c r="KKB290" s="134"/>
      <c r="KKC290" s="134"/>
      <c r="KKD290" s="134"/>
      <c r="KKE290" s="134"/>
      <c r="KKF290" s="134"/>
      <c r="KKG290" s="134"/>
      <c r="KKH290" s="134"/>
      <c r="KKI290" s="134"/>
      <c r="KKJ290" s="134"/>
      <c r="KKK290" s="134"/>
      <c r="KKL290" s="134"/>
      <c r="KKM290" s="134"/>
      <c r="KKN290" s="134"/>
      <c r="KKO290" s="134"/>
      <c r="KKP290" s="134"/>
      <c r="KKQ290" s="134"/>
      <c r="KKR290" s="134"/>
      <c r="KKS290" s="134"/>
      <c r="KKT290" s="134"/>
      <c r="KKU290" s="134"/>
      <c r="KKV290" s="134"/>
      <c r="KKW290" s="134"/>
      <c r="KKX290" s="134"/>
      <c r="KKY290" s="134"/>
      <c r="KKZ290" s="134"/>
      <c r="KLA290" s="134"/>
      <c r="KLB290" s="134"/>
      <c r="KLC290" s="134"/>
      <c r="KLD290" s="134"/>
      <c r="KLE290" s="134"/>
      <c r="KLF290" s="134"/>
      <c r="KLG290" s="134"/>
      <c r="KLH290" s="134"/>
      <c r="KLI290" s="134"/>
      <c r="KLJ290" s="134"/>
      <c r="KLK290" s="134"/>
      <c r="KLL290" s="134"/>
      <c r="KLM290" s="134"/>
      <c r="KLN290" s="134"/>
      <c r="KLO290" s="134"/>
      <c r="KLP290" s="134"/>
      <c r="KLQ290" s="134"/>
      <c r="KLR290" s="134"/>
      <c r="KLS290" s="134"/>
      <c r="KLT290" s="134"/>
      <c r="KLU290" s="134"/>
      <c r="KLV290" s="134"/>
      <c r="KLW290" s="134"/>
      <c r="KLX290" s="134"/>
      <c r="KLY290" s="134"/>
      <c r="KLZ290" s="134"/>
      <c r="KMA290" s="134"/>
      <c r="KMB290" s="134"/>
      <c r="KMC290" s="134"/>
      <c r="KMD290" s="134"/>
      <c r="KME290" s="134"/>
      <c r="KMF290" s="134"/>
      <c r="KMG290" s="134"/>
      <c r="KMH290" s="134"/>
      <c r="KMI290" s="134"/>
      <c r="KMJ290" s="134"/>
      <c r="KMK290" s="134"/>
      <c r="KML290" s="134"/>
      <c r="KMM290" s="134"/>
      <c r="KMN290" s="134"/>
      <c r="KMO290" s="134"/>
      <c r="KMP290" s="134"/>
      <c r="KMQ290" s="134"/>
      <c r="KMR290" s="134"/>
      <c r="KMS290" s="134"/>
      <c r="KMT290" s="134"/>
      <c r="KMU290" s="134"/>
      <c r="KMV290" s="134"/>
      <c r="KMW290" s="134"/>
      <c r="KMX290" s="134"/>
      <c r="KMY290" s="134"/>
      <c r="KMZ290" s="134"/>
      <c r="KNA290" s="134"/>
      <c r="KNB290" s="134"/>
      <c r="KNC290" s="134"/>
      <c r="KND290" s="134"/>
      <c r="KNE290" s="134"/>
      <c r="KNF290" s="134"/>
      <c r="KNG290" s="134"/>
      <c r="KNH290" s="134"/>
      <c r="KNI290" s="134"/>
      <c r="KNJ290" s="134"/>
      <c r="KNK290" s="134"/>
      <c r="KNL290" s="134"/>
      <c r="KNM290" s="134"/>
      <c r="KNN290" s="134"/>
      <c r="KNO290" s="134"/>
      <c r="KNP290" s="134"/>
      <c r="KNQ290" s="134"/>
      <c r="KNR290" s="134"/>
      <c r="KNS290" s="134"/>
      <c r="KNT290" s="134"/>
      <c r="KNU290" s="134"/>
      <c r="KNV290" s="134"/>
      <c r="KNW290" s="134"/>
      <c r="KNX290" s="134"/>
      <c r="KNY290" s="134"/>
      <c r="KNZ290" s="134"/>
      <c r="KOA290" s="134"/>
      <c r="KOB290" s="134"/>
      <c r="KOC290" s="134"/>
      <c r="KOD290" s="134"/>
      <c r="KOE290" s="134"/>
      <c r="KOF290" s="134"/>
      <c r="KOG290" s="134"/>
      <c r="KOH290" s="134"/>
      <c r="KOI290" s="134"/>
      <c r="KOJ290" s="134"/>
      <c r="KOK290" s="134"/>
      <c r="KOL290" s="134"/>
      <c r="KOM290" s="134"/>
      <c r="KON290" s="134"/>
      <c r="KOO290" s="134"/>
      <c r="KOP290" s="134"/>
      <c r="KOQ290" s="134"/>
      <c r="KOR290" s="134"/>
      <c r="KOS290" s="134"/>
      <c r="KOT290" s="134"/>
      <c r="KOU290" s="134"/>
      <c r="KOV290" s="134"/>
      <c r="KOW290" s="134"/>
      <c r="KOX290" s="134"/>
      <c r="KOY290" s="134"/>
      <c r="KOZ290" s="134"/>
      <c r="KPA290" s="134"/>
      <c r="KPB290" s="134"/>
      <c r="KPC290" s="134"/>
      <c r="KPD290" s="134"/>
      <c r="KPE290" s="134"/>
      <c r="KPF290" s="134"/>
      <c r="KPG290" s="134"/>
      <c r="KPH290" s="134"/>
      <c r="KPI290" s="134"/>
      <c r="KPJ290" s="134"/>
      <c r="KPK290" s="134"/>
      <c r="KPL290" s="134"/>
      <c r="KPM290" s="134"/>
      <c r="KPN290" s="134"/>
      <c r="KPO290" s="134"/>
      <c r="KPP290" s="134"/>
      <c r="KPQ290" s="134"/>
      <c r="KPR290" s="134"/>
      <c r="KPS290" s="134"/>
      <c r="KPT290" s="134"/>
      <c r="KPU290" s="134"/>
      <c r="KPV290" s="134"/>
      <c r="KPW290" s="134"/>
      <c r="KPX290" s="134"/>
      <c r="KPY290" s="134"/>
      <c r="KPZ290" s="134"/>
      <c r="KQA290" s="134"/>
      <c r="KQB290" s="134"/>
      <c r="KQC290" s="134"/>
      <c r="KQD290" s="134"/>
      <c r="KQE290" s="134"/>
      <c r="KQF290" s="134"/>
      <c r="KQG290" s="134"/>
      <c r="KQH290" s="134"/>
      <c r="KQI290" s="134"/>
      <c r="KQJ290" s="134"/>
      <c r="KQK290" s="134"/>
      <c r="KQL290" s="134"/>
      <c r="KQM290" s="134"/>
      <c r="KQN290" s="134"/>
      <c r="KQO290" s="134"/>
      <c r="KQP290" s="134"/>
      <c r="KQQ290" s="134"/>
      <c r="KQR290" s="134"/>
      <c r="KQS290" s="134"/>
      <c r="KQT290" s="134"/>
      <c r="KQU290" s="134"/>
      <c r="KQV290" s="134"/>
      <c r="KQW290" s="134"/>
      <c r="KQX290" s="134"/>
      <c r="KQY290" s="134"/>
      <c r="KQZ290" s="134"/>
      <c r="KRA290" s="134"/>
      <c r="KRB290" s="134"/>
      <c r="KRC290" s="134"/>
      <c r="KRD290" s="134"/>
      <c r="KRE290" s="134"/>
      <c r="KRF290" s="134"/>
      <c r="KRG290" s="134"/>
      <c r="KRH290" s="134"/>
      <c r="KRI290" s="134"/>
      <c r="KRJ290" s="134"/>
      <c r="KRK290" s="134"/>
      <c r="KRL290" s="134"/>
      <c r="KRM290" s="134"/>
      <c r="KRN290" s="134"/>
      <c r="KRO290" s="134"/>
      <c r="KRP290" s="134"/>
      <c r="KRQ290" s="134"/>
      <c r="KRR290" s="134"/>
      <c r="KRS290" s="134"/>
      <c r="KRT290" s="134"/>
      <c r="KRU290" s="134"/>
      <c r="KRV290" s="134"/>
      <c r="KRW290" s="134"/>
      <c r="KRX290" s="134"/>
      <c r="KRY290" s="134"/>
      <c r="KRZ290" s="134"/>
      <c r="KSA290" s="134"/>
      <c r="KSB290" s="134"/>
      <c r="KSC290" s="134"/>
      <c r="KSD290" s="134"/>
      <c r="KSE290" s="134"/>
      <c r="KSF290" s="134"/>
      <c r="KSG290" s="134"/>
      <c r="KSH290" s="134"/>
      <c r="KSI290" s="134"/>
      <c r="KSJ290" s="134"/>
      <c r="KSK290" s="134"/>
      <c r="KSL290" s="134"/>
      <c r="KSM290" s="134"/>
      <c r="KSN290" s="134"/>
      <c r="KSO290" s="134"/>
      <c r="KSP290" s="134"/>
      <c r="KSQ290" s="134"/>
      <c r="KSR290" s="134"/>
      <c r="KSS290" s="134"/>
      <c r="KST290" s="134"/>
      <c r="KSU290" s="134"/>
      <c r="KSV290" s="134"/>
      <c r="KSW290" s="134"/>
      <c r="KSX290" s="134"/>
      <c r="KSY290" s="134"/>
      <c r="KSZ290" s="134"/>
      <c r="KTA290" s="134"/>
      <c r="KTB290" s="134"/>
      <c r="KTC290" s="134"/>
      <c r="KTD290" s="134"/>
      <c r="KTE290" s="134"/>
      <c r="KTF290" s="134"/>
      <c r="KTG290" s="134"/>
      <c r="KTH290" s="134"/>
      <c r="KTI290" s="134"/>
      <c r="KTJ290" s="134"/>
      <c r="KTK290" s="134"/>
      <c r="KTL290" s="134"/>
      <c r="KTM290" s="134"/>
      <c r="KTN290" s="134"/>
      <c r="KTO290" s="134"/>
      <c r="KTP290" s="134"/>
      <c r="KTQ290" s="134"/>
      <c r="KTR290" s="134"/>
      <c r="KTS290" s="134"/>
      <c r="KTT290" s="134"/>
      <c r="KTU290" s="134"/>
      <c r="KTV290" s="134"/>
      <c r="KTW290" s="134"/>
      <c r="KTX290" s="134"/>
      <c r="KTY290" s="134"/>
      <c r="KTZ290" s="134"/>
      <c r="KUA290" s="134"/>
      <c r="KUB290" s="134"/>
      <c r="KUC290" s="134"/>
      <c r="KUD290" s="134"/>
      <c r="KUE290" s="134"/>
      <c r="KUF290" s="134"/>
      <c r="KUG290" s="134"/>
      <c r="KUH290" s="134"/>
      <c r="KUI290" s="134"/>
      <c r="KUJ290" s="134"/>
      <c r="KUK290" s="134"/>
      <c r="KUL290" s="134"/>
      <c r="KUM290" s="134"/>
      <c r="KUN290" s="134"/>
      <c r="KUO290" s="134"/>
      <c r="KUP290" s="134"/>
      <c r="KUQ290" s="134"/>
      <c r="KUR290" s="134"/>
      <c r="KUS290" s="134"/>
      <c r="KUT290" s="134"/>
      <c r="KUU290" s="134"/>
      <c r="KUV290" s="134"/>
      <c r="KUW290" s="134"/>
      <c r="KUX290" s="134"/>
      <c r="KUY290" s="134"/>
      <c r="KUZ290" s="134"/>
      <c r="KVA290" s="134"/>
      <c r="KVB290" s="134"/>
      <c r="KVC290" s="134"/>
      <c r="KVD290" s="134"/>
      <c r="KVE290" s="134"/>
      <c r="KVF290" s="134"/>
      <c r="KVG290" s="134"/>
      <c r="KVH290" s="134"/>
      <c r="KVI290" s="134"/>
      <c r="KVJ290" s="134"/>
      <c r="KVK290" s="134"/>
      <c r="KVL290" s="134"/>
      <c r="KVM290" s="134"/>
      <c r="KVN290" s="134"/>
      <c r="KVO290" s="134"/>
      <c r="KVP290" s="134"/>
      <c r="KVQ290" s="134"/>
      <c r="KVR290" s="134"/>
      <c r="KVS290" s="134"/>
      <c r="KVT290" s="134"/>
      <c r="KVU290" s="134"/>
      <c r="KVV290" s="134"/>
      <c r="KVW290" s="134"/>
      <c r="KVX290" s="134"/>
      <c r="KVY290" s="134"/>
      <c r="KVZ290" s="134"/>
      <c r="KWA290" s="134"/>
      <c r="KWB290" s="134"/>
      <c r="KWC290" s="134"/>
      <c r="KWD290" s="134"/>
      <c r="KWE290" s="134"/>
      <c r="KWF290" s="134"/>
      <c r="KWG290" s="134"/>
      <c r="KWH290" s="134"/>
      <c r="KWI290" s="134"/>
      <c r="KWJ290" s="134"/>
      <c r="KWK290" s="134"/>
      <c r="KWL290" s="134"/>
      <c r="KWM290" s="134"/>
      <c r="KWN290" s="134"/>
      <c r="KWO290" s="134"/>
      <c r="KWP290" s="134"/>
      <c r="KWQ290" s="134"/>
      <c r="KWR290" s="134"/>
      <c r="KWS290" s="134"/>
      <c r="KWT290" s="134"/>
      <c r="KWU290" s="134"/>
      <c r="KWV290" s="134"/>
      <c r="KWW290" s="134"/>
      <c r="KWX290" s="134"/>
      <c r="KWY290" s="134"/>
      <c r="KWZ290" s="134"/>
      <c r="KXA290" s="134"/>
      <c r="KXB290" s="134"/>
      <c r="KXC290" s="134"/>
      <c r="KXD290" s="134"/>
      <c r="KXE290" s="134"/>
      <c r="KXF290" s="134"/>
      <c r="KXG290" s="134"/>
      <c r="KXH290" s="134"/>
      <c r="KXI290" s="134"/>
      <c r="KXJ290" s="134"/>
      <c r="KXK290" s="134"/>
      <c r="KXL290" s="134"/>
      <c r="KXM290" s="134"/>
      <c r="KXN290" s="134"/>
      <c r="KXO290" s="134"/>
      <c r="KXP290" s="134"/>
      <c r="KXQ290" s="134"/>
      <c r="KXR290" s="134"/>
      <c r="KXS290" s="134"/>
      <c r="KXT290" s="134"/>
      <c r="KXU290" s="134"/>
      <c r="KXV290" s="134"/>
      <c r="KXW290" s="134"/>
      <c r="KXX290" s="134"/>
      <c r="KXY290" s="134"/>
      <c r="KXZ290" s="134"/>
      <c r="KYA290" s="134"/>
      <c r="KYB290" s="134"/>
      <c r="KYC290" s="134"/>
      <c r="KYD290" s="134"/>
      <c r="KYE290" s="134"/>
      <c r="KYF290" s="134"/>
      <c r="KYG290" s="134"/>
      <c r="KYH290" s="134"/>
      <c r="KYI290" s="134"/>
      <c r="KYJ290" s="134"/>
      <c r="KYK290" s="134"/>
      <c r="KYL290" s="134"/>
      <c r="KYM290" s="134"/>
      <c r="KYN290" s="134"/>
      <c r="KYO290" s="134"/>
      <c r="KYP290" s="134"/>
      <c r="KYQ290" s="134"/>
      <c r="KYR290" s="134"/>
      <c r="KYS290" s="134"/>
      <c r="KYT290" s="134"/>
      <c r="KYU290" s="134"/>
      <c r="KYV290" s="134"/>
      <c r="KYW290" s="134"/>
      <c r="KYX290" s="134"/>
      <c r="KYY290" s="134"/>
      <c r="KYZ290" s="134"/>
      <c r="KZA290" s="134"/>
      <c r="KZB290" s="134"/>
      <c r="KZC290" s="134"/>
      <c r="KZD290" s="134"/>
      <c r="KZE290" s="134"/>
      <c r="KZF290" s="134"/>
      <c r="KZG290" s="134"/>
      <c r="KZH290" s="134"/>
      <c r="KZI290" s="134"/>
      <c r="KZJ290" s="134"/>
      <c r="KZK290" s="134"/>
      <c r="KZL290" s="134"/>
      <c r="KZM290" s="134"/>
      <c r="KZN290" s="134"/>
      <c r="KZO290" s="134"/>
      <c r="KZP290" s="134"/>
      <c r="KZQ290" s="134"/>
      <c r="KZR290" s="134"/>
      <c r="KZS290" s="134"/>
      <c r="KZT290" s="134"/>
      <c r="KZU290" s="134"/>
      <c r="KZV290" s="134"/>
      <c r="KZW290" s="134"/>
      <c r="KZX290" s="134"/>
      <c r="KZY290" s="134"/>
      <c r="KZZ290" s="134"/>
      <c r="LAA290" s="134"/>
      <c r="LAB290" s="134"/>
      <c r="LAC290" s="134"/>
      <c r="LAD290" s="134"/>
      <c r="LAE290" s="134"/>
      <c r="LAF290" s="134"/>
      <c r="LAG290" s="134"/>
      <c r="LAH290" s="134"/>
      <c r="LAI290" s="134"/>
      <c r="LAJ290" s="134"/>
      <c r="LAK290" s="134"/>
      <c r="LAL290" s="134"/>
      <c r="LAM290" s="134"/>
      <c r="LAN290" s="134"/>
      <c r="LAO290" s="134"/>
      <c r="LAP290" s="134"/>
      <c r="LAQ290" s="134"/>
      <c r="LAR290" s="134"/>
      <c r="LAS290" s="134"/>
      <c r="LAT290" s="134"/>
      <c r="LAU290" s="134"/>
      <c r="LAV290" s="134"/>
      <c r="LAW290" s="134"/>
      <c r="LAX290" s="134"/>
      <c r="LAY290" s="134"/>
      <c r="LAZ290" s="134"/>
      <c r="LBA290" s="134"/>
      <c r="LBB290" s="134"/>
      <c r="LBC290" s="134"/>
      <c r="LBD290" s="134"/>
      <c r="LBE290" s="134"/>
      <c r="LBF290" s="134"/>
      <c r="LBG290" s="134"/>
      <c r="LBH290" s="134"/>
      <c r="LBI290" s="134"/>
      <c r="LBJ290" s="134"/>
      <c r="LBK290" s="134"/>
      <c r="LBL290" s="134"/>
      <c r="LBM290" s="134"/>
      <c r="LBN290" s="134"/>
      <c r="LBO290" s="134"/>
      <c r="LBP290" s="134"/>
      <c r="LBQ290" s="134"/>
      <c r="LBR290" s="134"/>
      <c r="LBS290" s="134"/>
      <c r="LBT290" s="134"/>
      <c r="LBU290" s="134"/>
      <c r="LBV290" s="134"/>
      <c r="LBW290" s="134"/>
      <c r="LBX290" s="134"/>
      <c r="LBY290" s="134"/>
      <c r="LBZ290" s="134"/>
      <c r="LCA290" s="134"/>
      <c r="LCB290" s="134"/>
      <c r="LCC290" s="134"/>
      <c r="LCD290" s="134"/>
      <c r="LCE290" s="134"/>
      <c r="LCF290" s="134"/>
      <c r="LCG290" s="134"/>
      <c r="LCH290" s="134"/>
      <c r="LCI290" s="134"/>
      <c r="LCJ290" s="134"/>
      <c r="LCK290" s="134"/>
      <c r="LCL290" s="134"/>
      <c r="LCM290" s="134"/>
      <c r="LCN290" s="134"/>
      <c r="LCO290" s="134"/>
      <c r="LCP290" s="134"/>
      <c r="LCQ290" s="134"/>
      <c r="LCR290" s="134"/>
      <c r="LCS290" s="134"/>
      <c r="LCT290" s="134"/>
      <c r="LCU290" s="134"/>
      <c r="LCV290" s="134"/>
      <c r="LCW290" s="134"/>
      <c r="LCX290" s="134"/>
      <c r="LCY290" s="134"/>
      <c r="LCZ290" s="134"/>
      <c r="LDA290" s="134"/>
      <c r="LDB290" s="134"/>
      <c r="LDC290" s="134"/>
      <c r="LDD290" s="134"/>
      <c r="LDE290" s="134"/>
      <c r="LDF290" s="134"/>
      <c r="LDG290" s="134"/>
      <c r="LDH290" s="134"/>
      <c r="LDI290" s="134"/>
      <c r="LDJ290" s="134"/>
      <c r="LDK290" s="134"/>
      <c r="LDL290" s="134"/>
      <c r="LDM290" s="134"/>
      <c r="LDN290" s="134"/>
      <c r="LDO290" s="134"/>
      <c r="LDP290" s="134"/>
      <c r="LDQ290" s="134"/>
      <c r="LDR290" s="134"/>
      <c r="LDS290" s="134"/>
      <c r="LDT290" s="134"/>
      <c r="LDU290" s="134"/>
      <c r="LDV290" s="134"/>
      <c r="LDW290" s="134"/>
      <c r="LDX290" s="134"/>
      <c r="LDY290" s="134"/>
      <c r="LDZ290" s="134"/>
      <c r="LEA290" s="134"/>
      <c r="LEB290" s="134"/>
      <c r="LEC290" s="134"/>
      <c r="LED290" s="134"/>
      <c r="LEE290" s="134"/>
      <c r="LEF290" s="134"/>
      <c r="LEG290" s="134"/>
      <c r="LEH290" s="134"/>
      <c r="LEI290" s="134"/>
      <c r="LEJ290" s="134"/>
      <c r="LEK290" s="134"/>
      <c r="LEL290" s="134"/>
      <c r="LEM290" s="134"/>
      <c r="LEN290" s="134"/>
      <c r="LEO290" s="134"/>
      <c r="LEP290" s="134"/>
      <c r="LEQ290" s="134"/>
      <c r="LER290" s="134"/>
      <c r="LES290" s="134"/>
      <c r="LET290" s="134"/>
      <c r="LEU290" s="134"/>
      <c r="LEV290" s="134"/>
      <c r="LEW290" s="134"/>
      <c r="LEX290" s="134"/>
      <c r="LEY290" s="134"/>
      <c r="LEZ290" s="134"/>
      <c r="LFA290" s="134"/>
      <c r="LFB290" s="134"/>
      <c r="LFC290" s="134"/>
      <c r="LFD290" s="134"/>
      <c r="LFE290" s="134"/>
      <c r="LFF290" s="134"/>
      <c r="LFG290" s="134"/>
      <c r="LFH290" s="134"/>
      <c r="LFI290" s="134"/>
      <c r="LFJ290" s="134"/>
      <c r="LFK290" s="134"/>
      <c r="LFL290" s="134"/>
      <c r="LFM290" s="134"/>
      <c r="LFN290" s="134"/>
      <c r="LFO290" s="134"/>
      <c r="LFP290" s="134"/>
      <c r="LFQ290" s="134"/>
      <c r="LFR290" s="134"/>
      <c r="LFS290" s="134"/>
      <c r="LFT290" s="134"/>
      <c r="LFU290" s="134"/>
      <c r="LFV290" s="134"/>
      <c r="LFW290" s="134"/>
      <c r="LFX290" s="134"/>
      <c r="LFY290" s="134"/>
      <c r="LFZ290" s="134"/>
      <c r="LGA290" s="134"/>
      <c r="LGB290" s="134"/>
      <c r="LGC290" s="134"/>
      <c r="LGD290" s="134"/>
      <c r="LGE290" s="134"/>
      <c r="LGF290" s="134"/>
      <c r="LGG290" s="134"/>
      <c r="LGH290" s="134"/>
      <c r="LGI290" s="134"/>
      <c r="LGJ290" s="134"/>
      <c r="LGK290" s="134"/>
      <c r="LGL290" s="134"/>
      <c r="LGM290" s="134"/>
      <c r="LGN290" s="134"/>
      <c r="LGO290" s="134"/>
      <c r="LGP290" s="134"/>
      <c r="LGQ290" s="134"/>
      <c r="LGR290" s="134"/>
      <c r="LGS290" s="134"/>
      <c r="LGT290" s="134"/>
      <c r="LGU290" s="134"/>
      <c r="LGV290" s="134"/>
      <c r="LGW290" s="134"/>
      <c r="LGX290" s="134"/>
      <c r="LGY290" s="134"/>
      <c r="LGZ290" s="134"/>
      <c r="LHA290" s="134"/>
      <c r="LHB290" s="134"/>
      <c r="LHC290" s="134"/>
      <c r="LHD290" s="134"/>
      <c r="LHE290" s="134"/>
      <c r="LHF290" s="134"/>
      <c r="LHG290" s="134"/>
      <c r="LHH290" s="134"/>
      <c r="LHI290" s="134"/>
      <c r="LHJ290" s="134"/>
      <c r="LHK290" s="134"/>
      <c r="LHL290" s="134"/>
      <c r="LHM290" s="134"/>
      <c r="LHN290" s="134"/>
      <c r="LHO290" s="134"/>
      <c r="LHP290" s="134"/>
      <c r="LHQ290" s="134"/>
      <c r="LHR290" s="134"/>
      <c r="LHS290" s="134"/>
      <c r="LHT290" s="134"/>
      <c r="LHU290" s="134"/>
      <c r="LHV290" s="134"/>
      <c r="LHW290" s="134"/>
      <c r="LHX290" s="134"/>
      <c r="LHY290" s="134"/>
      <c r="LHZ290" s="134"/>
      <c r="LIA290" s="134"/>
      <c r="LIB290" s="134"/>
      <c r="LIC290" s="134"/>
      <c r="LID290" s="134"/>
      <c r="LIE290" s="134"/>
      <c r="LIF290" s="134"/>
      <c r="LIG290" s="134"/>
      <c r="LIH290" s="134"/>
      <c r="LII290" s="134"/>
      <c r="LIJ290" s="134"/>
      <c r="LIK290" s="134"/>
      <c r="LIL290" s="134"/>
      <c r="LIM290" s="134"/>
      <c r="LIN290" s="134"/>
      <c r="LIO290" s="134"/>
      <c r="LIP290" s="134"/>
      <c r="LIQ290" s="134"/>
      <c r="LIR290" s="134"/>
      <c r="LIS290" s="134"/>
      <c r="LIT290" s="134"/>
      <c r="LIU290" s="134"/>
      <c r="LIV290" s="134"/>
      <c r="LIW290" s="134"/>
      <c r="LIX290" s="134"/>
      <c r="LIY290" s="134"/>
      <c r="LIZ290" s="134"/>
      <c r="LJA290" s="134"/>
      <c r="LJB290" s="134"/>
      <c r="LJC290" s="134"/>
      <c r="LJD290" s="134"/>
      <c r="LJE290" s="134"/>
      <c r="LJF290" s="134"/>
      <c r="LJG290" s="134"/>
      <c r="LJH290" s="134"/>
      <c r="LJI290" s="134"/>
      <c r="LJJ290" s="134"/>
      <c r="LJK290" s="134"/>
      <c r="LJL290" s="134"/>
      <c r="LJM290" s="134"/>
      <c r="LJN290" s="134"/>
      <c r="LJO290" s="134"/>
      <c r="LJP290" s="134"/>
      <c r="LJQ290" s="134"/>
      <c r="LJR290" s="134"/>
      <c r="LJS290" s="134"/>
      <c r="LJT290" s="134"/>
      <c r="LJU290" s="134"/>
      <c r="LJV290" s="134"/>
      <c r="LJW290" s="134"/>
      <c r="LJX290" s="134"/>
      <c r="LJY290" s="134"/>
      <c r="LJZ290" s="134"/>
      <c r="LKA290" s="134"/>
      <c r="LKB290" s="134"/>
      <c r="LKC290" s="134"/>
      <c r="LKD290" s="134"/>
      <c r="LKE290" s="134"/>
      <c r="LKF290" s="134"/>
      <c r="LKG290" s="134"/>
      <c r="LKH290" s="134"/>
      <c r="LKI290" s="134"/>
      <c r="LKJ290" s="134"/>
      <c r="LKK290" s="134"/>
      <c r="LKL290" s="134"/>
      <c r="LKM290" s="134"/>
      <c r="LKN290" s="134"/>
      <c r="LKO290" s="134"/>
      <c r="LKP290" s="134"/>
      <c r="LKQ290" s="134"/>
      <c r="LKR290" s="134"/>
      <c r="LKS290" s="134"/>
      <c r="LKT290" s="134"/>
      <c r="LKU290" s="134"/>
      <c r="LKV290" s="134"/>
      <c r="LKW290" s="134"/>
      <c r="LKX290" s="134"/>
      <c r="LKY290" s="134"/>
      <c r="LKZ290" s="134"/>
      <c r="LLA290" s="134"/>
      <c r="LLB290" s="134"/>
      <c r="LLC290" s="134"/>
      <c r="LLD290" s="134"/>
      <c r="LLE290" s="134"/>
      <c r="LLF290" s="134"/>
      <c r="LLG290" s="134"/>
      <c r="LLH290" s="134"/>
      <c r="LLI290" s="134"/>
      <c r="LLJ290" s="134"/>
      <c r="LLK290" s="134"/>
      <c r="LLL290" s="134"/>
      <c r="LLM290" s="134"/>
      <c r="LLN290" s="134"/>
      <c r="LLO290" s="134"/>
      <c r="LLP290" s="134"/>
      <c r="LLQ290" s="134"/>
      <c r="LLR290" s="134"/>
      <c r="LLS290" s="134"/>
      <c r="LLT290" s="134"/>
      <c r="LLU290" s="134"/>
      <c r="LLV290" s="134"/>
      <c r="LLW290" s="134"/>
      <c r="LLX290" s="134"/>
      <c r="LLY290" s="134"/>
      <c r="LLZ290" s="134"/>
      <c r="LMA290" s="134"/>
      <c r="LMB290" s="134"/>
      <c r="LMC290" s="134"/>
      <c r="LMD290" s="134"/>
      <c r="LME290" s="134"/>
      <c r="LMF290" s="134"/>
      <c r="LMG290" s="134"/>
      <c r="LMH290" s="134"/>
      <c r="LMI290" s="134"/>
      <c r="LMJ290" s="134"/>
      <c r="LMK290" s="134"/>
      <c r="LML290" s="134"/>
      <c r="LMM290" s="134"/>
      <c r="LMN290" s="134"/>
      <c r="LMO290" s="134"/>
      <c r="LMP290" s="134"/>
      <c r="LMQ290" s="134"/>
      <c r="LMR290" s="134"/>
      <c r="LMS290" s="134"/>
      <c r="LMT290" s="134"/>
      <c r="LMU290" s="134"/>
      <c r="LMV290" s="134"/>
      <c r="LMW290" s="134"/>
      <c r="LMX290" s="134"/>
      <c r="LMY290" s="134"/>
      <c r="LMZ290" s="134"/>
      <c r="LNA290" s="134"/>
      <c r="LNB290" s="134"/>
      <c r="LNC290" s="134"/>
      <c r="LND290" s="134"/>
      <c r="LNE290" s="134"/>
      <c r="LNF290" s="134"/>
      <c r="LNG290" s="134"/>
      <c r="LNH290" s="134"/>
      <c r="LNI290" s="134"/>
      <c r="LNJ290" s="134"/>
      <c r="LNK290" s="134"/>
      <c r="LNL290" s="134"/>
      <c r="LNM290" s="134"/>
      <c r="LNN290" s="134"/>
      <c r="LNO290" s="134"/>
      <c r="LNP290" s="134"/>
      <c r="LNQ290" s="134"/>
      <c r="LNR290" s="134"/>
      <c r="LNS290" s="134"/>
      <c r="LNT290" s="134"/>
      <c r="LNU290" s="134"/>
      <c r="LNV290" s="134"/>
      <c r="LNW290" s="134"/>
      <c r="LNX290" s="134"/>
      <c r="LNY290" s="134"/>
      <c r="LNZ290" s="134"/>
      <c r="LOA290" s="134"/>
      <c r="LOB290" s="134"/>
      <c r="LOC290" s="134"/>
      <c r="LOD290" s="134"/>
      <c r="LOE290" s="134"/>
      <c r="LOF290" s="134"/>
      <c r="LOG290" s="134"/>
      <c r="LOH290" s="134"/>
      <c r="LOI290" s="134"/>
      <c r="LOJ290" s="134"/>
      <c r="LOK290" s="134"/>
      <c r="LOL290" s="134"/>
      <c r="LOM290" s="134"/>
      <c r="LON290" s="134"/>
      <c r="LOO290" s="134"/>
      <c r="LOP290" s="134"/>
      <c r="LOQ290" s="134"/>
      <c r="LOR290" s="134"/>
      <c r="LOS290" s="134"/>
      <c r="LOT290" s="134"/>
      <c r="LOU290" s="134"/>
      <c r="LOV290" s="134"/>
      <c r="LOW290" s="134"/>
      <c r="LOX290" s="134"/>
      <c r="LOY290" s="134"/>
      <c r="LOZ290" s="134"/>
      <c r="LPA290" s="134"/>
      <c r="LPB290" s="134"/>
      <c r="LPC290" s="134"/>
      <c r="LPD290" s="134"/>
      <c r="LPE290" s="134"/>
      <c r="LPF290" s="134"/>
      <c r="LPG290" s="134"/>
      <c r="LPH290" s="134"/>
      <c r="LPI290" s="134"/>
      <c r="LPJ290" s="134"/>
      <c r="LPK290" s="134"/>
      <c r="LPL290" s="134"/>
      <c r="LPM290" s="134"/>
      <c r="LPN290" s="134"/>
      <c r="LPO290" s="134"/>
      <c r="LPP290" s="134"/>
      <c r="LPQ290" s="134"/>
      <c r="LPR290" s="134"/>
      <c r="LPS290" s="134"/>
      <c r="LPT290" s="134"/>
      <c r="LPU290" s="134"/>
      <c r="LPV290" s="134"/>
      <c r="LPW290" s="134"/>
      <c r="LPX290" s="134"/>
      <c r="LPY290" s="134"/>
      <c r="LPZ290" s="134"/>
      <c r="LQA290" s="134"/>
      <c r="LQB290" s="134"/>
      <c r="LQC290" s="134"/>
      <c r="LQD290" s="134"/>
      <c r="LQE290" s="134"/>
      <c r="LQF290" s="134"/>
      <c r="LQG290" s="134"/>
      <c r="LQH290" s="134"/>
      <c r="LQI290" s="134"/>
      <c r="LQJ290" s="134"/>
      <c r="LQK290" s="134"/>
      <c r="LQL290" s="134"/>
      <c r="LQM290" s="134"/>
      <c r="LQN290" s="134"/>
      <c r="LQO290" s="134"/>
      <c r="LQP290" s="134"/>
      <c r="LQQ290" s="134"/>
      <c r="LQR290" s="134"/>
      <c r="LQS290" s="134"/>
      <c r="LQT290" s="134"/>
      <c r="LQU290" s="134"/>
      <c r="LQV290" s="134"/>
      <c r="LQW290" s="134"/>
      <c r="LQX290" s="134"/>
      <c r="LQY290" s="134"/>
      <c r="LQZ290" s="134"/>
      <c r="LRA290" s="134"/>
      <c r="LRB290" s="134"/>
      <c r="LRC290" s="134"/>
      <c r="LRD290" s="134"/>
      <c r="LRE290" s="134"/>
      <c r="LRF290" s="134"/>
      <c r="LRG290" s="134"/>
      <c r="LRH290" s="134"/>
      <c r="LRI290" s="134"/>
      <c r="LRJ290" s="134"/>
      <c r="LRK290" s="134"/>
      <c r="LRL290" s="134"/>
      <c r="LRM290" s="134"/>
      <c r="LRN290" s="134"/>
      <c r="LRO290" s="134"/>
      <c r="LRP290" s="134"/>
      <c r="LRQ290" s="134"/>
      <c r="LRR290" s="134"/>
      <c r="LRS290" s="134"/>
      <c r="LRT290" s="134"/>
      <c r="LRU290" s="134"/>
      <c r="LRV290" s="134"/>
      <c r="LRW290" s="134"/>
      <c r="LRX290" s="134"/>
      <c r="LRY290" s="134"/>
      <c r="LRZ290" s="134"/>
      <c r="LSA290" s="134"/>
      <c r="LSB290" s="134"/>
      <c r="LSC290" s="134"/>
      <c r="LSD290" s="134"/>
      <c r="LSE290" s="134"/>
      <c r="LSF290" s="134"/>
      <c r="LSG290" s="134"/>
      <c r="LSH290" s="134"/>
      <c r="LSI290" s="134"/>
      <c r="LSJ290" s="134"/>
      <c r="LSK290" s="134"/>
      <c r="LSL290" s="134"/>
      <c r="LSM290" s="134"/>
      <c r="LSN290" s="134"/>
      <c r="LSO290" s="134"/>
      <c r="LSP290" s="134"/>
      <c r="LSQ290" s="134"/>
      <c r="LSR290" s="134"/>
      <c r="LSS290" s="134"/>
      <c r="LST290" s="134"/>
      <c r="LSU290" s="134"/>
      <c r="LSV290" s="134"/>
      <c r="LSW290" s="134"/>
      <c r="LSX290" s="134"/>
      <c r="LSY290" s="134"/>
      <c r="LSZ290" s="134"/>
      <c r="LTA290" s="134"/>
      <c r="LTB290" s="134"/>
      <c r="LTC290" s="134"/>
      <c r="LTD290" s="134"/>
      <c r="LTE290" s="134"/>
      <c r="LTF290" s="134"/>
      <c r="LTG290" s="134"/>
      <c r="LTH290" s="134"/>
      <c r="LTI290" s="134"/>
      <c r="LTJ290" s="134"/>
      <c r="LTK290" s="134"/>
      <c r="LTL290" s="134"/>
      <c r="LTM290" s="134"/>
      <c r="LTN290" s="134"/>
      <c r="LTO290" s="134"/>
      <c r="LTP290" s="134"/>
      <c r="LTQ290" s="134"/>
      <c r="LTR290" s="134"/>
      <c r="LTS290" s="134"/>
      <c r="LTT290" s="134"/>
      <c r="LTU290" s="134"/>
      <c r="LTV290" s="134"/>
      <c r="LTW290" s="134"/>
      <c r="LTX290" s="134"/>
      <c r="LTY290" s="134"/>
      <c r="LTZ290" s="134"/>
      <c r="LUA290" s="134"/>
      <c r="LUB290" s="134"/>
      <c r="LUC290" s="134"/>
      <c r="LUD290" s="134"/>
      <c r="LUE290" s="134"/>
      <c r="LUF290" s="134"/>
      <c r="LUG290" s="134"/>
      <c r="LUH290" s="134"/>
      <c r="LUI290" s="134"/>
      <c r="LUJ290" s="134"/>
      <c r="LUK290" s="134"/>
      <c r="LUL290" s="134"/>
      <c r="LUM290" s="134"/>
      <c r="LUN290" s="134"/>
      <c r="LUO290" s="134"/>
      <c r="LUP290" s="134"/>
      <c r="LUQ290" s="134"/>
      <c r="LUR290" s="134"/>
      <c r="LUS290" s="134"/>
      <c r="LUT290" s="134"/>
      <c r="LUU290" s="134"/>
      <c r="LUV290" s="134"/>
      <c r="LUW290" s="134"/>
      <c r="LUX290" s="134"/>
      <c r="LUY290" s="134"/>
      <c r="LUZ290" s="134"/>
      <c r="LVA290" s="134"/>
      <c r="LVB290" s="134"/>
      <c r="LVC290" s="134"/>
      <c r="LVD290" s="134"/>
      <c r="LVE290" s="134"/>
      <c r="LVF290" s="134"/>
      <c r="LVG290" s="134"/>
      <c r="LVH290" s="134"/>
      <c r="LVI290" s="134"/>
      <c r="LVJ290" s="134"/>
      <c r="LVK290" s="134"/>
      <c r="LVL290" s="134"/>
      <c r="LVM290" s="134"/>
      <c r="LVN290" s="134"/>
      <c r="LVO290" s="134"/>
      <c r="LVP290" s="134"/>
      <c r="LVQ290" s="134"/>
      <c r="LVR290" s="134"/>
      <c r="LVS290" s="134"/>
      <c r="LVT290" s="134"/>
      <c r="LVU290" s="134"/>
      <c r="LVV290" s="134"/>
      <c r="LVW290" s="134"/>
      <c r="LVX290" s="134"/>
      <c r="LVY290" s="134"/>
      <c r="LVZ290" s="134"/>
      <c r="LWA290" s="134"/>
      <c r="LWB290" s="134"/>
      <c r="LWC290" s="134"/>
      <c r="LWD290" s="134"/>
      <c r="LWE290" s="134"/>
      <c r="LWF290" s="134"/>
      <c r="LWG290" s="134"/>
      <c r="LWH290" s="134"/>
      <c r="LWI290" s="134"/>
      <c r="LWJ290" s="134"/>
      <c r="LWK290" s="134"/>
      <c r="LWL290" s="134"/>
      <c r="LWM290" s="134"/>
      <c r="LWN290" s="134"/>
      <c r="LWO290" s="134"/>
      <c r="LWP290" s="134"/>
      <c r="LWQ290" s="134"/>
      <c r="LWR290" s="134"/>
      <c r="LWS290" s="134"/>
      <c r="LWT290" s="134"/>
      <c r="LWU290" s="134"/>
      <c r="LWV290" s="134"/>
      <c r="LWW290" s="134"/>
      <c r="LWX290" s="134"/>
      <c r="LWY290" s="134"/>
      <c r="LWZ290" s="134"/>
      <c r="LXA290" s="134"/>
      <c r="LXB290" s="134"/>
      <c r="LXC290" s="134"/>
      <c r="LXD290" s="134"/>
      <c r="LXE290" s="134"/>
      <c r="LXF290" s="134"/>
      <c r="LXG290" s="134"/>
      <c r="LXH290" s="134"/>
      <c r="LXI290" s="134"/>
      <c r="LXJ290" s="134"/>
      <c r="LXK290" s="134"/>
      <c r="LXL290" s="134"/>
      <c r="LXM290" s="134"/>
      <c r="LXN290" s="134"/>
      <c r="LXO290" s="134"/>
      <c r="LXP290" s="134"/>
      <c r="LXQ290" s="134"/>
      <c r="LXR290" s="134"/>
      <c r="LXS290" s="134"/>
      <c r="LXT290" s="134"/>
      <c r="LXU290" s="134"/>
      <c r="LXV290" s="134"/>
      <c r="LXW290" s="134"/>
      <c r="LXX290" s="134"/>
      <c r="LXY290" s="134"/>
      <c r="LXZ290" s="134"/>
      <c r="LYA290" s="134"/>
      <c r="LYB290" s="134"/>
      <c r="LYC290" s="134"/>
      <c r="LYD290" s="134"/>
      <c r="LYE290" s="134"/>
      <c r="LYF290" s="134"/>
      <c r="LYG290" s="134"/>
      <c r="LYH290" s="134"/>
      <c r="LYI290" s="134"/>
      <c r="LYJ290" s="134"/>
      <c r="LYK290" s="134"/>
      <c r="LYL290" s="134"/>
      <c r="LYM290" s="134"/>
      <c r="LYN290" s="134"/>
      <c r="LYO290" s="134"/>
      <c r="LYP290" s="134"/>
      <c r="LYQ290" s="134"/>
      <c r="LYR290" s="134"/>
      <c r="LYS290" s="134"/>
      <c r="LYT290" s="134"/>
      <c r="LYU290" s="134"/>
      <c r="LYV290" s="134"/>
      <c r="LYW290" s="134"/>
      <c r="LYX290" s="134"/>
      <c r="LYY290" s="134"/>
      <c r="LYZ290" s="134"/>
      <c r="LZA290" s="134"/>
      <c r="LZB290" s="134"/>
      <c r="LZC290" s="134"/>
      <c r="LZD290" s="134"/>
      <c r="LZE290" s="134"/>
      <c r="LZF290" s="134"/>
      <c r="LZG290" s="134"/>
      <c r="LZH290" s="134"/>
      <c r="LZI290" s="134"/>
      <c r="LZJ290" s="134"/>
      <c r="LZK290" s="134"/>
      <c r="LZL290" s="134"/>
      <c r="LZM290" s="134"/>
      <c r="LZN290" s="134"/>
      <c r="LZO290" s="134"/>
      <c r="LZP290" s="134"/>
      <c r="LZQ290" s="134"/>
      <c r="LZR290" s="134"/>
      <c r="LZS290" s="134"/>
      <c r="LZT290" s="134"/>
      <c r="LZU290" s="134"/>
      <c r="LZV290" s="134"/>
      <c r="LZW290" s="134"/>
      <c r="LZX290" s="134"/>
      <c r="LZY290" s="134"/>
      <c r="LZZ290" s="134"/>
      <c r="MAA290" s="134"/>
      <c r="MAB290" s="134"/>
      <c r="MAC290" s="134"/>
      <c r="MAD290" s="134"/>
      <c r="MAE290" s="134"/>
      <c r="MAF290" s="134"/>
      <c r="MAG290" s="134"/>
      <c r="MAH290" s="134"/>
      <c r="MAI290" s="134"/>
      <c r="MAJ290" s="134"/>
      <c r="MAK290" s="134"/>
      <c r="MAL290" s="134"/>
      <c r="MAM290" s="134"/>
      <c r="MAN290" s="134"/>
      <c r="MAO290" s="134"/>
      <c r="MAP290" s="134"/>
      <c r="MAQ290" s="134"/>
      <c r="MAR290" s="134"/>
      <c r="MAS290" s="134"/>
      <c r="MAT290" s="134"/>
      <c r="MAU290" s="134"/>
      <c r="MAV290" s="134"/>
      <c r="MAW290" s="134"/>
      <c r="MAX290" s="134"/>
      <c r="MAY290" s="134"/>
      <c r="MAZ290" s="134"/>
      <c r="MBA290" s="134"/>
      <c r="MBB290" s="134"/>
      <c r="MBC290" s="134"/>
      <c r="MBD290" s="134"/>
      <c r="MBE290" s="134"/>
      <c r="MBF290" s="134"/>
      <c r="MBG290" s="134"/>
      <c r="MBH290" s="134"/>
      <c r="MBI290" s="134"/>
      <c r="MBJ290" s="134"/>
      <c r="MBK290" s="134"/>
      <c r="MBL290" s="134"/>
      <c r="MBM290" s="134"/>
      <c r="MBN290" s="134"/>
      <c r="MBO290" s="134"/>
      <c r="MBP290" s="134"/>
      <c r="MBQ290" s="134"/>
      <c r="MBR290" s="134"/>
      <c r="MBS290" s="134"/>
      <c r="MBT290" s="134"/>
      <c r="MBU290" s="134"/>
      <c r="MBV290" s="134"/>
      <c r="MBW290" s="134"/>
      <c r="MBX290" s="134"/>
      <c r="MBY290" s="134"/>
      <c r="MBZ290" s="134"/>
      <c r="MCA290" s="134"/>
      <c r="MCB290" s="134"/>
      <c r="MCC290" s="134"/>
      <c r="MCD290" s="134"/>
      <c r="MCE290" s="134"/>
      <c r="MCF290" s="134"/>
      <c r="MCG290" s="134"/>
      <c r="MCH290" s="134"/>
      <c r="MCI290" s="134"/>
      <c r="MCJ290" s="134"/>
      <c r="MCK290" s="134"/>
      <c r="MCL290" s="134"/>
      <c r="MCM290" s="134"/>
      <c r="MCN290" s="134"/>
      <c r="MCO290" s="134"/>
      <c r="MCP290" s="134"/>
      <c r="MCQ290" s="134"/>
      <c r="MCR290" s="134"/>
      <c r="MCS290" s="134"/>
      <c r="MCT290" s="134"/>
      <c r="MCU290" s="134"/>
      <c r="MCV290" s="134"/>
      <c r="MCW290" s="134"/>
      <c r="MCX290" s="134"/>
      <c r="MCY290" s="134"/>
      <c r="MCZ290" s="134"/>
      <c r="MDA290" s="134"/>
      <c r="MDB290" s="134"/>
      <c r="MDC290" s="134"/>
      <c r="MDD290" s="134"/>
      <c r="MDE290" s="134"/>
      <c r="MDF290" s="134"/>
      <c r="MDG290" s="134"/>
      <c r="MDH290" s="134"/>
      <c r="MDI290" s="134"/>
      <c r="MDJ290" s="134"/>
      <c r="MDK290" s="134"/>
      <c r="MDL290" s="134"/>
      <c r="MDM290" s="134"/>
      <c r="MDN290" s="134"/>
      <c r="MDO290" s="134"/>
      <c r="MDP290" s="134"/>
      <c r="MDQ290" s="134"/>
      <c r="MDR290" s="134"/>
      <c r="MDS290" s="134"/>
      <c r="MDT290" s="134"/>
      <c r="MDU290" s="134"/>
      <c r="MDV290" s="134"/>
      <c r="MDW290" s="134"/>
      <c r="MDX290" s="134"/>
      <c r="MDY290" s="134"/>
      <c r="MDZ290" s="134"/>
      <c r="MEA290" s="134"/>
      <c r="MEB290" s="134"/>
      <c r="MEC290" s="134"/>
      <c r="MED290" s="134"/>
      <c r="MEE290" s="134"/>
      <c r="MEF290" s="134"/>
      <c r="MEG290" s="134"/>
      <c r="MEH290" s="134"/>
      <c r="MEI290" s="134"/>
      <c r="MEJ290" s="134"/>
      <c r="MEK290" s="134"/>
      <c r="MEL290" s="134"/>
      <c r="MEM290" s="134"/>
      <c r="MEN290" s="134"/>
      <c r="MEO290" s="134"/>
      <c r="MEP290" s="134"/>
      <c r="MEQ290" s="134"/>
      <c r="MER290" s="134"/>
      <c r="MES290" s="134"/>
      <c r="MET290" s="134"/>
      <c r="MEU290" s="134"/>
      <c r="MEV290" s="134"/>
      <c r="MEW290" s="134"/>
      <c r="MEX290" s="134"/>
      <c r="MEY290" s="134"/>
      <c r="MEZ290" s="134"/>
      <c r="MFA290" s="134"/>
      <c r="MFB290" s="134"/>
      <c r="MFC290" s="134"/>
      <c r="MFD290" s="134"/>
      <c r="MFE290" s="134"/>
      <c r="MFF290" s="134"/>
      <c r="MFG290" s="134"/>
      <c r="MFH290" s="134"/>
      <c r="MFI290" s="134"/>
      <c r="MFJ290" s="134"/>
      <c r="MFK290" s="134"/>
      <c r="MFL290" s="134"/>
      <c r="MFM290" s="134"/>
      <c r="MFN290" s="134"/>
      <c r="MFO290" s="134"/>
      <c r="MFP290" s="134"/>
      <c r="MFQ290" s="134"/>
      <c r="MFR290" s="134"/>
      <c r="MFS290" s="134"/>
      <c r="MFT290" s="134"/>
      <c r="MFU290" s="134"/>
      <c r="MFV290" s="134"/>
      <c r="MFW290" s="134"/>
      <c r="MFX290" s="134"/>
      <c r="MFY290" s="134"/>
      <c r="MFZ290" s="134"/>
      <c r="MGA290" s="134"/>
      <c r="MGB290" s="134"/>
      <c r="MGC290" s="134"/>
      <c r="MGD290" s="134"/>
      <c r="MGE290" s="134"/>
      <c r="MGF290" s="134"/>
      <c r="MGG290" s="134"/>
      <c r="MGH290" s="134"/>
      <c r="MGI290" s="134"/>
      <c r="MGJ290" s="134"/>
      <c r="MGK290" s="134"/>
      <c r="MGL290" s="134"/>
      <c r="MGM290" s="134"/>
      <c r="MGN290" s="134"/>
      <c r="MGO290" s="134"/>
      <c r="MGP290" s="134"/>
      <c r="MGQ290" s="134"/>
      <c r="MGR290" s="134"/>
      <c r="MGS290" s="134"/>
      <c r="MGT290" s="134"/>
      <c r="MGU290" s="134"/>
      <c r="MGV290" s="134"/>
      <c r="MGW290" s="134"/>
      <c r="MGX290" s="134"/>
      <c r="MGY290" s="134"/>
      <c r="MGZ290" s="134"/>
      <c r="MHA290" s="134"/>
      <c r="MHB290" s="134"/>
      <c r="MHC290" s="134"/>
      <c r="MHD290" s="134"/>
      <c r="MHE290" s="134"/>
      <c r="MHF290" s="134"/>
      <c r="MHG290" s="134"/>
      <c r="MHH290" s="134"/>
      <c r="MHI290" s="134"/>
      <c r="MHJ290" s="134"/>
      <c r="MHK290" s="134"/>
      <c r="MHL290" s="134"/>
      <c r="MHM290" s="134"/>
      <c r="MHN290" s="134"/>
      <c r="MHO290" s="134"/>
      <c r="MHP290" s="134"/>
      <c r="MHQ290" s="134"/>
      <c r="MHR290" s="134"/>
      <c r="MHS290" s="134"/>
      <c r="MHT290" s="134"/>
      <c r="MHU290" s="134"/>
      <c r="MHV290" s="134"/>
      <c r="MHW290" s="134"/>
      <c r="MHX290" s="134"/>
      <c r="MHY290" s="134"/>
      <c r="MHZ290" s="134"/>
      <c r="MIA290" s="134"/>
      <c r="MIB290" s="134"/>
      <c r="MIC290" s="134"/>
      <c r="MID290" s="134"/>
      <c r="MIE290" s="134"/>
      <c r="MIF290" s="134"/>
      <c r="MIG290" s="134"/>
      <c r="MIH290" s="134"/>
      <c r="MII290" s="134"/>
      <c r="MIJ290" s="134"/>
      <c r="MIK290" s="134"/>
      <c r="MIL290" s="134"/>
      <c r="MIM290" s="134"/>
      <c r="MIN290" s="134"/>
      <c r="MIO290" s="134"/>
      <c r="MIP290" s="134"/>
      <c r="MIQ290" s="134"/>
      <c r="MIR290" s="134"/>
      <c r="MIS290" s="134"/>
      <c r="MIT290" s="134"/>
      <c r="MIU290" s="134"/>
      <c r="MIV290" s="134"/>
      <c r="MIW290" s="134"/>
      <c r="MIX290" s="134"/>
      <c r="MIY290" s="134"/>
      <c r="MIZ290" s="134"/>
      <c r="MJA290" s="134"/>
      <c r="MJB290" s="134"/>
      <c r="MJC290" s="134"/>
      <c r="MJD290" s="134"/>
      <c r="MJE290" s="134"/>
      <c r="MJF290" s="134"/>
      <c r="MJG290" s="134"/>
      <c r="MJH290" s="134"/>
      <c r="MJI290" s="134"/>
      <c r="MJJ290" s="134"/>
      <c r="MJK290" s="134"/>
      <c r="MJL290" s="134"/>
      <c r="MJM290" s="134"/>
      <c r="MJN290" s="134"/>
      <c r="MJO290" s="134"/>
      <c r="MJP290" s="134"/>
      <c r="MJQ290" s="134"/>
      <c r="MJR290" s="134"/>
      <c r="MJS290" s="134"/>
      <c r="MJT290" s="134"/>
      <c r="MJU290" s="134"/>
      <c r="MJV290" s="134"/>
      <c r="MJW290" s="134"/>
      <c r="MJX290" s="134"/>
      <c r="MJY290" s="134"/>
      <c r="MJZ290" s="134"/>
      <c r="MKA290" s="134"/>
      <c r="MKB290" s="134"/>
      <c r="MKC290" s="134"/>
      <c r="MKD290" s="134"/>
      <c r="MKE290" s="134"/>
      <c r="MKF290" s="134"/>
      <c r="MKG290" s="134"/>
      <c r="MKH290" s="134"/>
      <c r="MKI290" s="134"/>
      <c r="MKJ290" s="134"/>
      <c r="MKK290" s="134"/>
      <c r="MKL290" s="134"/>
      <c r="MKM290" s="134"/>
      <c r="MKN290" s="134"/>
      <c r="MKO290" s="134"/>
      <c r="MKP290" s="134"/>
      <c r="MKQ290" s="134"/>
      <c r="MKR290" s="134"/>
      <c r="MKS290" s="134"/>
      <c r="MKT290" s="134"/>
      <c r="MKU290" s="134"/>
      <c r="MKV290" s="134"/>
      <c r="MKW290" s="134"/>
      <c r="MKX290" s="134"/>
      <c r="MKY290" s="134"/>
      <c r="MKZ290" s="134"/>
      <c r="MLA290" s="134"/>
      <c r="MLB290" s="134"/>
      <c r="MLC290" s="134"/>
      <c r="MLD290" s="134"/>
      <c r="MLE290" s="134"/>
      <c r="MLF290" s="134"/>
      <c r="MLG290" s="134"/>
      <c r="MLH290" s="134"/>
      <c r="MLI290" s="134"/>
      <c r="MLJ290" s="134"/>
      <c r="MLK290" s="134"/>
      <c r="MLL290" s="134"/>
      <c r="MLM290" s="134"/>
      <c r="MLN290" s="134"/>
      <c r="MLO290" s="134"/>
      <c r="MLP290" s="134"/>
      <c r="MLQ290" s="134"/>
      <c r="MLR290" s="134"/>
      <c r="MLS290" s="134"/>
      <c r="MLT290" s="134"/>
      <c r="MLU290" s="134"/>
      <c r="MLV290" s="134"/>
      <c r="MLW290" s="134"/>
      <c r="MLX290" s="134"/>
      <c r="MLY290" s="134"/>
      <c r="MLZ290" s="134"/>
      <c r="MMA290" s="134"/>
      <c r="MMB290" s="134"/>
      <c r="MMC290" s="134"/>
      <c r="MMD290" s="134"/>
      <c r="MME290" s="134"/>
      <c r="MMF290" s="134"/>
      <c r="MMG290" s="134"/>
      <c r="MMH290" s="134"/>
      <c r="MMI290" s="134"/>
      <c r="MMJ290" s="134"/>
      <c r="MMK290" s="134"/>
      <c r="MML290" s="134"/>
      <c r="MMM290" s="134"/>
      <c r="MMN290" s="134"/>
      <c r="MMO290" s="134"/>
      <c r="MMP290" s="134"/>
      <c r="MMQ290" s="134"/>
      <c r="MMR290" s="134"/>
      <c r="MMS290" s="134"/>
      <c r="MMT290" s="134"/>
      <c r="MMU290" s="134"/>
      <c r="MMV290" s="134"/>
      <c r="MMW290" s="134"/>
      <c r="MMX290" s="134"/>
      <c r="MMY290" s="134"/>
      <c r="MMZ290" s="134"/>
      <c r="MNA290" s="134"/>
      <c r="MNB290" s="134"/>
      <c r="MNC290" s="134"/>
      <c r="MND290" s="134"/>
      <c r="MNE290" s="134"/>
      <c r="MNF290" s="134"/>
      <c r="MNG290" s="134"/>
      <c r="MNH290" s="134"/>
      <c r="MNI290" s="134"/>
      <c r="MNJ290" s="134"/>
      <c r="MNK290" s="134"/>
      <c r="MNL290" s="134"/>
      <c r="MNM290" s="134"/>
      <c r="MNN290" s="134"/>
      <c r="MNO290" s="134"/>
      <c r="MNP290" s="134"/>
      <c r="MNQ290" s="134"/>
      <c r="MNR290" s="134"/>
      <c r="MNS290" s="134"/>
      <c r="MNT290" s="134"/>
      <c r="MNU290" s="134"/>
      <c r="MNV290" s="134"/>
      <c r="MNW290" s="134"/>
      <c r="MNX290" s="134"/>
      <c r="MNY290" s="134"/>
      <c r="MNZ290" s="134"/>
      <c r="MOA290" s="134"/>
      <c r="MOB290" s="134"/>
      <c r="MOC290" s="134"/>
      <c r="MOD290" s="134"/>
      <c r="MOE290" s="134"/>
      <c r="MOF290" s="134"/>
      <c r="MOG290" s="134"/>
      <c r="MOH290" s="134"/>
      <c r="MOI290" s="134"/>
      <c r="MOJ290" s="134"/>
      <c r="MOK290" s="134"/>
      <c r="MOL290" s="134"/>
      <c r="MOM290" s="134"/>
      <c r="MON290" s="134"/>
      <c r="MOO290" s="134"/>
      <c r="MOP290" s="134"/>
      <c r="MOQ290" s="134"/>
      <c r="MOR290" s="134"/>
      <c r="MOS290" s="134"/>
      <c r="MOT290" s="134"/>
      <c r="MOU290" s="134"/>
      <c r="MOV290" s="134"/>
      <c r="MOW290" s="134"/>
      <c r="MOX290" s="134"/>
      <c r="MOY290" s="134"/>
      <c r="MOZ290" s="134"/>
      <c r="MPA290" s="134"/>
      <c r="MPB290" s="134"/>
      <c r="MPC290" s="134"/>
      <c r="MPD290" s="134"/>
      <c r="MPE290" s="134"/>
      <c r="MPF290" s="134"/>
      <c r="MPG290" s="134"/>
      <c r="MPH290" s="134"/>
      <c r="MPI290" s="134"/>
      <c r="MPJ290" s="134"/>
      <c r="MPK290" s="134"/>
      <c r="MPL290" s="134"/>
      <c r="MPM290" s="134"/>
      <c r="MPN290" s="134"/>
      <c r="MPO290" s="134"/>
      <c r="MPP290" s="134"/>
      <c r="MPQ290" s="134"/>
      <c r="MPR290" s="134"/>
      <c r="MPS290" s="134"/>
      <c r="MPT290" s="134"/>
      <c r="MPU290" s="134"/>
      <c r="MPV290" s="134"/>
      <c r="MPW290" s="134"/>
      <c r="MPX290" s="134"/>
      <c r="MPY290" s="134"/>
      <c r="MPZ290" s="134"/>
      <c r="MQA290" s="134"/>
      <c r="MQB290" s="134"/>
      <c r="MQC290" s="134"/>
      <c r="MQD290" s="134"/>
      <c r="MQE290" s="134"/>
      <c r="MQF290" s="134"/>
      <c r="MQG290" s="134"/>
      <c r="MQH290" s="134"/>
      <c r="MQI290" s="134"/>
      <c r="MQJ290" s="134"/>
      <c r="MQK290" s="134"/>
      <c r="MQL290" s="134"/>
      <c r="MQM290" s="134"/>
      <c r="MQN290" s="134"/>
      <c r="MQO290" s="134"/>
      <c r="MQP290" s="134"/>
      <c r="MQQ290" s="134"/>
      <c r="MQR290" s="134"/>
      <c r="MQS290" s="134"/>
      <c r="MQT290" s="134"/>
      <c r="MQU290" s="134"/>
      <c r="MQV290" s="134"/>
      <c r="MQW290" s="134"/>
      <c r="MQX290" s="134"/>
      <c r="MQY290" s="134"/>
      <c r="MQZ290" s="134"/>
      <c r="MRA290" s="134"/>
      <c r="MRB290" s="134"/>
      <c r="MRC290" s="134"/>
      <c r="MRD290" s="134"/>
      <c r="MRE290" s="134"/>
      <c r="MRF290" s="134"/>
      <c r="MRG290" s="134"/>
      <c r="MRH290" s="134"/>
      <c r="MRI290" s="134"/>
      <c r="MRJ290" s="134"/>
      <c r="MRK290" s="134"/>
      <c r="MRL290" s="134"/>
      <c r="MRM290" s="134"/>
      <c r="MRN290" s="134"/>
      <c r="MRO290" s="134"/>
      <c r="MRP290" s="134"/>
      <c r="MRQ290" s="134"/>
      <c r="MRR290" s="134"/>
      <c r="MRS290" s="134"/>
      <c r="MRT290" s="134"/>
      <c r="MRU290" s="134"/>
      <c r="MRV290" s="134"/>
      <c r="MRW290" s="134"/>
      <c r="MRX290" s="134"/>
      <c r="MRY290" s="134"/>
      <c r="MRZ290" s="134"/>
      <c r="MSA290" s="134"/>
      <c r="MSB290" s="134"/>
      <c r="MSC290" s="134"/>
      <c r="MSD290" s="134"/>
      <c r="MSE290" s="134"/>
      <c r="MSF290" s="134"/>
      <c r="MSG290" s="134"/>
      <c r="MSH290" s="134"/>
      <c r="MSI290" s="134"/>
      <c r="MSJ290" s="134"/>
      <c r="MSK290" s="134"/>
      <c r="MSL290" s="134"/>
      <c r="MSM290" s="134"/>
      <c r="MSN290" s="134"/>
      <c r="MSO290" s="134"/>
      <c r="MSP290" s="134"/>
      <c r="MSQ290" s="134"/>
      <c r="MSR290" s="134"/>
      <c r="MSS290" s="134"/>
      <c r="MST290" s="134"/>
      <c r="MSU290" s="134"/>
      <c r="MSV290" s="134"/>
      <c r="MSW290" s="134"/>
      <c r="MSX290" s="134"/>
      <c r="MSY290" s="134"/>
      <c r="MSZ290" s="134"/>
      <c r="MTA290" s="134"/>
      <c r="MTB290" s="134"/>
      <c r="MTC290" s="134"/>
      <c r="MTD290" s="134"/>
      <c r="MTE290" s="134"/>
      <c r="MTF290" s="134"/>
      <c r="MTG290" s="134"/>
      <c r="MTH290" s="134"/>
      <c r="MTI290" s="134"/>
      <c r="MTJ290" s="134"/>
      <c r="MTK290" s="134"/>
      <c r="MTL290" s="134"/>
      <c r="MTM290" s="134"/>
      <c r="MTN290" s="134"/>
      <c r="MTO290" s="134"/>
      <c r="MTP290" s="134"/>
      <c r="MTQ290" s="134"/>
      <c r="MTR290" s="134"/>
      <c r="MTS290" s="134"/>
      <c r="MTT290" s="134"/>
      <c r="MTU290" s="134"/>
      <c r="MTV290" s="134"/>
      <c r="MTW290" s="134"/>
      <c r="MTX290" s="134"/>
      <c r="MTY290" s="134"/>
      <c r="MTZ290" s="134"/>
      <c r="MUA290" s="134"/>
      <c r="MUB290" s="134"/>
      <c r="MUC290" s="134"/>
      <c r="MUD290" s="134"/>
      <c r="MUE290" s="134"/>
      <c r="MUF290" s="134"/>
      <c r="MUG290" s="134"/>
      <c r="MUH290" s="134"/>
      <c r="MUI290" s="134"/>
      <c r="MUJ290" s="134"/>
      <c r="MUK290" s="134"/>
      <c r="MUL290" s="134"/>
      <c r="MUM290" s="134"/>
      <c r="MUN290" s="134"/>
      <c r="MUO290" s="134"/>
      <c r="MUP290" s="134"/>
      <c r="MUQ290" s="134"/>
      <c r="MUR290" s="134"/>
      <c r="MUS290" s="134"/>
      <c r="MUT290" s="134"/>
      <c r="MUU290" s="134"/>
      <c r="MUV290" s="134"/>
      <c r="MUW290" s="134"/>
      <c r="MUX290" s="134"/>
      <c r="MUY290" s="134"/>
      <c r="MUZ290" s="134"/>
      <c r="MVA290" s="134"/>
      <c r="MVB290" s="134"/>
      <c r="MVC290" s="134"/>
      <c r="MVD290" s="134"/>
      <c r="MVE290" s="134"/>
      <c r="MVF290" s="134"/>
      <c r="MVG290" s="134"/>
      <c r="MVH290" s="134"/>
      <c r="MVI290" s="134"/>
      <c r="MVJ290" s="134"/>
      <c r="MVK290" s="134"/>
      <c r="MVL290" s="134"/>
      <c r="MVM290" s="134"/>
      <c r="MVN290" s="134"/>
      <c r="MVO290" s="134"/>
      <c r="MVP290" s="134"/>
      <c r="MVQ290" s="134"/>
      <c r="MVR290" s="134"/>
      <c r="MVS290" s="134"/>
      <c r="MVT290" s="134"/>
      <c r="MVU290" s="134"/>
      <c r="MVV290" s="134"/>
      <c r="MVW290" s="134"/>
      <c r="MVX290" s="134"/>
      <c r="MVY290" s="134"/>
      <c r="MVZ290" s="134"/>
      <c r="MWA290" s="134"/>
      <c r="MWB290" s="134"/>
      <c r="MWC290" s="134"/>
      <c r="MWD290" s="134"/>
      <c r="MWE290" s="134"/>
      <c r="MWF290" s="134"/>
      <c r="MWG290" s="134"/>
      <c r="MWH290" s="134"/>
      <c r="MWI290" s="134"/>
      <c r="MWJ290" s="134"/>
      <c r="MWK290" s="134"/>
      <c r="MWL290" s="134"/>
      <c r="MWM290" s="134"/>
      <c r="MWN290" s="134"/>
      <c r="MWO290" s="134"/>
      <c r="MWP290" s="134"/>
      <c r="MWQ290" s="134"/>
      <c r="MWR290" s="134"/>
      <c r="MWS290" s="134"/>
      <c r="MWT290" s="134"/>
      <c r="MWU290" s="134"/>
      <c r="MWV290" s="134"/>
      <c r="MWW290" s="134"/>
      <c r="MWX290" s="134"/>
      <c r="MWY290" s="134"/>
      <c r="MWZ290" s="134"/>
      <c r="MXA290" s="134"/>
      <c r="MXB290" s="134"/>
      <c r="MXC290" s="134"/>
      <c r="MXD290" s="134"/>
      <c r="MXE290" s="134"/>
      <c r="MXF290" s="134"/>
      <c r="MXG290" s="134"/>
      <c r="MXH290" s="134"/>
      <c r="MXI290" s="134"/>
      <c r="MXJ290" s="134"/>
      <c r="MXK290" s="134"/>
      <c r="MXL290" s="134"/>
      <c r="MXM290" s="134"/>
      <c r="MXN290" s="134"/>
      <c r="MXO290" s="134"/>
      <c r="MXP290" s="134"/>
      <c r="MXQ290" s="134"/>
      <c r="MXR290" s="134"/>
      <c r="MXS290" s="134"/>
      <c r="MXT290" s="134"/>
      <c r="MXU290" s="134"/>
      <c r="MXV290" s="134"/>
      <c r="MXW290" s="134"/>
      <c r="MXX290" s="134"/>
      <c r="MXY290" s="134"/>
      <c r="MXZ290" s="134"/>
      <c r="MYA290" s="134"/>
      <c r="MYB290" s="134"/>
      <c r="MYC290" s="134"/>
      <c r="MYD290" s="134"/>
      <c r="MYE290" s="134"/>
      <c r="MYF290" s="134"/>
      <c r="MYG290" s="134"/>
      <c r="MYH290" s="134"/>
      <c r="MYI290" s="134"/>
      <c r="MYJ290" s="134"/>
      <c r="MYK290" s="134"/>
      <c r="MYL290" s="134"/>
      <c r="MYM290" s="134"/>
      <c r="MYN290" s="134"/>
      <c r="MYO290" s="134"/>
      <c r="MYP290" s="134"/>
      <c r="MYQ290" s="134"/>
      <c r="MYR290" s="134"/>
      <c r="MYS290" s="134"/>
      <c r="MYT290" s="134"/>
      <c r="MYU290" s="134"/>
      <c r="MYV290" s="134"/>
      <c r="MYW290" s="134"/>
      <c r="MYX290" s="134"/>
      <c r="MYY290" s="134"/>
      <c r="MYZ290" s="134"/>
      <c r="MZA290" s="134"/>
      <c r="MZB290" s="134"/>
      <c r="MZC290" s="134"/>
      <c r="MZD290" s="134"/>
      <c r="MZE290" s="134"/>
      <c r="MZF290" s="134"/>
      <c r="MZG290" s="134"/>
      <c r="MZH290" s="134"/>
      <c r="MZI290" s="134"/>
      <c r="MZJ290" s="134"/>
      <c r="MZK290" s="134"/>
      <c r="MZL290" s="134"/>
      <c r="MZM290" s="134"/>
      <c r="MZN290" s="134"/>
      <c r="MZO290" s="134"/>
      <c r="MZP290" s="134"/>
      <c r="MZQ290" s="134"/>
      <c r="MZR290" s="134"/>
      <c r="MZS290" s="134"/>
      <c r="MZT290" s="134"/>
      <c r="MZU290" s="134"/>
      <c r="MZV290" s="134"/>
      <c r="MZW290" s="134"/>
      <c r="MZX290" s="134"/>
      <c r="MZY290" s="134"/>
      <c r="MZZ290" s="134"/>
      <c r="NAA290" s="134"/>
      <c r="NAB290" s="134"/>
      <c r="NAC290" s="134"/>
      <c r="NAD290" s="134"/>
      <c r="NAE290" s="134"/>
      <c r="NAF290" s="134"/>
      <c r="NAG290" s="134"/>
      <c r="NAH290" s="134"/>
      <c r="NAI290" s="134"/>
      <c r="NAJ290" s="134"/>
      <c r="NAK290" s="134"/>
      <c r="NAL290" s="134"/>
      <c r="NAM290" s="134"/>
      <c r="NAN290" s="134"/>
      <c r="NAO290" s="134"/>
      <c r="NAP290" s="134"/>
      <c r="NAQ290" s="134"/>
      <c r="NAR290" s="134"/>
      <c r="NAS290" s="134"/>
      <c r="NAT290" s="134"/>
      <c r="NAU290" s="134"/>
      <c r="NAV290" s="134"/>
      <c r="NAW290" s="134"/>
      <c r="NAX290" s="134"/>
      <c r="NAY290" s="134"/>
      <c r="NAZ290" s="134"/>
      <c r="NBA290" s="134"/>
      <c r="NBB290" s="134"/>
      <c r="NBC290" s="134"/>
      <c r="NBD290" s="134"/>
      <c r="NBE290" s="134"/>
      <c r="NBF290" s="134"/>
      <c r="NBG290" s="134"/>
      <c r="NBH290" s="134"/>
      <c r="NBI290" s="134"/>
      <c r="NBJ290" s="134"/>
      <c r="NBK290" s="134"/>
      <c r="NBL290" s="134"/>
      <c r="NBM290" s="134"/>
      <c r="NBN290" s="134"/>
      <c r="NBO290" s="134"/>
      <c r="NBP290" s="134"/>
      <c r="NBQ290" s="134"/>
      <c r="NBR290" s="134"/>
      <c r="NBS290" s="134"/>
      <c r="NBT290" s="134"/>
      <c r="NBU290" s="134"/>
      <c r="NBV290" s="134"/>
      <c r="NBW290" s="134"/>
      <c r="NBX290" s="134"/>
      <c r="NBY290" s="134"/>
      <c r="NBZ290" s="134"/>
      <c r="NCA290" s="134"/>
      <c r="NCB290" s="134"/>
      <c r="NCC290" s="134"/>
      <c r="NCD290" s="134"/>
      <c r="NCE290" s="134"/>
      <c r="NCF290" s="134"/>
      <c r="NCG290" s="134"/>
      <c r="NCH290" s="134"/>
      <c r="NCI290" s="134"/>
      <c r="NCJ290" s="134"/>
      <c r="NCK290" s="134"/>
      <c r="NCL290" s="134"/>
      <c r="NCM290" s="134"/>
      <c r="NCN290" s="134"/>
      <c r="NCO290" s="134"/>
      <c r="NCP290" s="134"/>
      <c r="NCQ290" s="134"/>
      <c r="NCR290" s="134"/>
      <c r="NCS290" s="134"/>
      <c r="NCT290" s="134"/>
      <c r="NCU290" s="134"/>
      <c r="NCV290" s="134"/>
      <c r="NCW290" s="134"/>
      <c r="NCX290" s="134"/>
      <c r="NCY290" s="134"/>
      <c r="NCZ290" s="134"/>
      <c r="NDA290" s="134"/>
      <c r="NDB290" s="134"/>
      <c r="NDC290" s="134"/>
      <c r="NDD290" s="134"/>
      <c r="NDE290" s="134"/>
      <c r="NDF290" s="134"/>
      <c r="NDG290" s="134"/>
      <c r="NDH290" s="134"/>
      <c r="NDI290" s="134"/>
      <c r="NDJ290" s="134"/>
      <c r="NDK290" s="134"/>
      <c r="NDL290" s="134"/>
      <c r="NDM290" s="134"/>
      <c r="NDN290" s="134"/>
      <c r="NDO290" s="134"/>
      <c r="NDP290" s="134"/>
      <c r="NDQ290" s="134"/>
      <c r="NDR290" s="134"/>
      <c r="NDS290" s="134"/>
      <c r="NDT290" s="134"/>
      <c r="NDU290" s="134"/>
      <c r="NDV290" s="134"/>
      <c r="NDW290" s="134"/>
      <c r="NDX290" s="134"/>
      <c r="NDY290" s="134"/>
      <c r="NDZ290" s="134"/>
      <c r="NEA290" s="134"/>
      <c r="NEB290" s="134"/>
      <c r="NEC290" s="134"/>
      <c r="NED290" s="134"/>
      <c r="NEE290" s="134"/>
      <c r="NEF290" s="134"/>
      <c r="NEG290" s="134"/>
      <c r="NEH290" s="134"/>
      <c r="NEI290" s="134"/>
      <c r="NEJ290" s="134"/>
      <c r="NEK290" s="134"/>
      <c r="NEL290" s="134"/>
      <c r="NEM290" s="134"/>
      <c r="NEN290" s="134"/>
      <c r="NEO290" s="134"/>
      <c r="NEP290" s="134"/>
      <c r="NEQ290" s="134"/>
      <c r="NER290" s="134"/>
      <c r="NES290" s="134"/>
      <c r="NET290" s="134"/>
      <c r="NEU290" s="134"/>
      <c r="NEV290" s="134"/>
      <c r="NEW290" s="134"/>
      <c r="NEX290" s="134"/>
      <c r="NEY290" s="134"/>
      <c r="NEZ290" s="134"/>
      <c r="NFA290" s="134"/>
      <c r="NFB290" s="134"/>
      <c r="NFC290" s="134"/>
      <c r="NFD290" s="134"/>
      <c r="NFE290" s="134"/>
      <c r="NFF290" s="134"/>
      <c r="NFG290" s="134"/>
      <c r="NFH290" s="134"/>
      <c r="NFI290" s="134"/>
      <c r="NFJ290" s="134"/>
      <c r="NFK290" s="134"/>
      <c r="NFL290" s="134"/>
      <c r="NFM290" s="134"/>
      <c r="NFN290" s="134"/>
      <c r="NFO290" s="134"/>
      <c r="NFP290" s="134"/>
      <c r="NFQ290" s="134"/>
      <c r="NFR290" s="134"/>
      <c r="NFS290" s="134"/>
      <c r="NFT290" s="134"/>
      <c r="NFU290" s="134"/>
      <c r="NFV290" s="134"/>
      <c r="NFW290" s="134"/>
      <c r="NFX290" s="134"/>
      <c r="NFY290" s="134"/>
      <c r="NFZ290" s="134"/>
      <c r="NGA290" s="134"/>
      <c r="NGB290" s="134"/>
      <c r="NGC290" s="134"/>
      <c r="NGD290" s="134"/>
      <c r="NGE290" s="134"/>
      <c r="NGF290" s="134"/>
      <c r="NGG290" s="134"/>
      <c r="NGH290" s="134"/>
      <c r="NGI290" s="134"/>
      <c r="NGJ290" s="134"/>
      <c r="NGK290" s="134"/>
      <c r="NGL290" s="134"/>
      <c r="NGM290" s="134"/>
      <c r="NGN290" s="134"/>
      <c r="NGO290" s="134"/>
      <c r="NGP290" s="134"/>
      <c r="NGQ290" s="134"/>
      <c r="NGR290" s="134"/>
      <c r="NGS290" s="134"/>
      <c r="NGT290" s="134"/>
      <c r="NGU290" s="134"/>
      <c r="NGV290" s="134"/>
      <c r="NGW290" s="134"/>
      <c r="NGX290" s="134"/>
      <c r="NGY290" s="134"/>
      <c r="NGZ290" s="134"/>
      <c r="NHA290" s="134"/>
      <c r="NHB290" s="134"/>
      <c r="NHC290" s="134"/>
      <c r="NHD290" s="134"/>
      <c r="NHE290" s="134"/>
      <c r="NHF290" s="134"/>
      <c r="NHG290" s="134"/>
      <c r="NHH290" s="134"/>
      <c r="NHI290" s="134"/>
      <c r="NHJ290" s="134"/>
      <c r="NHK290" s="134"/>
      <c r="NHL290" s="134"/>
      <c r="NHM290" s="134"/>
      <c r="NHN290" s="134"/>
      <c r="NHO290" s="134"/>
      <c r="NHP290" s="134"/>
      <c r="NHQ290" s="134"/>
      <c r="NHR290" s="134"/>
      <c r="NHS290" s="134"/>
      <c r="NHT290" s="134"/>
      <c r="NHU290" s="134"/>
      <c r="NHV290" s="134"/>
      <c r="NHW290" s="134"/>
      <c r="NHX290" s="134"/>
      <c r="NHY290" s="134"/>
      <c r="NHZ290" s="134"/>
      <c r="NIA290" s="134"/>
      <c r="NIB290" s="134"/>
      <c r="NIC290" s="134"/>
      <c r="NID290" s="134"/>
      <c r="NIE290" s="134"/>
      <c r="NIF290" s="134"/>
      <c r="NIG290" s="134"/>
      <c r="NIH290" s="134"/>
      <c r="NII290" s="134"/>
      <c r="NIJ290" s="134"/>
      <c r="NIK290" s="134"/>
      <c r="NIL290" s="134"/>
      <c r="NIM290" s="134"/>
      <c r="NIN290" s="134"/>
      <c r="NIO290" s="134"/>
      <c r="NIP290" s="134"/>
      <c r="NIQ290" s="134"/>
      <c r="NIR290" s="134"/>
      <c r="NIS290" s="134"/>
      <c r="NIT290" s="134"/>
      <c r="NIU290" s="134"/>
      <c r="NIV290" s="134"/>
      <c r="NIW290" s="134"/>
      <c r="NIX290" s="134"/>
      <c r="NIY290" s="134"/>
      <c r="NIZ290" s="134"/>
      <c r="NJA290" s="134"/>
      <c r="NJB290" s="134"/>
      <c r="NJC290" s="134"/>
      <c r="NJD290" s="134"/>
      <c r="NJE290" s="134"/>
      <c r="NJF290" s="134"/>
      <c r="NJG290" s="134"/>
      <c r="NJH290" s="134"/>
      <c r="NJI290" s="134"/>
      <c r="NJJ290" s="134"/>
      <c r="NJK290" s="134"/>
      <c r="NJL290" s="134"/>
      <c r="NJM290" s="134"/>
      <c r="NJN290" s="134"/>
      <c r="NJO290" s="134"/>
      <c r="NJP290" s="134"/>
      <c r="NJQ290" s="134"/>
      <c r="NJR290" s="134"/>
      <c r="NJS290" s="134"/>
      <c r="NJT290" s="134"/>
      <c r="NJU290" s="134"/>
      <c r="NJV290" s="134"/>
      <c r="NJW290" s="134"/>
      <c r="NJX290" s="134"/>
      <c r="NJY290" s="134"/>
      <c r="NJZ290" s="134"/>
      <c r="NKA290" s="134"/>
      <c r="NKB290" s="134"/>
      <c r="NKC290" s="134"/>
      <c r="NKD290" s="134"/>
      <c r="NKE290" s="134"/>
      <c r="NKF290" s="134"/>
      <c r="NKG290" s="134"/>
      <c r="NKH290" s="134"/>
      <c r="NKI290" s="134"/>
      <c r="NKJ290" s="134"/>
      <c r="NKK290" s="134"/>
      <c r="NKL290" s="134"/>
      <c r="NKM290" s="134"/>
      <c r="NKN290" s="134"/>
      <c r="NKO290" s="134"/>
      <c r="NKP290" s="134"/>
      <c r="NKQ290" s="134"/>
      <c r="NKR290" s="134"/>
      <c r="NKS290" s="134"/>
      <c r="NKT290" s="134"/>
      <c r="NKU290" s="134"/>
      <c r="NKV290" s="134"/>
      <c r="NKW290" s="134"/>
      <c r="NKX290" s="134"/>
      <c r="NKY290" s="134"/>
      <c r="NKZ290" s="134"/>
      <c r="NLA290" s="134"/>
      <c r="NLB290" s="134"/>
      <c r="NLC290" s="134"/>
      <c r="NLD290" s="134"/>
      <c r="NLE290" s="134"/>
      <c r="NLF290" s="134"/>
      <c r="NLG290" s="134"/>
      <c r="NLH290" s="134"/>
      <c r="NLI290" s="134"/>
      <c r="NLJ290" s="134"/>
      <c r="NLK290" s="134"/>
      <c r="NLL290" s="134"/>
      <c r="NLM290" s="134"/>
      <c r="NLN290" s="134"/>
      <c r="NLO290" s="134"/>
      <c r="NLP290" s="134"/>
      <c r="NLQ290" s="134"/>
      <c r="NLR290" s="134"/>
      <c r="NLS290" s="134"/>
      <c r="NLT290" s="134"/>
      <c r="NLU290" s="134"/>
      <c r="NLV290" s="134"/>
      <c r="NLW290" s="134"/>
      <c r="NLX290" s="134"/>
      <c r="NLY290" s="134"/>
      <c r="NLZ290" s="134"/>
      <c r="NMA290" s="134"/>
      <c r="NMB290" s="134"/>
      <c r="NMC290" s="134"/>
      <c r="NMD290" s="134"/>
      <c r="NME290" s="134"/>
      <c r="NMF290" s="134"/>
      <c r="NMG290" s="134"/>
      <c r="NMH290" s="134"/>
      <c r="NMI290" s="134"/>
      <c r="NMJ290" s="134"/>
      <c r="NMK290" s="134"/>
      <c r="NML290" s="134"/>
      <c r="NMM290" s="134"/>
      <c r="NMN290" s="134"/>
      <c r="NMO290" s="134"/>
      <c r="NMP290" s="134"/>
      <c r="NMQ290" s="134"/>
      <c r="NMR290" s="134"/>
      <c r="NMS290" s="134"/>
      <c r="NMT290" s="134"/>
      <c r="NMU290" s="134"/>
      <c r="NMV290" s="134"/>
      <c r="NMW290" s="134"/>
      <c r="NMX290" s="134"/>
      <c r="NMY290" s="134"/>
      <c r="NMZ290" s="134"/>
      <c r="NNA290" s="134"/>
      <c r="NNB290" s="134"/>
      <c r="NNC290" s="134"/>
      <c r="NND290" s="134"/>
      <c r="NNE290" s="134"/>
      <c r="NNF290" s="134"/>
      <c r="NNG290" s="134"/>
      <c r="NNH290" s="134"/>
      <c r="NNI290" s="134"/>
      <c r="NNJ290" s="134"/>
      <c r="NNK290" s="134"/>
      <c r="NNL290" s="134"/>
      <c r="NNM290" s="134"/>
      <c r="NNN290" s="134"/>
      <c r="NNO290" s="134"/>
      <c r="NNP290" s="134"/>
      <c r="NNQ290" s="134"/>
      <c r="NNR290" s="134"/>
      <c r="NNS290" s="134"/>
      <c r="NNT290" s="134"/>
      <c r="NNU290" s="134"/>
      <c r="NNV290" s="134"/>
      <c r="NNW290" s="134"/>
      <c r="NNX290" s="134"/>
      <c r="NNY290" s="134"/>
      <c r="NNZ290" s="134"/>
      <c r="NOA290" s="134"/>
      <c r="NOB290" s="134"/>
      <c r="NOC290" s="134"/>
      <c r="NOD290" s="134"/>
      <c r="NOE290" s="134"/>
      <c r="NOF290" s="134"/>
      <c r="NOG290" s="134"/>
      <c r="NOH290" s="134"/>
      <c r="NOI290" s="134"/>
      <c r="NOJ290" s="134"/>
      <c r="NOK290" s="134"/>
      <c r="NOL290" s="134"/>
      <c r="NOM290" s="134"/>
      <c r="NON290" s="134"/>
      <c r="NOO290" s="134"/>
      <c r="NOP290" s="134"/>
      <c r="NOQ290" s="134"/>
      <c r="NOR290" s="134"/>
      <c r="NOS290" s="134"/>
      <c r="NOT290" s="134"/>
      <c r="NOU290" s="134"/>
      <c r="NOV290" s="134"/>
      <c r="NOW290" s="134"/>
      <c r="NOX290" s="134"/>
      <c r="NOY290" s="134"/>
      <c r="NOZ290" s="134"/>
      <c r="NPA290" s="134"/>
      <c r="NPB290" s="134"/>
      <c r="NPC290" s="134"/>
      <c r="NPD290" s="134"/>
      <c r="NPE290" s="134"/>
      <c r="NPF290" s="134"/>
      <c r="NPG290" s="134"/>
      <c r="NPH290" s="134"/>
      <c r="NPI290" s="134"/>
      <c r="NPJ290" s="134"/>
      <c r="NPK290" s="134"/>
      <c r="NPL290" s="134"/>
      <c r="NPM290" s="134"/>
      <c r="NPN290" s="134"/>
      <c r="NPO290" s="134"/>
      <c r="NPP290" s="134"/>
      <c r="NPQ290" s="134"/>
      <c r="NPR290" s="134"/>
      <c r="NPS290" s="134"/>
      <c r="NPT290" s="134"/>
      <c r="NPU290" s="134"/>
      <c r="NPV290" s="134"/>
      <c r="NPW290" s="134"/>
      <c r="NPX290" s="134"/>
      <c r="NPY290" s="134"/>
      <c r="NPZ290" s="134"/>
      <c r="NQA290" s="134"/>
      <c r="NQB290" s="134"/>
      <c r="NQC290" s="134"/>
      <c r="NQD290" s="134"/>
      <c r="NQE290" s="134"/>
      <c r="NQF290" s="134"/>
      <c r="NQG290" s="134"/>
      <c r="NQH290" s="134"/>
      <c r="NQI290" s="134"/>
      <c r="NQJ290" s="134"/>
      <c r="NQK290" s="134"/>
      <c r="NQL290" s="134"/>
      <c r="NQM290" s="134"/>
      <c r="NQN290" s="134"/>
      <c r="NQO290" s="134"/>
      <c r="NQP290" s="134"/>
      <c r="NQQ290" s="134"/>
      <c r="NQR290" s="134"/>
      <c r="NQS290" s="134"/>
      <c r="NQT290" s="134"/>
      <c r="NQU290" s="134"/>
      <c r="NQV290" s="134"/>
      <c r="NQW290" s="134"/>
      <c r="NQX290" s="134"/>
      <c r="NQY290" s="134"/>
      <c r="NQZ290" s="134"/>
      <c r="NRA290" s="134"/>
      <c r="NRB290" s="134"/>
      <c r="NRC290" s="134"/>
      <c r="NRD290" s="134"/>
      <c r="NRE290" s="134"/>
      <c r="NRF290" s="134"/>
      <c r="NRG290" s="134"/>
      <c r="NRH290" s="134"/>
      <c r="NRI290" s="134"/>
      <c r="NRJ290" s="134"/>
      <c r="NRK290" s="134"/>
      <c r="NRL290" s="134"/>
      <c r="NRM290" s="134"/>
      <c r="NRN290" s="134"/>
      <c r="NRO290" s="134"/>
      <c r="NRP290" s="134"/>
      <c r="NRQ290" s="134"/>
      <c r="NRR290" s="134"/>
      <c r="NRS290" s="134"/>
      <c r="NRT290" s="134"/>
      <c r="NRU290" s="134"/>
      <c r="NRV290" s="134"/>
      <c r="NRW290" s="134"/>
      <c r="NRX290" s="134"/>
      <c r="NRY290" s="134"/>
      <c r="NRZ290" s="134"/>
      <c r="NSA290" s="134"/>
      <c r="NSB290" s="134"/>
      <c r="NSC290" s="134"/>
      <c r="NSD290" s="134"/>
      <c r="NSE290" s="134"/>
      <c r="NSF290" s="134"/>
      <c r="NSG290" s="134"/>
      <c r="NSH290" s="134"/>
      <c r="NSI290" s="134"/>
      <c r="NSJ290" s="134"/>
      <c r="NSK290" s="134"/>
      <c r="NSL290" s="134"/>
      <c r="NSM290" s="134"/>
      <c r="NSN290" s="134"/>
      <c r="NSO290" s="134"/>
      <c r="NSP290" s="134"/>
      <c r="NSQ290" s="134"/>
      <c r="NSR290" s="134"/>
      <c r="NSS290" s="134"/>
      <c r="NST290" s="134"/>
      <c r="NSU290" s="134"/>
      <c r="NSV290" s="134"/>
      <c r="NSW290" s="134"/>
      <c r="NSX290" s="134"/>
      <c r="NSY290" s="134"/>
      <c r="NSZ290" s="134"/>
      <c r="NTA290" s="134"/>
      <c r="NTB290" s="134"/>
      <c r="NTC290" s="134"/>
      <c r="NTD290" s="134"/>
      <c r="NTE290" s="134"/>
      <c r="NTF290" s="134"/>
      <c r="NTG290" s="134"/>
      <c r="NTH290" s="134"/>
      <c r="NTI290" s="134"/>
      <c r="NTJ290" s="134"/>
      <c r="NTK290" s="134"/>
      <c r="NTL290" s="134"/>
      <c r="NTM290" s="134"/>
      <c r="NTN290" s="134"/>
      <c r="NTO290" s="134"/>
      <c r="NTP290" s="134"/>
      <c r="NTQ290" s="134"/>
      <c r="NTR290" s="134"/>
      <c r="NTS290" s="134"/>
      <c r="NTT290" s="134"/>
      <c r="NTU290" s="134"/>
      <c r="NTV290" s="134"/>
      <c r="NTW290" s="134"/>
      <c r="NTX290" s="134"/>
      <c r="NTY290" s="134"/>
      <c r="NTZ290" s="134"/>
      <c r="NUA290" s="134"/>
      <c r="NUB290" s="134"/>
      <c r="NUC290" s="134"/>
      <c r="NUD290" s="134"/>
      <c r="NUE290" s="134"/>
      <c r="NUF290" s="134"/>
      <c r="NUG290" s="134"/>
      <c r="NUH290" s="134"/>
      <c r="NUI290" s="134"/>
      <c r="NUJ290" s="134"/>
      <c r="NUK290" s="134"/>
      <c r="NUL290" s="134"/>
      <c r="NUM290" s="134"/>
      <c r="NUN290" s="134"/>
      <c r="NUO290" s="134"/>
      <c r="NUP290" s="134"/>
      <c r="NUQ290" s="134"/>
      <c r="NUR290" s="134"/>
      <c r="NUS290" s="134"/>
      <c r="NUT290" s="134"/>
      <c r="NUU290" s="134"/>
      <c r="NUV290" s="134"/>
      <c r="NUW290" s="134"/>
      <c r="NUX290" s="134"/>
      <c r="NUY290" s="134"/>
      <c r="NUZ290" s="134"/>
      <c r="NVA290" s="134"/>
      <c r="NVB290" s="134"/>
      <c r="NVC290" s="134"/>
      <c r="NVD290" s="134"/>
      <c r="NVE290" s="134"/>
      <c r="NVF290" s="134"/>
      <c r="NVG290" s="134"/>
      <c r="NVH290" s="134"/>
      <c r="NVI290" s="134"/>
      <c r="NVJ290" s="134"/>
      <c r="NVK290" s="134"/>
      <c r="NVL290" s="134"/>
      <c r="NVM290" s="134"/>
      <c r="NVN290" s="134"/>
      <c r="NVO290" s="134"/>
      <c r="NVP290" s="134"/>
      <c r="NVQ290" s="134"/>
      <c r="NVR290" s="134"/>
      <c r="NVS290" s="134"/>
      <c r="NVT290" s="134"/>
      <c r="NVU290" s="134"/>
      <c r="NVV290" s="134"/>
      <c r="NVW290" s="134"/>
      <c r="NVX290" s="134"/>
      <c r="NVY290" s="134"/>
      <c r="NVZ290" s="134"/>
      <c r="NWA290" s="134"/>
      <c r="NWB290" s="134"/>
      <c r="NWC290" s="134"/>
      <c r="NWD290" s="134"/>
      <c r="NWE290" s="134"/>
      <c r="NWF290" s="134"/>
      <c r="NWG290" s="134"/>
      <c r="NWH290" s="134"/>
      <c r="NWI290" s="134"/>
      <c r="NWJ290" s="134"/>
      <c r="NWK290" s="134"/>
      <c r="NWL290" s="134"/>
      <c r="NWM290" s="134"/>
      <c r="NWN290" s="134"/>
      <c r="NWO290" s="134"/>
      <c r="NWP290" s="134"/>
      <c r="NWQ290" s="134"/>
      <c r="NWR290" s="134"/>
      <c r="NWS290" s="134"/>
      <c r="NWT290" s="134"/>
      <c r="NWU290" s="134"/>
      <c r="NWV290" s="134"/>
      <c r="NWW290" s="134"/>
      <c r="NWX290" s="134"/>
      <c r="NWY290" s="134"/>
      <c r="NWZ290" s="134"/>
      <c r="NXA290" s="134"/>
      <c r="NXB290" s="134"/>
      <c r="NXC290" s="134"/>
      <c r="NXD290" s="134"/>
      <c r="NXE290" s="134"/>
      <c r="NXF290" s="134"/>
      <c r="NXG290" s="134"/>
      <c r="NXH290" s="134"/>
      <c r="NXI290" s="134"/>
      <c r="NXJ290" s="134"/>
      <c r="NXK290" s="134"/>
      <c r="NXL290" s="134"/>
      <c r="NXM290" s="134"/>
      <c r="NXN290" s="134"/>
      <c r="NXO290" s="134"/>
      <c r="NXP290" s="134"/>
      <c r="NXQ290" s="134"/>
      <c r="NXR290" s="134"/>
      <c r="NXS290" s="134"/>
      <c r="NXT290" s="134"/>
      <c r="NXU290" s="134"/>
      <c r="NXV290" s="134"/>
      <c r="NXW290" s="134"/>
      <c r="NXX290" s="134"/>
      <c r="NXY290" s="134"/>
      <c r="NXZ290" s="134"/>
      <c r="NYA290" s="134"/>
      <c r="NYB290" s="134"/>
      <c r="NYC290" s="134"/>
      <c r="NYD290" s="134"/>
      <c r="NYE290" s="134"/>
      <c r="NYF290" s="134"/>
      <c r="NYG290" s="134"/>
      <c r="NYH290" s="134"/>
      <c r="NYI290" s="134"/>
      <c r="NYJ290" s="134"/>
      <c r="NYK290" s="134"/>
      <c r="NYL290" s="134"/>
      <c r="NYM290" s="134"/>
      <c r="NYN290" s="134"/>
      <c r="NYO290" s="134"/>
      <c r="NYP290" s="134"/>
      <c r="NYQ290" s="134"/>
      <c r="NYR290" s="134"/>
      <c r="NYS290" s="134"/>
      <c r="NYT290" s="134"/>
      <c r="NYU290" s="134"/>
      <c r="NYV290" s="134"/>
      <c r="NYW290" s="134"/>
      <c r="NYX290" s="134"/>
      <c r="NYY290" s="134"/>
      <c r="NYZ290" s="134"/>
      <c r="NZA290" s="134"/>
      <c r="NZB290" s="134"/>
      <c r="NZC290" s="134"/>
      <c r="NZD290" s="134"/>
      <c r="NZE290" s="134"/>
      <c r="NZF290" s="134"/>
      <c r="NZG290" s="134"/>
      <c r="NZH290" s="134"/>
      <c r="NZI290" s="134"/>
      <c r="NZJ290" s="134"/>
      <c r="NZK290" s="134"/>
      <c r="NZL290" s="134"/>
      <c r="NZM290" s="134"/>
      <c r="NZN290" s="134"/>
      <c r="NZO290" s="134"/>
      <c r="NZP290" s="134"/>
      <c r="NZQ290" s="134"/>
      <c r="NZR290" s="134"/>
      <c r="NZS290" s="134"/>
      <c r="NZT290" s="134"/>
      <c r="NZU290" s="134"/>
      <c r="NZV290" s="134"/>
      <c r="NZW290" s="134"/>
      <c r="NZX290" s="134"/>
      <c r="NZY290" s="134"/>
      <c r="NZZ290" s="134"/>
      <c r="OAA290" s="134"/>
      <c r="OAB290" s="134"/>
      <c r="OAC290" s="134"/>
      <c r="OAD290" s="134"/>
      <c r="OAE290" s="134"/>
      <c r="OAF290" s="134"/>
      <c r="OAG290" s="134"/>
      <c r="OAH290" s="134"/>
      <c r="OAI290" s="134"/>
      <c r="OAJ290" s="134"/>
      <c r="OAK290" s="134"/>
      <c r="OAL290" s="134"/>
      <c r="OAM290" s="134"/>
      <c r="OAN290" s="134"/>
      <c r="OAO290" s="134"/>
      <c r="OAP290" s="134"/>
      <c r="OAQ290" s="134"/>
      <c r="OAR290" s="134"/>
      <c r="OAS290" s="134"/>
      <c r="OAT290" s="134"/>
      <c r="OAU290" s="134"/>
      <c r="OAV290" s="134"/>
      <c r="OAW290" s="134"/>
      <c r="OAX290" s="134"/>
      <c r="OAY290" s="134"/>
      <c r="OAZ290" s="134"/>
      <c r="OBA290" s="134"/>
      <c r="OBB290" s="134"/>
      <c r="OBC290" s="134"/>
      <c r="OBD290" s="134"/>
      <c r="OBE290" s="134"/>
      <c r="OBF290" s="134"/>
      <c r="OBG290" s="134"/>
      <c r="OBH290" s="134"/>
      <c r="OBI290" s="134"/>
      <c r="OBJ290" s="134"/>
      <c r="OBK290" s="134"/>
      <c r="OBL290" s="134"/>
      <c r="OBM290" s="134"/>
      <c r="OBN290" s="134"/>
      <c r="OBO290" s="134"/>
      <c r="OBP290" s="134"/>
      <c r="OBQ290" s="134"/>
      <c r="OBR290" s="134"/>
      <c r="OBS290" s="134"/>
      <c r="OBT290" s="134"/>
      <c r="OBU290" s="134"/>
      <c r="OBV290" s="134"/>
      <c r="OBW290" s="134"/>
      <c r="OBX290" s="134"/>
      <c r="OBY290" s="134"/>
      <c r="OBZ290" s="134"/>
      <c r="OCA290" s="134"/>
      <c r="OCB290" s="134"/>
      <c r="OCC290" s="134"/>
      <c r="OCD290" s="134"/>
      <c r="OCE290" s="134"/>
      <c r="OCF290" s="134"/>
      <c r="OCG290" s="134"/>
      <c r="OCH290" s="134"/>
      <c r="OCI290" s="134"/>
      <c r="OCJ290" s="134"/>
      <c r="OCK290" s="134"/>
      <c r="OCL290" s="134"/>
      <c r="OCM290" s="134"/>
      <c r="OCN290" s="134"/>
      <c r="OCO290" s="134"/>
      <c r="OCP290" s="134"/>
      <c r="OCQ290" s="134"/>
      <c r="OCR290" s="134"/>
      <c r="OCS290" s="134"/>
      <c r="OCT290" s="134"/>
      <c r="OCU290" s="134"/>
      <c r="OCV290" s="134"/>
      <c r="OCW290" s="134"/>
      <c r="OCX290" s="134"/>
      <c r="OCY290" s="134"/>
      <c r="OCZ290" s="134"/>
      <c r="ODA290" s="134"/>
      <c r="ODB290" s="134"/>
      <c r="ODC290" s="134"/>
      <c r="ODD290" s="134"/>
      <c r="ODE290" s="134"/>
      <c r="ODF290" s="134"/>
      <c r="ODG290" s="134"/>
      <c r="ODH290" s="134"/>
      <c r="ODI290" s="134"/>
      <c r="ODJ290" s="134"/>
      <c r="ODK290" s="134"/>
      <c r="ODL290" s="134"/>
      <c r="ODM290" s="134"/>
      <c r="ODN290" s="134"/>
      <c r="ODO290" s="134"/>
      <c r="ODP290" s="134"/>
      <c r="ODQ290" s="134"/>
      <c r="ODR290" s="134"/>
      <c r="ODS290" s="134"/>
      <c r="ODT290" s="134"/>
      <c r="ODU290" s="134"/>
      <c r="ODV290" s="134"/>
      <c r="ODW290" s="134"/>
      <c r="ODX290" s="134"/>
      <c r="ODY290" s="134"/>
      <c r="ODZ290" s="134"/>
      <c r="OEA290" s="134"/>
      <c r="OEB290" s="134"/>
      <c r="OEC290" s="134"/>
      <c r="OED290" s="134"/>
      <c r="OEE290" s="134"/>
      <c r="OEF290" s="134"/>
      <c r="OEG290" s="134"/>
      <c r="OEH290" s="134"/>
      <c r="OEI290" s="134"/>
      <c r="OEJ290" s="134"/>
      <c r="OEK290" s="134"/>
      <c r="OEL290" s="134"/>
      <c r="OEM290" s="134"/>
      <c r="OEN290" s="134"/>
      <c r="OEO290" s="134"/>
      <c r="OEP290" s="134"/>
      <c r="OEQ290" s="134"/>
      <c r="OER290" s="134"/>
      <c r="OES290" s="134"/>
      <c r="OET290" s="134"/>
      <c r="OEU290" s="134"/>
      <c r="OEV290" s="134"/>
      <c r="OEW290" s="134"/>
      <c r="OEX290" s="134"/>
      <c r="OEY290" s="134"/>
      <c r="OEZ290" s="134"/>
      <c r="OFA290" s="134"/>
      <c r="OFB290" s="134"/>
      <c r="OFC290" s="134"/>
      <c r="OFD290" s="134"/>
      <c r="OFE290" s="134"/>
      <c r="OFF290" s="134"/>
      <c r="OFG290" s="134"/>
      <c r="OFH290" s="134"/>
      <c r="OFI290" s="134"/>
      <c r="OFJ290" s="134"/>
      <c r="OFK290" s="134"/>
      <c r="OFL290" s="134"/>
      <c r="OFM290" s="134"/>
      <c r="OFN290" s="134"/>
      <c r="OFO290" s="134"/>
      <c r="OFP290" s="134"/>
      <c r="OFQ290" s="134"/>
      <c r="OFR290" s="134"/>
      <c r="OFS290" s="134"/>
      <c r="OFT290" s="134"/>
      <c r="OFU290" s="134"/>
      <c r="OFV290" s="134"/>
      <c r="OFW290" s="134"/>
      <c r="OFX290" s="134"/>
      <c r="OFY290" s="134"/>
      <c r="OFZ290" s="134"/>
      <c r="OGA290" s="134"/>
      <c r="OGB290" s="134"/>
      <c r="OGC290" s="134"/>
      <c r="OGD290" s="134"/>
      <c r="OGE290" s="134"/>
      <c r="OGF290" s="134"/>
      <c r="OGG290" s="134"/>
      <c r="OGH290" s="134"/>
      <c r="OGI290" s="134"/>
      <c r="OGJ290" s="134"/>
      <c r="OGK290" s="134"/>
      <c r="OGL290" s="134"/>
      <c r="OGM290" s="134"/>
      <c r="OGN290" s="134"/>
      <c r="OGO290" s="134"/>
      <c r="OGP290" s="134"/>
      <c r="OGQ290" s="134"/>
      <c r="OGR290" s="134"/>
      <c r="OGS290" s="134"/>
      <c r="OGT290" s="134"/>
      <c r="OGU290" s="134"/>
      <c r="OGV290" s="134"/>
      <c r="OGW290" s="134"/>
      <c r="OGX290" s="134"/>
      <c r="OGY290" s="134"/>
      <c r="OGZ290" s="134"/>
      <c r="OHA290" s="134"/>
      <c r="OHB290" s="134"/>
      <c r="OHC290" s="134"/>
      <c r="OHD290" s="134"/>
      <c r="OHE290" s="134"/>
      <c r="OHF290" s="134"/>
      <c r="OHG290" s="134"/>
      <c r="OHH290" s="134"/>
      <c r="OHI290" s="134"/>
      <c r="OHJ290" s="134"/>
      <c r="OHK290" s="134"/>
      <c r="OHL290" s="134"/>
      <c r="OHM290" s="134"/>
      <c r="OHN290" s="134"/>
      <c r="OHO290" s="134"/>
      <c r="OHP290" s="134"/>
      <c r="OHQ290" s="134"/>
      <c r="OHR290" s="134"/>
      <c r="OHS290" s="134"/>
      <c r="OHT290" s="134"/>
      <c r="OHU290" s="134"/>
      <c r="OHV290" s="134"/>
      <c r="OHW290" s="134"/>
      <c r="OHX290" s="134"/>
      <c r="OHY290" s="134"/>
      <c r="OHZ290" s="134"/>
      <c r="OIA290" s="134"/>
      <c r="OIB290" s="134"/>
      <c r="OIC290" s="134"/>
      <c r="OID290" s="134"/>
      <c r="OIE290" s="134"/>
      <c r="OIF290" s="134"/>
      <c r="OIG290" s="134"/>
      <c r="OIH290" s="134"/>
      <c r="OII290" s="134"/>
      <c r="OIJ290" s="134"/>
      <c r="OIK290" s="134"/>
      <c r="OIL290" s="134"/>
      <c r="OIM290" s="134"/>
      <c r="OIN290" s="134"/>
      <c r="OIO290" s="134"/>
      <c r="OIP290" s="134"/>
      <c r="OIQ290" s="134"/>
      <c r="OIR290" s="134"/>
      <c r="OIS290" s="134"/>
      <c r="OIT290" s="134"/>
      <c r="OIU290" s="134"/>
      <c r="OIV290" s="134"/>
      <c r="OIW290" s="134"/>
      <c r="OIX290" s="134"/>
      <c r="OIY290" s="134"/>
      <c r="OIZ290" s="134"/>
      <c r="OJA290" s="134"/>
      <c r="OJB290" s="134"/>
      <c r="OJC290" s="134"/>
      <c r="OJD290" s="134"/>
      <c r="OJE290" s="134"/>
      <c r="OJF290" s="134"/>
      <c r="OJG290" s="134"/>
      <c r="OJH290" s="134"/>
      <c r="OJI290" s="134"/>
      <c r="OJJ290" s="134"/>
      <c r="OJK290" s="134"/>
      <c r="OJL290" s="134"/>
      <c r="OJM290" s="134"/>
      <c r="OJN290" s="134"/>
      <c r="OJO290" s="134"/>
      <c r="OJP290" s="134"/>
      <c r="OJQ290" s="134"/>
      <c r="OJR290" s="134"/>
      <c r="OJS290" s="134"/>
      <c r="OJT290" s="134"/>
      <c r="OJU290" s="134"/>
      <c r="OJV290" s="134"/>
      <c r="OJW290" s="134"/>
      <c r="OJX290" s="134"/>
      <c r="OJY290" s="134"/>
      <c r="OJZ290" s="134"/>
      <c r="OKA290" s="134"/>
      <c r="OKB290" s="134"/>
      <c r="OKC290" s="134"/>
      <c r="OKD290" s="134"/>
      <c r="OKE290" s="134"/>
      <c r="OKF290" s="134"/>
      <c r="OKG290" s="134"/>
      <c r="OKH290" s="134"/>
      <c r="OKI290" s="134"/>
      <c r="OKJ290" s="134"/>
      <c r="OKK290" s="134"/>
      <c r="OKL290" s="134"/>
      <c r="OKM290" s="134"/>
      <c r="OKN290" s="134"/>
      <c r="OKO290" s="134"/>
      <c r="OKP290" s="134"/>
      <c r="OKQ290" s="134"/>
      <c r="OKR290" s="134"/>
      <c r="OKS290" s="134"/>
      <c r="OKT290" s="134"/>
      <c r="OKU290" s="134"/>
      <c r="OKV290" s="134"/>
      <c r="OKW290" s="134"/>
      <c r="OKX290" s="134"/>
      <c r="OKY290" s="134"/>
      <c r="OKZ290" s="134"/>
      <c r="OLA290" s="134"/>
      <c r="OLB290" s="134"/>
      <c r="OLC290" s="134"/>
      <c r="OLD290" s="134"/>
      <c r="OLE290" s="134"/>
      <c r="OLF290" s="134"/>
      <c r="OLG290" s="134"/>
      <c r="OLH290" s="134"/>
      <c r="OLI290" s="134"/>
      <c r="OLJ290" s="134"/>
      <c r="OLK290" s="134"/>
      <c r="OLL290" s="134"/>
      <c r="OLM290" s="134"/>
      <c r="OLN290" s="134"/>
      <c r="OLO290" s="134"/>
      <c r="OLP290" s="134"/>
      <c r="OLQ290" s="134"/>
      <c r="OLR290" s="134"/>
      <c r="OLS290" s="134"/>
      <c r="OLT290" s="134"/>
      <c r="OLU290" s="134"/>
      <c r="OLV290" s="134"/>
      <c r="OLW290" s="134"/>
      <c r="OLX290" s="134"/>
      <c r="OLY290" s="134"/>
      <c r="OLZ290" s="134"/>
      <c r="OMA290" s="134"/>
      <c r="OMB290" s="134"/>
      <c r="OMC290" s="134"/>
      <c r="OMD290" s="134"/>
      <c r="OME290" s="134"/>
      <c r="OMF290" s="134"/>
      <c r="OMG290" s="134"/>
      <c r="OMH290" s="134"/>
      <c r="OMI290" s="134"/>
      <c r="OMJ290" s="134"/>
      <c r="OMK290" s="134"/>
      <c r="OML290" s="134"/>
      <c r="OMM290" s="134"/>
      <c r="OMN290" s="134"/>
      <c r="OMO290" s="134"/>
      <c r="OMP290" s="134"/>
      <c r="OMQ290" s="134"/>
      <c r="OMR290" s="134"/>
      <c r="OMS290" s="134"/>
      <c r="OMT290" s="134"/>
      <c r="OMU290" s="134"/>
      <c r="OMV290" s="134"/>
      <c r="OMW290" s="134"/>
      <c r="OMX290" s="134"/>
      <c r="OMY290" s="134"/>
      <c r="OMZ290" s="134"/>
      <c r="ONA290" s="134"/>
      <c r="ONB290" s="134"/>
      <c r="ONC290" s="134"/>
      <c r="OND290" s="134"/>
      <c r="ONE290" s="134"/>
      <c r="ONF290" s="134"/>
      <c r="ONG290" s="134"/>
      <c r="ONH290" s="134"/>
      <c r="ONI290" s="134"/>
      <c r="ONJ290" s="134"/>
      <c r="ONK290" s="134"/>
      <c r="ONL290" s="134"/>
      <c r="ONM290" s="134"/>
      <c r="ONN290" s="134"/>
      <c r="ONO290" s="134"/>
      <c r="ONP290" s="134"/>
      <c r="ONQ290" s="134"/>
      <c r="ONR290" s="134"/>
      <c r="ONS290" s="134"/>
      <c r="ONT290" s="134"/>
      <c r="ONU290" s="134"/>
      <c r="ONV290" s="134"/>
      <c r="ONW290" s="134"/>
      <c r="ONX290" s="134"/>
      <c r="ONY290" s="134"/>
      <c r="ONZ290" s="134"/>
      <c r="OOA290" s="134"/>
      <c r="OOB290" s="134"/>
      <c r="OOC290" s="134"/>
      <c r="OOD290" s="134"/>
      <c r="OOE290" s="134"/>
      <c r="OOF290" s="134"/>
      <c r="OOG290" s="134"/>
      <c r="OOH290" s="134"/>
      <c r="OOI290" s="134"/>
      <c r="OOJ290" s="134"/>
      <c r="OOK290" s="134"/>
      <c r="OOL290" s="134"/>
      <c r="OOM290" s="134"/>
      <c r="OON290" s="134"/>
      <c r="OOO290" s="134"/>
      <c r="OOP290" s="134"/>
      <c r="OOQ290" s="134"/>
      <c r="OOR290" s="134"/>
      <c r="OOS290" s="134"/>
      <c r="OOT290" s="134"/>
      <c r="OOU290" s="134"/>
      <c r="OOV290" s="134"/>
      <c r="OOW290" s="134"/>
      <c r="OOX290" s="134"/>
      <c r="OOY290" s="134"/>
      <c r="OOZ290" s="134"/>
      <c r="OPA290" s="134"/>
      <c r="OPB290" s="134"/>
      <c r="OPC290" s="134"/>
      <c r="OPD290" s="134"/>
      <c r="OPE290" s="134"/>
      <c r="OPF290" s="134"/>
      <c r="OPG290" s="134"/>
      <c r="OPH290" s="134"/>
      <c r="OPI290" s="134"/>
      <c r="OPJ290" s="134"/>
      <c r="OPK290" s="134"/>
      <c r="OPL290" s="134"/>
      <c r="OPM290" s="134"/>
      <c r="OPN290" s="134"/>
      <c r="OPO290" s="134"/>
      <c r="OPP290" s="134"/>
      <c r="OPQ290" s="134"/>
      <c r="OPR290" s="134"/>
      <c r="OPS290" s="134"/>
      <c r="OPT290" s="134"/>
      <c r="OPU290" s="134"/>
      <c r="OPV290" s="134"/>
      <c r="OPW290" s="134"/>
      <c r="OPX290" s="134"/>
      <c r="OPY290" s="134"/>
      <c r="OPZ290" s="134"/>
      <c r="OQA290" s="134"/>
      <c r="OQB290" s="134"/>
      <c r="OQC290" s="134"/>
      <c r="OQD290" s="134"/>
      <c r="OQE290" s="134"/>
      <c r="OQF290" s="134"/>
      <c r="OQG290" s="134"/>
      <c r="OQH290" s="134"/>
      <c r="OQI290" s="134"/>
      <c r="OQJ290" s="134"/>
      <c r="OQK290" s="134"/>
      <c r="OQL290" s="134"/>
      <c r="OQM290" s="134"/>
      <c r="OQN290" s="134"/>
      <c r="OQO290" s="134"/>
      <c r="OQP290" s="134"/>
      <c r="OQQ290" s="134"/>
      <c r="OQR290" s="134"/>
      <c r="OQS290" s="134"/>
      <c r="OQT290" s="134"/>
      <c r="OQU290" s="134"/>
      <c r="OQV290" s="134"/>
      <c r="OQW290" s="134"/>
      <c r="OQX290" s="134"/>
      <c r="OQY290" s="134"/>
      <c r="OQZ290" s="134"/>
      <c r="ORA290" s="134"/>
      <c r="ORB290" s="134"/>
      <c r="ORC290" s="134"/>
      <c r="ORD290" s="134"/>
      <c r="ORE290" s="134"/>
      <c r="ORF290" s="134"/>
      <c r="ORG290" s="134"/>
      <c r="ORH290" s="134"/>
      <c r="ORI290" s="134"/>
      <c r="ORJ290" s="134"/>
      <c r="ORK290" s="134"/>
      <c r="ORL290" s="134"/>
      <c r="ORM290" s="134"/>
      <c r="ORN290" s="134"/>
      <c r="ORO290" s="134"/>
      <c r="ORP290" s="134"/>
      <c r="ORQ290" s="134"/>
      <c r="ORR290" s="134"/>
      <c r="ORS290" s="134"/>
      <c r="ORT290" s="134"/>
      <c r="ORU290" s="134"/>
      <c r="ORV290" s="134"/>
      <c r="ORW290" s="134"/>
      <c r="ORX290" s="134"/>
      <c r="ORY290" s="134"/>
      <c r="ORZ290" s="134"/>
      <c r="OSA290" s="134"/>
      <c r="OSB290" s="134"/>
      <c r="OSC290" s="134"/>
      <c r="OSD290" s="134"/>
      <c r="OSE290" s="134"/>
      <c r="OSF290" s="134"/>
      <c r="OSG290" s="134"/>
      <c r="OSH290" s="134"/>
      <c r="OSI290" s="134"/>
      <c r="OSJ290" s="134"/>
      <c r="OSK290" s="134"/>
      <c r="OSL290" s="134"/>
      <c r="OSM290" s="134"/>
      <c r="OSN290" s="134"/>
      <c r="OSO290" s="134"/>
      <c r="OSP290" s="134"/>
      <c r="OSQ290" s="134"/>
      <c r="OSR290" s="134"/>
      <c r="OSS290" s="134"/>
      <c r="OST290" s="134"/>
      <c r="OSU290" s="134"/>
      <c r="OSV290" s="134"/>
      <c r="OSW290" s="134"/>
      <c r="OSX290" s="134"/>
      <c r="OSY290" s="134"/>
      <c r="OSZ290" s="134"/>
      <c r="OTA290" s="134"/>
      <c r="OTB290" s="134"/>
      <c r="OTC290" s="134"/>
      <c r="OTD290" s="134"/>
      <c r="OTE290" s="134"/>
      <c r="OTF290" s="134"/>
      <c r="OTG290" s="134"/>
      <c r="OTH290" s="134"/>
      <c r="OTI290" s="134"/>
      <c r="OTJ290" s="134"/>
      <c r="OTK290" s="134"/>
      <c r="OTL290" s="134"/>
      <c r="OTM290" s="134"/>
      <c r="OTN290" s="134"/>
      <c r="OTO290" s="134"/>
      <c r="OTP290" s="134"/>
      <c r="OTQ290" s="134"/>
      <c r="OTR290" s="134"/>
      <c r="OTS290" s="134"/>
      <c r="OTT290" s="134"/>
      <c r="OTU290" s="134"/>
      <c r="OTV290" s="134"/>
      <c r="OTW290" s="134"/>
      <c r="OTX290" s="134"/>
      <c r="OTY290" s="134"/>
      <c r="OTZ290" s="134"/>
      <c r="OUA290" s="134"/>
      <c r="OUB290" s="134"/>
      <c r="OUC290" s="134"/>
      <c r="OUD290" s="134"/>
      <c r="OUE290" s="134"/>
      <c r="OUF290" s="134"/>
      <c r="OUG290" s="134"/>
      <c r="OUH290" s="134"/>
      <c r="OUI290" s="134"/>
      <c r="OUJ290" s="134"/>
      <c r="OUK290" s="134"/>
      <c r="OUL290" s="134"/>
      <c r="OUM290" s="134"/>
      <c r="OUN290" s="134"/>
      <c r="OUO290" s="134"/>
      <c r="OUP290" s="134"/>
      <c r="OUQ290" s="134"/>
      <c r="OUR290" s="134"/>
      <c r="OUS290" s="134"/>
      <c r="OUT290" s="134"/>
      <c r="OUU290" s="134"/>
      <c r="OUV290" s="134"/>
      <c r="OUW290" s="134"/>
      <c r="OUX290" s="134"/>
      <c r="OUY290" s="134"/>
      <c r="OUZ290" s="134"/>
      <c r="OVA290" s="134"/>
      <c r="OVB290" s="134"/>
      <c r="OVC290" s="134"/>
      <c r="OVD290" s="134"/>
      <c r="OVE290" s="134"/>
      <c r="OVF290" s="134"/>
      <c r="OVG290" s="134"/>
      <c r="OVH290" s="134"/>
      <c r="OVI290" s="134"/>
      <c r="OVJ290" s="134"/>
      <c r="OVK290" s="134"/>
      <c r="OVL290" s="134"/>
      <c r="OVM290" s="134"/>
      <c r="OVN290" s="134"/>
      <c r="OVO290" s="134"/>
      <c r="OVP290" s="134"/>
      <c r="OVQ290" s="134"/>
      <c r="OVR290" s="134"/>
      <c r="OVS290" s="134"/>
      <c r="OVT290" s="134"/>
      <c r="OVU290" s="134"/>
      <c r="OVV290" s="134"/>
      <c r="OVW290" s="134"/>
      <c r="OVX290" s="134"/>
      <c r="OVY290" s="134"/>
      <c r="OVZ290" s="134"/>
      <c r="OWA290" s="134"/>
      <c r="OWB290" s="134"/>
      <c r="OWC290" s="134"/>
      <c r="OWD290" s="134"/>
      <c r="OWE290" s="134"/>
      <c r="OWF290" s="134"/>
      <c r="OWG290" s="134"/>
      <c r="OWH290" s="134"/>
      <c r="OWI290" s="134"/>
      <c r="OWJ290" s="134"/>
      <c r="OWK290" s="134"/>
      <c r="OWL290" s="134"/>
      <c r="OWM290" s="134"/>
      <c r="OWN290" s="134"/>
      <c r="OWO290" s="134"/>
      <c r="OWP290" s="134"/>
      <c r="OWQ290" s="134"/>
      <c r="OWR290" s="134"/>
      <c r="OWS290" s="134"/>
      <c r="OWT290" s="134"/>
      <c r="OWU290" s="134"/>
      <c r="OWV290" s="134"/>
      <c r="OWW290" s="134"/>
      <c r="OWX290" s="134"/>
      <c r="OWY290" s="134"/>
      <c r="OWZ290" s="134"/>
      <c r="OXA290" s="134"/>
      <c r="OXB290" s="134"/>
      <c r="OXC290" s="134"/>
      <c r="OXD290" s="134"/>
      <c r="OXE290" s="134"/>
      <c r="OXF290" s="134"/>
      <c r="OXG290" s="134"/>
      <c r="OXH290" s="134"/>
      <c r="OXI290" s="134"/>
      <c r="OXJ290" s="134"/>
      <c r="OXK290" s="134"/>
      <c r="OXL290" s="134"/>
      <c r="OXM290" s="134"/>
      <c r="OXN290" s="134"/>
      <c r="OXO290" s="134"/>
      <c r="OXP290" s="134"/>
      <c r="OXQ290" s="134"/>
      <c r="OXR290" s="134"/>
      <c r="OXS290" s="134"/>
      <c r="OXT290" s="134"/>
      <c r="OXU290" s="134"/>
      <c r="OXV290" s="134"/>
      <c r="OXW290" s="134"/>
      <c r="OXX290" s="134"/>
      <c r="OXY290" s="134"/>
      <c r="OXZ290" s="134"/>
      <c r="OYA290" s="134"/>
      <c r="OYB290" s="134"/>
      <c r="OYC290" s="134"/>
      <c r="OYD290" s="134"/>
      <c r="OYE290" s="134"/>
      <c r="OYF290" s="134"/>
      <c r="OYG290" s="134"/>
      <c r="OYH290" s="134"/>
      <c r="OYI290" s="134"/>
      <c r="OYJ290" s="134"/>
      <c r="OYK290" s="134"/>
      <c r="OYL290" s="134"/>
      <c r="OYM290" s="134"/>
      <c r="OYN290" s="134"/>
      <c r="OYO290" s="134"/>
      <c r="OYP290" s="134"/>
      <c r="OYQ290" s="134"/>
      <c r="OYR290" s="134"/>
      <c r="OYS290" s="134"/>
      <c r="OYT290" s="134"/>
      <c r="OYU290" s="134"/>
      <c r="OYV290" s="134"/>
      <c r="OYW290" s="134"/>
      <c r="OYX290" s="134"/>
      <c r="OYY290" s="134"/>
      <c r="OYZ290" s="134"/>
      <c r="OZA290" s="134"/>
      <c r="OZB290" s="134"/>
      <c r="OZC290" s="134"/>
      <c r="OZD290" s="134"/>
      <c r="OZE290" s="134"/>
      <c r="OZF290" s="134"/>
      <c r="OZG290" s="134"/>
      <c r="OZH290" s="134"/>
      <c r="OZI290" s="134"/>
      <c r="OZJ290" s="134"/>
      <c r="OZK290" s="134"/>
      <c r="OZL290" s="134"/>
      <c r="OZM290" s="134"/>
      <c r="OZN290" s="134"/>
      <c r="OZO290" s="134"/>
      <c r="OZP290" s="134"/>
      <c r="OZQ290" s="134"/>
      <c r="OZR290" s="134"/>
      <c r="OZS290" s="134"/>
      <c r="OZT290" s="134"/>
      <c r="OZU290" s="134"/>
      <c r="OZV290" s="134"/>
      <c r="OZW290" s="134"/>
      <c r="OZX290" s="134"/>
      <c r="OZY290" s="134"/>
      <c r="OZZ290" s="134"/>
      <c r="PAA290" s="134"/>
      <c r="PAB290" s="134"/>
      <c r="PAC290" s="134"/>
      <c r="PAD290" s="134"/>
      <c r="PAE290" s="134"/>
      <c r="PAF290" s="134"/>
      <c r="PAG290" s="134"/>
      <c r="PAH290" s="134"/>
      <c r="PAI290" s="134"/>
      <c r="PAJ290" s="134"/>
      <c r="PAK290" s="134"/>
      <c r="PAL290" s="134"/>
      <c r="PAM290" s="134"/>
      <c r="PAN290" s="134"/>
      <c r="PAO290" s="134"/>
      <c r="PAP290" s="134"/>
      <c r="PAQ290" s="134"/>
      <c r="PAR290" s="134"/>
      <c r="PAS290" s="134"/>
      <c r="PAT290" s="134"/>
      <c r="PAU290" s="134"/>
      <c r="PAV290" s="134"/>
      <c r="PAW290" s="134"/>
      <c r="PAX290" s="134"/>
      <c r="PAY290" s="134"/>
      <c r="PAZ290" s="134"/>
      <c r="PBA290" s="134"/>
      <c r="PBB290" s="134"/>
      <c r="PBC290" s="134"/>
      <c r="PBD290" s="134"/>
      <c r="PBE290" s="134"/>
      <c r="PBF290" s="134"/>
      <c r="PBG290" s="134"/>
      <c r="PBH290" s="134"/>
      <c r="PBI290" s="134"/>
      <c r="PBJ290" s="134"/>
      <c r="PBK290" s="134"/>
      <c r="PBL290" s="134"/>
      <c r="PBM290" s="134"/>
      <c r="PBN290" s="134"/>
      <c r="PBO290" s="134"/>
      <c r="PBP290" s="134"/>
      <c r="PBQ290" s="134"/>
      <c r="PBR290" s="134"/>
      <c r="PBS290" s="134"/>
      <c r="PBT290" s="134"/>
      <c r="PBU290" s="134"/>
      <c r="PBV290" s="134"/>
      <c r="PBW290" s="134"/>
      <c r="PBX290" s="134"/>
      <c r="PBY290" s="134"/>
      <c r="PBZ290" s="134"/>
      <c r="PCA290" s="134"/>
      <c r="PCB290" s="134"/>
      <c r="PCC290" s="134"/>
      <c r="PCD290" s="134"/>
      <c r="PCE290" s="134"/>
      <c r="PCF290" s="134"/>
      <c r="PCG290" s="134"/>
      <c r="PCH290" s="134"/>
      <c r="PCI290" s="134"/>
      <c r="PCJ290" s="134"/>
      <c r="PCK290" s="134"/>
      <c r="PCL290" s="134"/>
      <c r="PCM290" s="134"/>
      <c r="PCN290" s="134"/>
      <c r="PCO290" s="134"/>
      <c r="PCP290" s="134"/>
      <c r="PCQ290" s="134"/>
      <c r="PCR290" s="134"/>
      <c r="PCS290" s="134"/>
      <c r="PCT290" s="134"/>
      <c r="PCU290" s="134"/>
      <c r="PCV290" s="134"/>
      <c r="PCW290" s="134"/>
      <c r="PCX290" s="134"/>
      <c r="PCY290" s="134"/>
      <c r="PCZ290" s="134"/>
      <c r="PDA290" s="134"/>
      <c r="PDB290" s="134"/>
      <c r="PDC290" s="134"/>
      <c r="PDD290" s="134"/>
      <c r="PDE290" s="134"/>
      <c r="PDF290" s="134"/>
      <c r="PDG290" s="134"/>
      <c r="PDH290" s="134"/>
      <c r="PDI290" s="134"/>
      <c r="PDJ290" s="134"/>
      <c r="PDK290" s="134"/>
      <c r="PDL290" s="134"/>
      <c r="PDM290" s="134"/>
      <c r="PDN290" s="134"/>
      <c r="PDO290" s="134"/>
      <c r="PDP290" s="134"/>
      <c r="PDQ290" s="134"/>
      <c r="PDR290" s="134"/>
      <c r="PDS290" s="134"/>
      <c r="PDT290" s="134"/>
      <c r="PDU290" s="134"/>
      <c r="PDV290" s="134"/>
      <c r="PDW290" s="134"/>
      <c r="PDX290" s="134"/>
      <c r="PDY290" s="134"/>
      <c r="PDZ290" s="134"/>
      <c r="PEA290" s="134"/>
      <c r="PEB290" s="134"/>
      <c r="PEC290" s="134"/>
      <c r="PED290" s="134"/>
      <c r="PEE290" s="134"/>
      <c r="PEF290" s="134"/>
      <c r="PEG290" s="134"/>
      <c r="PEH290" s="134"/>
      <c r="PEI290" s="134"/>
      <c r="PEJ290" s="134"/>
      <c r="PEK290" s="134"/>
      <c r="PEL290" s="134"/>
      <c r="PEM290" s="134"/>
      <c r="PEN290" s="134"/>
      <c r="PEO290" s="134"/>
      <c r="PEP290" s="134"/>
      <c r="PEQ290" s="134"/>
      <c r="PER290" s="134"/>
      <c r="PES290" s="134"/>
      <c r="PET290" s="134"/>
      <c r="PEU290" s="134"/>
      <c r="PEV290" s="134"/>
      <c r="PEW290" s="134"/>
      <c r="PEX290" s="134"/>
      <c r="PEY290" s="134"/>
      <c r="PEZ290" s="134"/>
      <c r="PFA290" s="134"/>
      <c r="PFB290" s="134"/>
      <c r="PFC290" s="134"/>
      <c r="PFD290" s="134"/>
      <c r="PFE290" s="134"/>
      <c r="PFF290" s="134"/>
      <c r="PFG290" s="134"/>
      <c r="PFH290" s="134"/>
      <c r="PFI290" s="134"/>
      <c r="PFJ290" s="134"/>
      <c r="PFK290" s="134"/>
      <c r="PFL290" s="134"/>
      <c r="PFM290" s="134"/>
      <c r="PFN290" s="134"/>
      <c r="PFO290" s="134"/>
      <c r="PFP290" s="134"/>
      <c r="PFQ290" s="134"/>
      <c r="PFR290" s="134"/>
      <c r="PFS290" s="134"/>
      <c r="PFT290" s="134"/>
      <c r="PFU290" s="134"/>
      <c r="PFV290" s="134"/>
      <c r="PFW290" s="134"/>
      <c r="PFX290" s="134"/>
      <c r="PFY290" s="134"/>
      <c r="PFZ290" s="134"/>
      <c r="PGA290" s="134"/>
      <c r="PGB290" s="134"/>
      <c r="PGC290" s="134"/>
      <c r="PGD290" s="134"/>
      <c r="PGE290" s="134"/>
      <c r="PGF290" s="134"/>
      <c r="PGG290" s="134"/>
      <c r="PGH290" s="134"/>
      <c r="PGI290" s="134"/>
      <c r="PGJ290" s="134"/>
      <c r="PGK290" s="134"/>
      <c r="PGL290" s="134"/>
      <c r="PGM290" s="134"/>
      <c r="PGN290" s="134"/>
      <c r="PGO290" s="134"/>
      <c r="PGP290" s="134"/>
      <c r="PGQ290" s="134"/>
      <c r="PGR290" s="134"/>
      <c r="PGS290" s="134"/>
      <c r="PGT290" s="134"/>
      <c r="PGU290" s="134"/>
      <c r="PGV290" s="134"/>
      <c r="PGW290" s="134"/>
      <c r="PGX290" s="134"/>
      <c r="PGY290" s="134"/>
      <c r="PGZ290" s="134"/>
      <c r="PHA290" s="134"/>
      <c r="PHB290" s="134"/>
      <c r="PHC290" s="134"/>
      <c r="PHD290" s="134"/>
      <c r="PHE290" s="134"/>
      <c r="PHF290" s="134"/>
      <c r="PHG290" s="134"/>
      <c r="PHH290" s="134"/>
      <c r="PHI290" s="134"/>
      <c r="PHJ290" s="134"/>
      <c r="PHK290" s="134"/>
      <c r="PHL290" s="134"/>
      <c r="PHM290" s="134"/>
      <c r="PHN290" s="134"/>
      <c r="PHO290" s="134"/>
      <c r="PHP290" s="134"/>
      <c r="PHQ290" s="134"/>
      <c r="PHR290" s="134"/>
      <c r="PHS290" s="134"/>
      <c r="PHT290" s="134"/>
      <c r="PHU290" s="134"/>
      <c r="PHV290" s="134"/>
      <c r="PHW290" s="134"/>
      <c r="PHX290" s="134"/>
      <c r="PHY290" s="134"/>
      <c r="PHZ290" s="134"/>
      <c r="PIA290" s="134"/>
      <c r="PIB290" s="134"/>
      <c r="PIC290" s="134"/>
      <c r="PID290" s="134"/>
      <c r="PIE290" s="134"/>
      <c r="PIF290" s="134"/>
      <c r="PIG290" s="134"/>
      <c r="PIH290" s="134"/>
      <c r="PII290" s="134"/>
      <c r="PIJ290" s="134"/>
      <c r="PIK290" s="134"/>
      <c r="PIL290" s="134"/>
      <c r="PIM290" s="134"/>
      <c r="PIN290" s="134"/>
      <c r="PIO290" s="134"/>
      <c r="PIP290" s="134"/>
      <c r="PIQ290" s="134"/>
      <c r="PIR290" s="134"/>
      <c r="PIS290" s="134"/>
      <c r="PIT290" s="134"/>
      <c r="PIU290" s="134"/>
      <c r="PIV290" s="134"/>
      <c r="PIW290" s="134"/>
      <c r="PIX290" s="134"/>
      <c r="PIY290" s="134"/>
      <c r="PIZ290" s="134"/>
      <c r="PJA290" s="134"/>
      <c r="PJB290" s="134"/>
      <c r="PJC290" s="134"/>
      <c r="PJD290" s="134"/>
      <c r="PJE290" s="134"/>
      <c r="PJF290" s="134"/>
      <c r="PJG290" s="134"/>
      <c r="PJH290" s="134"/>
      <c r="PJI290" s="134"/>
      <c r="PJJ290" s="134"/>
      <c r="PJK290" s="134"/>
      <c r="PJL290" s="134"/>
      <c r="PJM290" s="134"/>
      <c r="PJN290" s="134"/>
      <c r="PJO290" s="134"/>
      <c r="PJP290" s="134"/>
      <c r="PJQ290" s="134"/>
      <c r="PJR290" s="134"/>
      <c r="PJS290" s="134"/>
      <c r="PJT290" s="134"/>
      <c r="PJU290" s="134"/>
      <c r="PJV290" s="134"/>
      <c r="PJW290" s="134"/>
      <c r="PJX290" s="134"/>
      <c r="PJY290" s="134"/>
      <c r="PJZ290" s="134"/>
      <c r="PKA290" s="134"/>
      <c r="PKB290" s="134"/>
      <c r="PKC290" s="134"/>
      <c r="PKD290" s="134"/>
      <c r="PKE290" s="134"/>
      <c r="PKF290" s="134"/>
      <c r="PKG290" s="134"/>
      <c r="PKH290" s="134"/>
      <c r="PKI290" s="134"/>
      <c r="PKJ290" s="134"/>
      <c r="PKK290" s="134"/>
      <c r="PKL290" s="134"/>
      <c r="PKM290" s="134"/>
      <c r="PKN290" s="134"/>
      <c r="PKO290" s="134"/>
      <c r="PKP290" s="134"/>
      <c r="PKQ290" s="134"/>
      <c r="PKR290" s="134"/>
      <c r="PKS290" s="134"/>
      <c r="PKT290" s="134"/>
      <c r="PKU290" s="134"/>
      <c r="PKV290" s="134"/>
      <c r="PKW290" s="134"/>
      <c r="PKX290" s="134"/>
      <c r="PKY290" s="134"/>
      <c r="PKZ290" s="134"/>
      <c r="PLA290" s="134"/>
      <c r="PLB290" s="134"/>
      <c r="PLC290" s="134"/>
      <c r="PLD290" s="134"/>
      <c r="PLE290" s="134"/>
      <c r="PLF290" s="134"/>
      <c r="PLG290" s="134"/>
      <c r="PLH290" s="134"/>
      <c r="PLI290" s="134"/>
      <c r="PLJ290" s="134"/>
      <c r="PLK290" s="134"/>
      <c r="PLL290" s="134"/>
      <c r="PLM290" s="134"/>
      <c r="PLN290" s="134"/>
      <c r="PLO290" s="134"/>
      <c r="PLP290" s="134"/>
      <c r="PLQ290" s="134"/>
      <c r="PLR290" s="134"/>
      <c r="PLS290" s="134"/>
      <c r="PLT290" s="134"/>
      <c r="PLU290" s="134"/>
      <c r="PLV290" s="134"/>
      <c r="PLW290" s="134"/>
      <c r="PLX290" s="134"/>
      <c r="PLY290" s="134"/>
      <c r="PLZ290" s="134"/>
      <c r="PMA290" s="134"/>
      <c r="PMB290" s="134"/>
      <c r="PMC290" s="134"/>
      <c r="PMD290" s="134"/>
      <c r="PME290" s="134"/>
      <c r="PMF290" s="134"/>
      <c r="PMG290" s="134"/>
      <c r="PMH290" s="134"/>
      <c r="PMI290" s="134"/>
      <c r="PMJ290" s="134"/>
      <c r="PMK290" s="134"/>
      <c r="PML290" s="134"/>
      <c r="PMM290" s="134"/>
      <c r="PMN290" s="134"/>
      <c r="PMO290" s="134"/>
      <c r="PMP290" s="134"/>
      <c r="PMQ290" s="134"/>
      <c r="PMR290" s="134"/>
      <c r="PMS290" s="134"/>
      <c r="PMT290" s="134"/>
      <c r="PMU290" s="134"/>
      <c r="PMV290" s="134"/>
      <c r="PMW290" s="134"/>
      <c r="PMX290" s="134"/>
      <c r="PMY290" s="134"/>
      <c r="PMZ290" s="134"/>
      <c r="PNA290" s="134"/>
      <c r="PNB290" s="134"/>
      <c r="PNC290" s="134"/>
      <c r="PND290" s="134"/>
      <c r="PNE290" s="134"/>
      <c r="PNF290" s="134"/>
      <c r="PNG290" s="134"/>
      <c r="PNH290" s="134"/>
      <c r="PNI290" s="134"/>
      <c r="PNJ290" s="134"/>
      <c r="PNK290" s="134"/>
      <c r="PNL290" s="134"/>
      <c r="PNM290" s="134"/>
      <c r="PNN290" s="134"/>
      <c r="PNO290" s="134"/>
      <c r="PNP290" s="134"/>
      <c r="PNQ290" s="134"/>
      <c r="PNR290" s="134"/>
      <c r="PNS290" s="134"/>
      <c r="PNT290" s="134"/>
      <c r="PNU290" s="134"/>
      <c r="PNV290" s="134"/>
      <c r="PNW290" s="134"/>
      <c r="PNX290" s="134"/>
      <c r="PNY290" s="134"/>
      <c r="PNZ290" s="134"/>
      <c r="POA290" s="134"/>
      <c r="POB290" s="134"/>
      <c r="POC290" s="134"/>
      <c r="POD290" s="134"/>
      <c r="POE290" s="134"/>
      <c r="POF290" s="134"/>
      <c r="POG290" s="134"/>
      <c r="POH290" s="134"/>
      <c r="POI290" s="134"/>
      <c r="POJ290" s="134"/>
      <c r="POK290" s="134"/>
      <c r="POL290" s="134"/>
      <c r="POM290" s="134"/>
      <c r="PON290" s="134"/>
      <c r="POO290" s="134"/>
      <c r="POP290" s="134"/>
      <c r="POQ290" s="134"/>
      <c r="POR290" s="134"/>
      <c r="POS290" s="134"/>
      <c r="POT290" s="134"/>
      <c r="POU290" s="134"/>
      <c r="POV290" s="134"/>
      <c r="POW290" s="134"/>
      <c r="POX290" s="134"/>
      <c r="POY290" s="134"/>
      <c r="POZ290" s="134"/>
      <c r="PPA290" s="134"/>
      <c r="PPB290" s="134"/>
      <c r="PPC290" s="134"/>
      <c r="PPD290" s="134"/>
      <c r="PPE290" s="134"/>
      <c r="PPF290" s="134"/>
      <c r="PPG290" s="134"/>
      <c r="PPH290" s="134"/>
      <c r="PPI290" s="134"/>
      <c r="PPJ290" s="134"/>
      <c r="PPK290" s="134"/>
      <c r="PPL290" s="134"/>
      <c r="PPM290" s="134"/>
      <c r="PPN290" s="134"/>
      <c r="PPO290" s="134"/>
      <c r="PPP290" s="134"/>
      <c r="PPQ290" s="134"/>
      <c r="PPR290" s="134"/>
      <c r="PPS290" s="134"/>
      <c r="PPT290" s="134"/>
      <c r="PPU290" s="134"/>
      <c r="PPV290" s="134"/>
      <c r="PPW290" s="134"/>
      <c r="PPX290" s="134"/>
      <c r="PPY290" s="134"/>
      <c r="PPZ290" s="134"/>
      <c r="PQA290" s="134"/>
      <c r="PQB290" s="134"/>
      <c r="PQC290" s="134"/>
      <c r="PQD290" s="134"/>
      <c r="PQE290" s="134"/>
      <c r="PQF290" s="134"/>
      <c r="PQG290" s="134"/>
      <c r="PQH290" s="134"/>
      <c r="PQI290" s="134"/>
      <c r="PQJ290" s="134"/>
      <c r="PQK290" s="134"/>
      <c r="PQL290" s="134"/>
      <c r="PQM290" s="134"/>
      <c r="PQN290" s="134"/>
      <c r="PQO290" s="134"/>
      <c r="PQP290" s="134"/>
      <c r="PQQ290" s="134"/>
      <c r="PQR290" s="134"/>
      <c r="PQS290" s="134"/>
      <c r="PQT290" s="134"/>
      <c r="PQU290" s="134"/>
      <c r="PQV290" s="134"/>
      <c r="PQW290" s="134"/>
      <c r="PQX290" s="134"/>
      <c r="PQY290" s="134"/>
      <c r="PQZ290" s="134"/>
      <c r="PRA290" s="134"/>
      <c r="PRB290" s="134"/>
      <c r="PRC290" s="134"/>
      <c r="PRD290" s="134"/>
      <c r="PRE290" s="134"/>
      <c r="PRF290" s="134"/>
      <c r="PRG290" s="134"/>
      <c r="PRH290" s="134"/>
      <c r="PRI290" s="134"/>
      <c r="PRJ290" s="134"/>
      <c r="PRK290" s="134"/>
      <c r="PRL290" s="134"/>
      <c r="PRM290" s="134"/>
      <c r="PRN290" s="134"/>
      <c r="PRO290" s="134"/>
      <c r="PRP290" s="134"/>
      <c r="PRQ290" s="134"/>
      <c r="PRR290" s="134"/>
      <c r="PRS290" s="134"/>
      <c r="PRT290" s="134"/>
      <c r="PRU290" s="134"/>
      <c r="PRV290" s="134"/>
      <c r="PRW290" s="134"/>
      <c r="PRX290" s="134"/>
      <c r="PRY290" s="134"/>
      <c r="PRZ290" s="134"/>
      <c r="PSA290" s="134"/>
      <c r="PSB290" s="134"/>
      <c r="PSC290" s="134"/>
      <c r="PSD290" s="134"/>
      <c r="PSE290" s="134"/>
      <c r="PSF290" s="134"/>
      <c r="PSG290" s="134"/>
      <c r="PSH290" s="134"/>
      <c r="PSI290" s="134"/>
      <c r="PSJ290" s="134"/>
      <c r="PSK290" s="134"/>
      <c r="PSL290" s="134"/>
      <c r="PSM290" s="134"/>
      <c r="PSN290" s="134"/>
      <c r="PSO290" s="134"/>
      <c r="PSP290" s="134"/>
      <c r="PSQ290" s="134"/>
      <c r="PSR290" s="134"/>
      <c r="PSS290" s="134"/>
      <c r="PST290" s="134"/>
      <c r="PSU290" s="134"/>
      <c r="PSV290" s="134"/>
      <c r="PSW290" s="134"/>
      <c r="PSX290" s="134"/>
      <c r="PSY290" s="134"/>
      <c r="PSZ290" s="134"/>
      <c r="PTA290" s="134"/>
      <c r="PTB290" s="134"/>
      <c r="PTC290" s="134"/>
      <c r="PTD290" s="134"/>
      <c r="PTE290" s="134"/>
      <c r="PTF290" s="134"/>
      <c r="PTG290" s="134"/>
      <c r="PTH290" s="134"/>
      <c r="PTI290" s="134"/>
      <c r="PTJ290" s="134"/>
      <c r="PTK290" s="134"/>
      <c r="PTL290" s="134"/>
      <c r="PTM290" s="134"/>
      <c r="PTN290" s="134"/>
      <c r="PTO290" s="134"/>
      <c r="PTP290" s="134"/>
      <c r="PTQ290" s="134"/>
      <c r="PTR290" s="134"/>
      <c r="PTS290" s="134"/>
      <c r="PTT290" s="134"/>
      <c r="PTU290" s="134"/>
      <c r="PTV290" s="134"/>
      <c r="PTW290" s="134"/>
      <c r="PTX290" s="134"/>
      <c r="PTY290" s="134"/>
      <c r="PTZ290" s="134"/>
      <c r="PUA290" s="134"/>
      <c r="PUB290" s="134"/>
      <c r="PUC290" s="134"/>
      <c r="PUD290" s="134"/>
      <c r="PUE290" s="134"/>
      <c r="PUF290" s="134"/>
      <c r="PUG290" s="134"/>
      <c r="PUH290" s="134"/>
      <c r="PUI290" s="134"/>
      <c r="PUJ290" s="134"/>
      <c r="PUK290" s="134"/>
      <c r="PUL290" s="134"/>
      <c r="PUM290" s="134"/>
      <c r="PUN290" s="134"/>
      <c r="PUO290" s="134"/>
      <c r="PUP290" s="134"/>
      <c r="PUQ290" s="134"/>
      <c r="PUR290" s="134"/>
      <c r="PUS290" s="134"/>
      <c r="PUT290" s="134"/>
      <c r="PUU290" s="134"/>
      <c r="PUV290" s="134"/>
      <c r="PUW290" s="134"/>
      <c r="PUX290" s="134"/>
      <c r="PUY290" s="134"/>
      <c r="PUZ290" s="134"/>
      <c r="PVA290" s="134"/>
      <c r="PVB290" s="134"/>
      <c r="PVC290" s="134"/>
      <c r="PVD290" s="134"/>
      <c r="PVE290" s="134"/>
      <c r="PVF290" s="134"/>
      <c r="PVG290" s="134"/>
      <c r="PVH290" s="134"/>
      <c r="PVI290" s="134"/>
      <c r="PVJ290" s="134"/>
      <c r="PVK290" s="134"/>
      <c r="PVL290" s="134"/>
      <c r="PVM290" s="134"/>
      <c r="PVN290" s="134"/>
      <c r="PVO290" s="134"/>
      <c r="PVP290" s="134"/>
      <c r="PVQ290" s="134"/>
      <c r="PVR290" s="134"/>
      <c r="PVS290" s="134"/>
      <c r="PVT290" s="134"/>
      <c r="PVU290" s="134"/>
      <c r="PVV290" s="134"/>
      <c r="PVW290" s="134"/>
      <c r="PVX290" s="134"/>
      <c r="PVY290" s="134"/>
      <c r="PVZ290" s="134"/>
      <c r="PWA290" s="134"/>
      <c r="PWB290" s="134"/>
      <c r="PWC290" s="134"/>
      <c r="PWD290" s="134"/>
      <c r="PWE290" s="134"/>
      <c r="PWF290" s="134"/>
      <c r="PWG290" s="134"/>
      <c r="PWH290" s="134"/>
      <c r="PWI290" s="134"/>
      <c r="PWJ290" s="134"/>
      <c r="PWK290" s="134"/>
      <c r="PWL290" s="134"/>
      <c r="PWM290" s="134"/>
      <c r="PWN290" s="134"/>
      <c r="PWO290" s="134"/>
      <c r="PWP290" s="134"/>
      <c r="PWQ290" s="134"/>
      <c r="PWR290" s="134"/>
      <c r="PWS290" s="134"/>
      <c r="PWT290" s="134"/>
      <c r="PWU290" s="134"/>
      <c r="PWV290" s="134"/>
      <c r="PWW290" s="134"/>
      <c r="PWX290" s="134"/>
      <c r="PWY290" s="134"/>
      <c r="PWZ290" s="134"/>
      <c r="PXA290" s="134"/>
      <c r="PXB290" s="134"/>
      <c r="PXC290" s="134"/>
      <c r="PXD290" s="134"/>
      <c r="PXE290" s="134"/>
      <c r="PXF290" s="134"/>
      <c r="PXG290" s="134"/>
      <c r="PXH290" s="134"/>
      <c r="PXI290" s="134"/>
      <c r="PXJ290" s="134"/>
      <c r="PXK290" s="134"/>
      <c r="PXL290" s="134"/>
      <c r="PXM290" s="134"/>
      <c r="PXN290" s="134"/>
      <c r="PXO290" s="134"/>
      <c r="PXP290" s="134"/>
      <c r="PXQ290" s="134"/>
      <c r="PXR290" s="134"/>
      <c r="PXS290" s="134"/>
      <c r="PXT290" s="134"/>
      <c r="PXU290" s="134"/>
      <c r="PXV290" s="134"/>
      <c r="PXW290" s="134"/>
      <c r="PXX290" s="134"/>
      <c r="PXY290" s="134"/>
      <c r="PXZ290" s="134"/>
      <c r="PYA290" s="134"/>
      <c r="PYB290" s="134"/>
      <c r="PYC290" s="134"/>
      <c r="PYD290" s="134"/>
      <c r="PYE290" s="134"/>
      <c r="PYF290" s="134"/>
      <c r="PYG290" s="134"/>
      <c r="PYH290" s="134"/>
      <c r="PYI290" s="134"/>
      <c r="PYJ290" s="134"/>
      <c r="PYK290" s="134"/>
      <c r="PYL290" s="134"/>
      <c r="PYM290" s="134"/>
      <c r="PYN290" s="134"/>
      <c r="PYO290" s="134"/>
      <c r="PYP290" s="134"/>
      <c r="PYQ290" s="134"/>
      <c r="PYR290" s="134"/>
      <c r="PYS290" s="134"/>
      <c r="PYT290" s="134"/>
      <c r="PYU290" s="134"/>
      <c r="PYV290" s="134"/>
      <c r="PYW290" s="134"/>
      <c r="PYX290" s="134"/>
      <c r="PYY290" s="134"/>
      <c r="PYZ290" s="134"/>
      <c r="PZA290" s="134"/>
      <c r="PZB290" s="134"/>
      <c r="PZC290" s="134"/>
      <c r="PZD290" s="134"/>
      <c r="PZE290" s="134"/>
      <c r="PZF290" s="134"/>
      <c r="PZG290" s="134"/>
      <c r="PZH290" s="134"/>
      <c r="PZI290" s="134"/>
      <c r="PZJ290" s="134"/>
      <c r="PZK290" s="134"/>
      <c r="PZL290" s="134"/>
      <c r="PZM290" s="134"/>
      <c r="PZN290" s="134"/>
      <c r="PZO290" s="134"/>
      <c r="PZP290" s="134"/>
      <c r="PZQ290" s="134"/>
      <c r="PZR290" s="134"/>
      <c r="PZS290" s="134"/>
      <c r="PZT290" s="134"/>
      <c r="PZU290" s="134"/>
      <c r="PZV290" s="134"/>
      <c r="PZW290" s="134"/>
      <c r="PZX290" s="134"/>
      <c r="PZY290" s="134"/>
      <c r="PZZ290" s="134"/>
      <c r="QAA290" s="134"/>
      <c r="QAB290" s="134"/>
      <c r="QAC290" s="134"/>
      <c r="QAD290" s="134"/>
      <c r="QAE290" s="134"/>
      <c r="QAF290" s="134"/>
      <c r="QAG290" s="134"/>
      <c r="QAH290" s="134"/>
      <c r="QAI290" s="134"/>
      <c r="QAJ290" s="134"/>
      <c r="QAK290" s="134"/>
      <c r="QAL290" s="134"/>
      <c r="QAM290" s="134"/>
      <c r="QAN290" s="134"/>
      <c r="QAO290" s="134"/>
      <c r="QAP290" s="134"/>
      <c r="QAQ290" s="134"/>
      <c r="QAR290" s="134"/>
      <c r="QAS290" s="134"/>
      <c r="QAT290" s="134"/>
      <c r="QAU290" s="134"/>
      <c r="QAV290" s="134"/>
      <c r="QAW290" s="134"/>
      <c r="QAX290" s="134"/>
      <c r="QAY290" s="134"/>
      <c r="QAZ290" s="134"/>
      <c r="QBA290" s="134"/>
      <c r="QBB290" s="134"/>
      <c r="QBC290" s="134"/>
      <c r="QBD290" s="134"/>
      <c r="QBE290" s="134"/>
      <c r="QBF290" s="134"/>
      <c r="QBG290" s="134"/>
      <c r="QBH290" s="134"/>
      <c r="QBI290" s="134"/>
      <c r="QBJ290" s="134"/>
      <c r="QBK290" s="134"/>
      <c r="QBL290" s="134"/>
      <c r="QBM290" s="134"/>
      <c r="QBN290" s="134"/>
      <c r="QBO290" s="134"/>
      <c r="QBP290" s="134"/>
      <c r="QBQ290" s="134"/>
      <c r="QBR290" s="134"/>
      <c r="QBS290" s="134"/>
      <c r="QBT290" s="134"/>
      <c r="QBU290" s="134"/>
      <c r="QBV290" s="134"/>
      <c r="QBW290" s="134"/>
      <c r="QBX290" s="134"/>
      <c r="QBY290" s="134"/>
      <c r="QBZ290" s="134"/>
      <c r="QCA290" s="134"/>
      <c r="QCB290" s="134"/>
      <c r="QCC290" s="134"/>
      <c r="QCD290" s="134"/>
      <c r="QCE290" s="134"/>
      <c r="QCF290" s="134"/>
      <c r="QCG290" s="134"/>
      <c r="QCH290" s="134"/>
      <c r="QCI290" s="134"/>
      <c r="QCJ290" s="134"/>
      <c r="QCK290" s="134"/>
      <c r="QCL290" s="134"/>
      <c r="QCM290" s="134"/>
      <c r="QCN290" s="134"/>
      <c r="QCO290" s="134"/>
      <c r="QCP290" s="134"/>
      <c r="QCQ290" s="134"/>
      <c r="QCR290" s="134"/>
      <c r="QCS290" s="134"/>
      <c r="QCT290" s="134"/>
      <c r="QCU290" s="134"/>
      <c r="QCV290" s="134"/>
      <c r="QCW290" s="134"/>
      <c r="QCX290" s="134"/>
      <c r="QCY290" s="134"/>
      <c r="QCZ290" s="134"/>
      <c r="QDA290" s="134"/>
      <c r="QDB290" s="134"/>
      <c r="QDC290" s="134"/>
      <c r="QDD290" s="134"/>
      <c r="QDE290" s="134"/>
      <c r="QDF290" s="134"/>
      <c r="QDG290" s="134"/>
      <c r="QDH290" s="134"/>
      <c r="QDI290" s="134"/>
      <c r="QDJ290" s="134"/>
      <c r="QDK290" s="134"/>
      <c r="QDL290" s="134"/>
      <c r="QDM290" s="134"/>
      <c r="QDN290" s="134"/>
      <c r="QDO290" s="134"/>
      <c r="QDP290" s="134"/>
      <c r="QDQ290" s="134"/>
      <c r="QDR290" s="134"/>
      <c r="QDS290" s="134"/>
      <c r="QDT290" s="134"/>
      <c r="QDU290" s="134"/>
      <c r="QDV290" s="134"/>
      <c r="QDW290" s="134"/>
      <c r="QDX290" s="134"/>
      <c r="QDY290" s="134"/>
      <c r="QDZ290" s="134"/>
      <c r="QEA290" s="134"/>
      <c r="QEB290" s="134"/>
      <c r="QEC290" s="134"/>
      <c r="QED290" s="134"/>
      <c r="QEE290" s="134"/>
      <c r="QEF290" s="134"/>
      <c r="QEG290" s="134"/>
      <c r="QEH290" s="134"/>
      <c r="QEI290" s="134"/>
      <c r="QEJ290" s="134"/>
      <c r="QEK290" s="134"/>
      <c r="QEL290" s="134"/>
      <c r="QEM290" s="134"/>
      <c r="QEN290" s="134"/>
      <c r="QEO290" s="134"/>
      <c r="QEP290" s="134"/>
      <c r="QEQ290" s="134"/>
      <c r="QER290" s="134"/>
      <c r="QES290" s="134"/>
      <c r="QET290" s="134"/>
      <c r="QEU290" s="134"/>
      <c r="QEV290" s="134"/>
      <c r="QEW290" s="134"/>
      <c r="QEX290" s="134"/>
      <c r="QEY290" s="134"/>
      <c r="QEZ290" s="134"/>
      <c r="QFA290" s="134"/>
      <c r="QFB290" s="134"/>
      <c r="QFC290" s="134"/>
      <c r="QFD290" s="134"/>
      <c r="QFE290" s="134"/>
      <c r="QFF290" s="134"/>
      <c r="QFG290" s="134"/>
      <c r="QFH290" s="134"/>
      <c r="QFI290" s="134"/>
      <c r="QFJ290" s="134"/>
      <c r="QFK290" s="134"/>
      <c r="QFL290" s="134"/>
      <c r="QFM290" s="134"/>
      <c r="QFN290" s="134"/>
      <c r="QFO290" s="134"/>
      <c r="QFP290" s="134"/>
      <c r="QFQ290" s="134"/>
      <c r="QFR290" s="134"/>
      <c r="QFS290" s="134"/>
      <c r="QFT290" s="134"/>
      <c r="QFU290" s="134"/>
      <c r="QFV290" s="134"/>
      <c r="QFW290" s="134"/>
      <c r="QFX290" s="134"/>
      <c r="QFY290" s="134"/>
      <c r="QFZ290" s="134"/>
      <c r="QGA290" s="134"/>
      <c r="QGB290" s="134"/>
      <c r="QGC290" s="134"/>
      <c r="QGD290" s="134"/>
      <c r="QGE290" s="134"/>
      <c r="QGF290" s="134"/>
      <c r="QGG290" s="134"/>
      <c r="QGH290" s="134"/>
      <c r="QGI290" s="134"/>
      <c r="QGJ290" s="134"/>
      <c r="QGK290" s="134"/>
      <c r="QGL290" s="134"/>
      <c r="QGM290" s="134"/>
      <c r="QGN290" s="134"/>
      <c r="QGO290" s="134"/>
      <c r="QGP290" s="134"/>
      <c r="QGQ290" s="134"/>
      <c r="QGR290" s="134"/>
      <c r="QGS290" s="134"/>
      <c r="QGT290" s="134"/>
      <c r="QGU290" s="134"/>
      <c r="QGV290" s="134"/>
      <c r="QGW290" s="134"/>
      <c r="QGX290" s="134"/>
      <c r="QGY290" s="134"/>
      <c r="QGZ290" s="134"/>
      <c r="QHA290" s="134"/>
      <c r="QHB290" s="134"/>
      <c r="QHC290" s="134"/>
      <c r="QHD290" s="134"/>
      <c r="QHE290" s="134"/>
      <c r="QHF290" s="134"/>
      <c r="QHG290" s="134"/>
      <c r="QHH290" s="134"/>
      <c r="QHI290" s="134"/>
      <c r="QHJ290" s="134"/>
      <c r="QHK290" s="134"/>
      <c r="QHL290" s="134"/>
      <c r="QHM290" s="134"/>
      <c r="QHN290" s="134"/>
      <c r="QHO290" s="134"/>
      <c r="QHP290" s="134"/>
      <c r="QHQ290" s="134"/>
      <c r="QHR290" s="134"/>
      <c r="QHS290" s="134"/>
      <c r="QHT290" s="134"/>
      <c r="QHU290" s="134"/>
      <c r="QHV290" s="134"/>
      <c r="QHW290" s="134"/>
      <c r="QHX290" s="134"/>
      <c r="QHY290" s="134"/>
      <c r="QHZ290" s="134"/>
      <c r="QIA290" s="134"/>
      <c r="QIB290" s="134"/>
      <c r="QIC290" s="134"/>
      <c r="QID290" s="134"/>
      <c r="QIE290" s="134"/>
      <c r="QIF290" s="134"/>
      <c r="QIG290" s="134"/>
      <c r="QIH290" s="134"/>
      <c r="QII290" s="134"/>
      <c r="QIJ290" s="134"/>
      <c r="QIK290" s="134"/>
      <c r="QIL290" s="134"/>
      <c r="QIM290" s="134"/>
      <c r="QIN290" s="134"/>
      <c r="QIO290" s="134"/>
      <c r="QIP290" s="134"/>
      <c r="QIQ290" s="134"/>
      <c r="QIR290" s="134"/>
      <c r="QIS290" s="134"/>
      <c r="QIT290" s="134"/>
      <c r="QIU290" s="134"/>
      <c r="QIV290" s="134"/>
      <c r="QIW290" s="134"/>
      <c r="QIX290" s="134"/>
      <c r="QIY290" s="134"/>
      <c r="QIZ290" s="134"/>
      <c r="QJA290" s="134"/>
      <c r="QJB290" s="134"/>
      <c r="QJC290" s="134"/>
      <c r="QJD290" s="134"/>
      <c r="QJE290" s="134"/>
      <c r="QJF290" s="134"/>
      <c r="QJG290" s="134"/>
      <c r="QJH290" s="134"/>
      <c r="QJI290" s="134"/>
      <c r="QJJ290" s="134"/>
      <c r="QJK290" s="134"/>
      <c r="QJL290" s="134"/>
      <c r="QJM290" s="134"/>
      <c r="QJN290" s="134"/>
      <c r="QJO290" s="134"/>
      <c r="QJP290" s="134"/>
      <c r="QJQ290" s="134"/>
      <c r="QJR290" s="134"/>
      <c r="QJS290" s="134"/>
      <c r="QJT290" s="134"/>
      <c r="QJU290" s="134"/>
      <c r="QJV290" s="134"/>
      <c r="QJW290" s="134"/>
      <c r="QJX290" s="134"/>
      <c r="QJY290" s="134"/>
      <c r="QJZ290" s="134"/>
      <c r="QKA290" s="134"/>
      <c r="QKB290" s="134"/>
      <c r="QKC290" s="134"/>
      <c r="QKD290" s="134"/>
      <c r="QKE290" s="134"/>
      <c r="QKF290" s="134"/>
      <c r="QKG290" s="134"/>
      <c r="QKH290" s="134"/>
      <c r="QKI290" s="134"/>
      <c r="QKJ290" s="134"/>
      <c r="QKK290" s="134"/>
      <c r="QKL290" s="134"/>
      <c r="QKM290" s="134"/>
      <c r="QKN290" s="134"/>
      <c r="QKO290" s="134"/>
      <c r="QKP290" s="134"/>
      <c r="QKQ290" s="134"/>
      <c r="QKR290" s="134"/>
      <c r="QKS290" s="134"/>
      <c r="QKT290" s="134"/>
      <c r="QKU290" s="134"/>
      <c r="QKV290" s="134"/>
      <c r="QKW290" s="134"/>
      <c r="QKX290" s="134"/>
      <c r="QKY290" s="134"/>
      <c r="QKZ290" s="134"/>
      <c r="QLA290" s="134"/>
      <c r="QLB290" s="134"/>
      <c r="QLC290" s="134"/>
      <c r="QLD290" s="134"/>
      <c r="QLE290" s="134"/>
      <c r="QLF290" s="134"/>
      <c r="QLG290" s="134"/>
      <c r="QLH290" s="134"/>
      <c r="QLI290" s="134"/>
      <c r="QLJ290" s="134"/>
      <c r="QLK290" s="134"/>
      <c r="QLL290" s="134"/>
      <c r="QLM290" s="134"/>
      <c r="QLN290" s="134"/>
      <c r="QLO290" s="134"/>
      <c r="QLP290" s="134"/>
      <c r="QLQ290" s="134"/>
      <c r="QLR290" s="134"/>
      <c r="QLS290" s="134"/>
      <c r="QLT290" s="134"/>
      <c r="QLU290" s="134"/>
      <c r="QLV290" s="134"/>
      <c r="QLW290" s="134"/>
      <c r="QLX290" s="134"/>
      <c r="QLY290" s="134"/>
      <c r="QLZ290" s="134"/>
      <c r="QMA290" s="134"/>
      <c r="QMB290" s="134"/>
      <c r="QMC290" s="134"/>
      <c r="QMD290" s="134"/>
      <c r="QME290" s="134"/>
      <c r="QMF290" s="134"/>
      <c r="QMG290" s="134"/>
      <c r="QMH290" s="134"/>
      <c r="QMI290" s="134"/>
      <c r="QMJ290" s="134"/>
      <c r="QMK290" s="134"/>
      <c r="QML290" s="134"/>
      <c r="QMM290" s="134"/>
      <c r="QMN290" s="134"/>
      <c r="QMO290" s="134"/>
      <c r="QMP290" s="134"/>
      <c r="QMQ290" s="134"/>
      <c r="QMR290" s="134"/>
      <c r="QMS290" s="134"/>
      <c r="QMT290" s="134"/>
      <c r="QMU290" s="134"/>
      <c r="QMV290" s="134"/>
      <c r="QMW290" s="134"/>
      <c r="QMX290" s="134"/>
      <c r="QMY290" s="134"/>
      <c r="QMZ290" s="134"/>
      <c r="QNA290" s="134"/>
      <c r="QNB290" s="134"/>
      <c r="QNC290" s="134"/>
      <c r="QND290" s="134"/>
      <c r="QNE290" s="134"/>
      <c r="QNF290" s="134"/>
      <c r="QNG290" s="134"/>
      <c r="QNH290" s="134"/>
      <c r="QNI290" s="134"/>
      <c r="QNJ290" s="134"/>
      <c r="QNK290" s="134"/>
      <c r="QNL290" s="134"/>
      <c r="QNM290" s="134"/>
      <c r="QNN290" s="134"/>
      <c r="QNO290" s="134"/>
      <c r="QNP290" s="134"/>
      <c r="QNQ290" s="134"/>
      <c r="QNR290" s="134"/>
      <c r="QNS290" s="134"/>
      <c r="QNT290" s="134"/>
      <c r="QNU290" s="134"/>
      <c r="QNV290" s="134"/>
      <c r="QNW290" s="134"/>
      <c r="QNX290" s="134"/>
      <c r="QNY290" s="134"/>
      <c r="QNZ290" s="134"/>
      <c r="QOA290" s="134"/>
      <c r="QOB290" s="134"/>
      <c r="QOC290" s="134"/>
      <c r="QOD290" s="134"/>
      <c r="QOE290" s="134"/>
      <c r="QOF290" s="134"/>
      <c r="QOG290" s="134"/>
      <c r="QOH290" s="134"/>
      <c r="QOI290" s="134"/>
      <c r="QOJ290" s="134"/>
      <c r="QOK290" s="134"/>
      <c r="QOL290" s="134"/>
      <c r="QOM290" s="134"/>
      <c r="QON290" s="134"/>
      <c r="QOO290" s="134"/>
      <c r="QOP290" s="134"/>
      <c r="QOQ290" s="134"/>
      <c r="QOR290" s="134"/>
      <c r="QOS290" s="134"/>
      <c r="QOT290" s="134"/>
      <c r="QOU290" s="134"/>
      <c r="QOV290" s="134"/>
      <c r="QOW290" s="134"/>
      <c r="QOX290" s="134"/>
      <c r="QOY290" s="134"/>
      <c r="QOZ290" s="134"/>
      <c r="QPA290" s="134"/>
      <c r="QPB290" s="134"/>
      <c r="QPC290" s="134"/>
      <c r="QPD290" s="134"/>
      <c r="QPE290" s="134"/>
      <c r="QPF290" s="134"/>
      <c r="QPG290" s="134"/>
      <c r="QPH290" s="134"/>
      <c r="QPI290" s="134"/>
      <c r="QPJ290" s="134"/>
      <c r="QPK290" s="134"/>
      <c r="QPL290" s="134"/>
      <c r="QPM290" s="134"/>
      <c r="QPN290" s="134"/>
      <c r="QPO290" s="134"/>
      <c r="QPP290" s="134"/>
      <c r="QPQ290" s="134"/>
      <c r="QPR290" s="134"/>
      <c r="QPS290" s="134"/>
      <c r="QPT290" s="134"/>
      <c r="QPU290" s="134"/>
      <c r="QPV290" s="134"/>
      <c r="QPW290" s="134"/>
      <c r="QPX290" s="134"/>
      <c r="QPY290" s="134"/>
      <c r="QPZ290" s="134"/>
      <c r="QQA290" s="134"/>
      <c r="QQB290" s="134"/>
      <c r="QQC290" s="134"/>
      <c r="QQD290" s="134"/>
      <c r="QQE290" s="134"/>
      <c r="QQF290" s="134"/>
      <c r="QQG290" s="134"/>
      <c r="QQH290" s="134"/>
      <c r="QQI290" s="134"/>
      <c r="QQJ290" s="134"/>
      <c r="QQK290" s="134"/>
      <c r="QQL290" s="134"/>
      <c r="QQM290" s="134"/>
      <c r="QQN290" s="134"/>
      <c r="QQO290" s="134"/>
      <c r="QQP290" s="134"/>
      <c r="QQQ290" s="134"/>
      <c r="QQR290" s="134"/>
      <c r="QQS290" s="134"/>
      <c r="QQT290" s="134"/>
      <c r="QQU290" s="134"/>
      <c r="QQV290" s="134"/>
      <c r="QQW290" s="134"/>
      <c r="QQX290" s="134"/>
      <c r="QQY290" s="134"/>
      <c r="QQZ290" s="134"/>
      <c r="QRA290" s="134"/>
      <c r="QRB290" s="134"/>
      <c r="QRC290" s="134"/>
      <c r="QRD290" s="134"/>
      <c r="QRE290" s="134"/>
      <c r="QRF290" s="134"/>
      <c r="QRG290" s="134"/>
      <c r="QRH290" s="134"/>
      <c r="QRI290" s="134"/>
      <c r="QRJ290" s="134"/>
      <c r="QRK290" s="134"/>
      <c r="QRL290" s="134"/>
      <c r="QRM290" s="134"/>
      <c r="QRN290" s="134"/>
      <c r="QRO290" s="134"/>
      <c r="QRP290" s="134"/>
      <c r="QRQ290" s="134"/>
      <c r="QRR290" s="134"/>
      <c r="QRS290" s="134"/>
      <c r="QRT290" s="134"/>
      <c r="QRU290" s="134"/>
      <c r="QRV290" s="134"/>
      <c r="QRW290" s="134"/>
      <c r="QRX290" s="134"/>
      <c r="QRY290" s="134"/>
      <c r="QRZ290" s="134"/>
      <c r="QSA290" s="134"/>
      <c r="QSB290" s="134"/>
      <c r="QSC290" s="134"/>
      <c r="QSD290" s="134"/>
      <c r="QSE290" s="134"/>
      <c r="QSF290" s="134"/>
      <c r="QSG290" s="134"/>
      <c r="QSH290" s="134"/>
      <c r="QSI290" s="134"/>
      <c r="QSJ290" s="134"/>
      <c r="QSK290" s="134"/>
      <c r="QSL290" s="134"/>
      <c r="QSM290" s="134"/>
      <c r="QSN290" s="134"/>
      <c r="QSO290" s="134"/>
      <c r="QSP290" s="134"/>
      <c r="QSQ290" s="134"/>
      <c r="QSR290" s="134"/>
      <c r="QSS290" s="134"/>
      <c r="QST290" s="134"/>
      <c r="QSU290" s="134"/>
      <c r="QSV290" s="134"/>
      <c r="QSW290" s="134"/>
      <c r="QSX290" s="134"/>
      <c r="QSY290" s="134"/>
      <c r="QSZ290" s="134"/>
      <c r="QTA290" s="134"/>
      <c r="QTB290" s="134"/>
      <c r="QTC290" s="134"/>
      <c r="QTD290" s="134"/>
      <c r="QTE290" s="134"/>
      <c r="QTF290" s="134"/>
      <c r="QTG290" s="134"/>
      <c r="QTH290" s="134"/>
      <c r="QTI290" s="134"/>
      <c r="QTJ290" s="134"/>
      <c r="QTK290" s="134"/>
      <c r="QTL290" s="134"/>
      <c r="QTM290" s="134"/>
      <c r="QTN290" s="134"/>
      <c r="QTO290" s="134"/>
      <c r="QTP290" s="134"/>
      <c r="QTQ290" s="134"/>
      <c r="QTR290" s="134"/>
      <c r="QTS290" s="134"/>
      <c r="QTT290" s="134"/>
      <c r="QTU290" s="134"/>
      <c r="QTV290" s="134"/>
      <c r="QTW290" s="134"/>
      <c r="QTX290" s="134"/>
      <c r="QTY290" s="134"/>
      <c r="QTZ290" s="134"/>
      <c r="QUA290" s="134"/>
      <c r="QUB290" s="134"/>
      <c r="QUC290" s="134"/>
      <c r="QUD290" s="134"/>
      <c r="QUE290" s="134"/>
      <c r="QUF290" s="134"/>
      <c r="QUG290" s="134"/>
      <c r="QUH290" s="134"/>
      <c r="QUI290" s="134"/>
      <c r="QUJ290" s="134"/>
      <c r="QUK290" s="134"/>
      <c r="QUL290" s="134"/>
      <c r="QUM290" s="134"/>
      <c r="QUN290" s="134"/>
      <c r="QUO290" s="134"/>
      <c r="QUP290" s="134"/>
      <c r="QUQ290" s="134"/>
      <c r="QUR290" s="134"/>
      <c r="QUS290" s="134"/>
      <c r="QUT290" s="134"/>
      <c r="QUU290" s="134"/>
      <c r="QUV290" s="134"/>
      <c r="QUW290" s="134"/>
      <c r="QUX290" s="134"/>
      <c r="QUY290" s="134"/>
      <c r="QUZ290" s="134"/>
      <c r="QVA290" s="134"/>
      <c r="QVB290" s="134"/>
      <c r="QVC290" s="134"/>
      <c r="QVD290" s="134"/>
      <c r="QVE290" s="134"/>
      <c r="QVF290" s="134"/>
      <c r="QVG290" s="134"/>
      <c r="QVH290" s="134"/>
      <c r="QVI290" s="134"/>
      <c r="QVJ290" s="134"/>
      <c r="QVK290" s="134"/>
      <c r="QVL290" s="134"/>
      <c r="QVM290" s="134"/>
      <c r="QVN290" s="134"/>
      <c r="QVO290" s="134"/>
      <c r="QVP290" s="134"/>
      <c r="QVQ290" s="134"/>
      <c r="QVR290" s="134"/>
      <c r="QVS290" s="134"/>
      <c r="QVT290" s="134"/>
      <c r="QVU290" s="134"/>
      <c r="QVV290" s="134"/>
      <c r="QVW290" s="134"/>
      <c r="QVX290" s="134"/>
      <c r="QVY290" s="134"/>
      <c r="QVZ290" s="134"/>
      <c r="QWA290" s="134"/>
      <c r="QWB290" s="134"/>
      <c r="QWC290" s="134"/>
      <c r="QWD290" s="134"/>
      <c r="QWE290" s="134"/>
      <c r="QWF290" s="134"/>
      <c r="QWG290" s="134"/>
      <c r="QWH290" s="134"/>
      <c r="QWI290" s="134"/>
      <c r="QWJ290" s="134"/>
      <c r="QWK290" s="134"/>
      <c r="QWL290" s="134"/>
      <c r="QWM290" s="134"/>
      <c r="QWN290" s="134"/>
      <c r="QWO290" s="134"/>
      <c r="QWP290" s="134"/>
      <c r="QWQ290" s="134"/>
      <c r="QWR290" s="134"/>
      <c r="QWS290" s="134"/>
      <c r="QWT290" s="134"/>
      <c r="QWU290" s="134"/>
      <c r="QWV290" s="134"/>
      <c r="QWW290" s="134"/>
      <c r="QWX290" s="134"/>
      <c r="QWY290" s="134"/>
      <c r="QWZ290" s="134"/>
      <c r="QXA290" s="134"/>
      <c r="QXB290" s="134"/>
      <c r="QXC290" s="134"/>
      <c r="QXD290" s="134"/>
      <c r="QXE290" s="134"/>
      <c r="QXF290" s="134"/>
      <c r="QXG290" s="134"/>
      <c r="QXH290" s="134"/>
      <c r="QXI290" s="134"/>
      <c r="QXJ290" s="134"/>
      <c r="QXK290" s="134"/>
      <c r="QXL290" s="134"/>
      <c r="QXM290" s="134"/>
      <c r="QXN290" s="134"/>
      <c r="QXO290" s="134"/>
      <c r="QXP290" s="134"/>
      <c r="QXQ290" s="134"/>
      <c r="QXR290" s="134"/>
      <c r="QXS290" s="134"/>
      <c r="QXT290" s="134"/>
      <c r="QXU290" s="134"/>
      <c r="QXV290" s="134"/>
      <c r="QXW290" s="134"/>
      <c r="QXX290" s="134"/>
      <c r="QXY290" s="134"/>
      <c r="QXZ290" s="134"/>
      <c r="QYA290" s="134"/>
      <c r="QYB290" s="134"/>
      <c r="QYC290" s="134"/>
      <c r="QYD290" s="134"/>
      <c r="QYE290" s="134"/>
      <c r="QYF290" s="134"/>
      <c r="QYG290" s="134"/>
      <c r="QYH290" s="134"/>
      <c r="QYI290" s="134"/>
      <c r="QYJ290" s="134"/>
      <c r="QYK290" s="134"/>
      <c r="QYL290" s="134"/>
      <c r="QYM290" s="134"/>
      <c r="QYN290" s="134"/>
      <c r="QYO290" s="134"/>
      <c r="QYP290" s="134"/>
      <c r="QYQ290" s="134"/>
      <c r="QYR290" s="134"/>
      <c r="QYS290" s="134"/>
      <c r="QYT290" s="134"/>
      <c r="QYU290" s="134"/>
      <c r="QYV290" s="134"/>
      <c r="QYW290" s="134"/>
      <c r="QYX290" s="134"/>
      <c r="QYY290" s="134"/>
      <c r="QYZ290" s="134"/>
      <c r="QZA290" s="134"/>
      <c r="QZB290" s="134"/>
      <c r="QZC290" s="134"/>
      <c r="QZD290" s="134"/>
      <c r="QZE290" s="134"/>
      <c r="QZF290" s="134"/>
      <c r="QZG290" s="134"/>
      <c r="QZH290" s="134"/>
      <c r="QZI290" s="134"/>
      <c r="QZJ290" s="134"/>
      <c r="QZK290" s="134"/>
      <c r="QZL290" s="134"/>
      <c r="QZM290" s="134"/>
      <c r="QZN290" s="134"/>
      <c r="QZO290" s="134"/>
      <c r="QZP290" s="134"/>
      <c r="QZQ290" s="134"/>
      <c r="QZR290" s="134"/>
      <c r="QZS290" s="134"/>
      <c r="QZT290" s="134"/>
      <c r="QZU290" s="134"/>
      <c r="QZV290" s="134"/>
      <c r="QZW290" s="134"/>
      <c r="QZX290" s="134"/>
      <c r="QZY290" s="134"/>
      <c r="QZZ290" s="134"/>
      <c r="RAA290" s="134"/>
      <c r="RAB290" s="134"/>
      <c r="RAC290" s="134"/>
      <c r="RAD290" s="134"/>
      <c r="RAE290" s="134"/>
      <c r="RAF290" s="134"/>
      <c r="RAG290" s="134"/>
      <c r="RAH290" s="134"/>
      <c r="RAI290" s="134"/>
      <c r="RAJ290" s="134"/>
      <c r="RAK290" s="134"/>
      <c r="RAL290" s="134"/>
      <c r="RAM290" s="134"/>
      <c r="RAN290" s="134"/>
      <c r="RAO290" s="134"/>
      <c r="RAP290" s="134"/>
      <c r="RAQ290" s="134"/>
      <c r="RAR290" s="134"/>
      <c r="RAS290" s="134"/>
      <c r="RAT290" s="134"/>
      <c r="RAU290" s="134"/>
      <c r="RAV290" s="134"/>
      <c r="RAW290" s="134"/>
      <c r="RAX290" s="134"/>
      <c r="RAY290" s="134"/>
      <c r="RAZ290" s="134"/>
      <c r="RBA290" s="134"/>
      <c r="RBB290" s="134"/>
      <c r="RBC290" s="134"/>
      <c r="RBD290" s="134"/>
      <c r="RBE290" s="134"/>
      <c r="RBF290" s="134"/>
      <c r="RBG290" s="134"/>
      <c r="RBH290" s="134"/>
      <c r="RBI290" s="134"/>
      <c r="RBJ290" s="134"/>
      <c r="RBK290" s="134"/>
      <c r="RBL290" s="134"/>
      <c r="RBM290" s="134"/>
      <c r="RBN290" s="134"/>
      <c r="RBO290" s="134"/>
      <c r="RBP290" s="134"/>
      <c r="RBQ290" s="134"/>
      <c r="RBR290" s="134"/>
      <c r="RBS290" s="134"/>
      <c r="RBT290" s="134"/>
      <c r="RBU290" s="134"/>
      <c r="RBV290" s="134"/>
      <c r="RBW290" s="134"/>
      <c r="RBX290" s="134"/>
      <c r="RBY290" s="134"/>
      <c r="RBZ290" s="134"/>
      <c r="RCA290" s="134"/>
      <c r="RCB290" s="134"/>
      <c r="RCC290" s="134"/>
      <c r="RCD290" s="134"/>
      <c r="RCE290" s="134"/>
      <c r="RCF290" s="134"/>
      <c r="RCG290" s="134"/>
      <c r="RCH290" s="134"/>
      <c r="RCI290" s="134"/>
      <c r="RCJ290" s="134"/>
      <c r="RCK290" s="134"/>
      <c r="RCL290" s="134"/>
      <c r="RCM290" s="134"/>
      <c r="RCN290" s="134"/>
      <c r="RCO290" s="134"/>
      <c r="RCP290" s="134"/>
      <c r="RCQ290" s="134"/>
      <c r="RCR290" s="134"/>
      <c r="RCS290" s="134"/>
      <c r="RCT290" s="134"/>
      <c r="RCU290" s="134"/>
      <c r="RCV290" s="134"/>
      <c r="RCW290" s="134"/>
      <c r="RCX290" s="134"/>
      <c r="RCY290" s="134"/>
      <c r="RCZ290" s="134"/>
      <c r="RDA290" s="134"/>
      <c r="RDB290" s="134"/>
      <c r="RDC290" s="134"/>
      <c r="RDD290" s="134"/>
      <c r="RDE290" s="134"/>
      <c r="RDF290" s="134"/>
      <c r="RDG290" s="134"/>
      <c r="RDH290" s="134"/>
      <c r="RDI290" s="134"/>
      <c r="RDJ290" s="134"/>
      <c r="RDK290" s="134"/>
      <c r="RDL290" s="134"/>
      <c r="RDM290" s="134"/>
      <c r="RDN290" s="134"/>
      <c r="RDO290" s="134"/>
      <c r="RDP290" s="134"/>
      <c r="RDQ290" s="134"/>
      <c r="RDR290" s="134"/>
      <c r="RDS290" s="134"/>
      <c r="RDT290" s="134"/>
      <c r="RDU290" s="134"/>
      <c r="RDV290" s="134"/>
      <c r="RDW290" s="134"/>
      <c r="RDX290" s="134"/>
      <c r="RDY290" s="134"/>
      <c r="RDZ290" s="134"/>
      <c r="REA290" s="134"/>
      <c r="REB290" s="134"/>
      <c r="REC290" s="134"/>
      <c r="RED290" s="134"/>
      <c r="REE290" s="134"/>
      <c r="REF290" s="134"/>
      <c r="REG290" s="134"/>
      <c r="REH290" s="134"/>
      <c r="REI290" s="134"/>
      <c r="REJ290" s="134"/>
      <c r="REK290" s="134"/>
      <c r="REL290" s="134"/>
      <c r="REM290" s="134"/>
      <c r="REN290" s="134"/>
      <c r="REO290" s="134"/>
      <c r="REP290" s="134"/>
      <c r="REQ290" s="134"/>
      <c r="RER290" s="134"/>
      <c r="RES290" s="134"/>
      <c r="RET290" s="134"/>
      <c r="REU290" s="134"/>
      <c r="REV290" s="134"/>
      <c r="REW290" s="134"/>
      <c r="REX290" s="134"/>
      <c r="REY290" s="134"/>
      <c r="REZ290" s="134"/>
      <c r="RFA290" s="134"/>
      <c r="RFB290" s="134"/>
      <c r="RFC290" s="134"/>
      <c r="RFD290" s="134"/>
      <c r="RFE290" s="134"/>
      <c r="RFF290" s="134"/>
      <c r="RFG290" s="134"/>
      <c r="RFH290" s="134"/>
      <c r="RFI290" s="134"/>
      <c r="RFJ290" s="134"/>
      <c r="RFK290" s="134"/>
      <c r="RFL290" s="134"/>
      <c r="RFM290" s="134"/>
      <c r="RFN290" s="134"/>
      <c r="RFO290" s="134"/>
      <c r="RFP290" s="134"/>
      <c r="RFQ290" s="134"/>
      <c r="RFR290" s="134"/>
      <c r="RFS290" s="134"/>
      <c r="RFT290" s="134"/>
      <c r="RFU290" s="134"/>
      <c r="RFV290" s="134"/>
      <c r="RFW290" s="134"/>
      <c r="RFX290" s="134"/>
      <c r="RFY290" s="134"/>
      <c r="RFZ290" s="134"/>
      <c r="RGA290" s="134"/>
      <c r="RGB290" s="134"/>
      <c r="RGC290" s="134"/>
      <c r="RGD290" s="134"/>
      <c r="RGE290" s="134"/>
      <c r="RGF290" s="134"/>
      <c r="RGG290" s="134"/>
      <c r="RGH290" s="134"/>
      <c r="RGI290" s="134"/>
      <c r="RGJ290" s="134"/>
      <c r="RGK290" s="134"/>
      <c r="RGL290" s="134"/>
      <c r="RGM290" s="134"/>
      <c r="RGN290" s="134"/>
      <c r="RGO290" s="134"/>
      <c r="RGP290" s="134"/>
      <c r="RGQ290" s="134"/>
      <c r="RGR290" s="134"/>
      <c r="RGS290" s="134"/>
      <c r="RGT290" s="134"/>
      <c r="RGU290" s="134"/>
      <c r="RGV290" s="134"/>
      <c r="RGW290" s="134"/>
      <c r="RGX290" s="134"/>
      <c r="RGY290" s="134"/>
      <c r="RGZ290" s="134"/>
      <c r="RHA290" s="134"/>
      <c r="RHB290" s="134"/>
      <c r="RHC290" s="134"/>
      <c r="RHD290" s="134"/>
      <c r="RHE290" s="134"/>
      <c r="RHF290" s="134"/>
      <c r="RHG290" s="134"/>
      <c r="RHH290" s="134"/>
      <c r="RHI290" s="134"/>
      <c r="RHJ290" s="134"/>
      <c r="RHK290" s="134"/>
      <c r="RHL290" s="134"/>
      <c r="RHM290" s="134"/>
      <c r="RHN290" s="134"/>
      <c r="RHO290" s="134"/>
      <c r="RHP290" s="134"/>
      <c r="RHQ290" s="134"/>
      <c r="RHR290" s="134"/>
      <c r="RHS290" s="134"/>
      <c r="RHT290" s="134"/>
      <c r="RHU290" s="134"/>
      <c r="RHV290" s="134"/>
      <c r="RHW290" s="134"/>
      <c r="RHX290" s="134"/>
      <c r="RHY290" s="134"/>
      <c r="RHZ290" s="134"/>
      <c r="RIA290" s="134"/>
      <c r="RIB290" s="134"/>
      <c r="RIC290" s="134"/>
      <c r="RID290" s="134"/>
      <c r="RIE290" s="134"/>
      <c r="RIF290" s="134"/>
      <c r="RIG290" s="134"/>
      <c r="RIH290" s="134"/>
      <c r="RII290" s="134"/>
      <c r="RIJ290" s="134"/>
      <c r="RIK290" s="134"/>
      <c r="RIL290" s="134"/>
      <c r="RIM290" s="134"/>
      <c r="RIN290" s="134"/>
      <c r="RIO290" s="134"/>
      <c r="RIP290" s="134"/>
      <c r="RIQ290" s="134"/>
      <c r="RIR290" s="134"/>
      <c r="RIS290" s="134"/>
      <c r="RIT290" s="134"/>
      <c r="RIU290" s="134"/>
      <c r="RIV290" s="134"/>
      <c r="RIW290" s="134"/>
      <c r="RIX290" s="134"/>
      <c r="RIY290" s="134"/>
      <c r="RIZ290" s="134"/>
      <c r="RJA290" s="134"/>
      <c r="RJB290" s="134"/>
      <c r="RJC290" s="134"/>
      <c r="RJD290" s="134"/>
      <c r="RJE290" s="134"/>
      <c r="RJF290" s="134"/>
      <c r="RJG290" s="134"/>
      <c r="RJH290" s="134"/>
      <c r="RJI290" s="134"/>
      <c r="RJJ290" s="134"/>
      <c r="RJK290" s="134"/>
      <c r="RJL290" s="134"/>
      <c r="RJM290" s="134"/>
      <c r="RJN290" s="134"/>
      <c r="RJO290" s="134"/>
      <c r="RJP290" s="134"/>
      <c r="RJQ290" s="134"/>
      <c r="RJR290" s="134"/>
      <c r="RJS290" s="134"/>
      <c r="RJT290" s="134"/>
      <c r="RJU290" s="134"/>
      <c r="RJV290" s="134"/>
      <c r="RJW290" s="134"/>
      <c r="RJX290" s="134"/>
      <c r="RJY290" s="134"/>
      <c r="RJZ290" s="134"/>
      <c r="RKA290" s="134"/>
      <c r="RKB290" s="134"/>
      <c r="RKC290" s="134"/>
      <c r="RKD290" s="134"/>
      <c r="RKE290" s="134"/>
      <c r="RKF290" s="134"/>
      <c r="RKG290" s="134"/>
      <c r="RKH290" s="134"/>
      <c r="RKI290" s="134"/>
      <c r="RKJ290" s="134"/>
      <c r="RKK290" s="134"/>
      <c r="RKL290" s="134"/>
      <c r="RKM290" s="134"/>
      <c r="RKN290" s="134"/>
      <c r="RKO290" s="134"/>
      <c r="RKP290" s="134"/>
      <c r="RKQ290" s="134"/>
      <c r="RKR290" s="134"/>
      <c r="RKS290" s="134"/>
      <c r="RKT290" s="134"/>
      <c r="RKU290" s="134"/>
      <c r="RKV290" s="134"/>
      <c r="RKW290" s="134"/>
      <c r="RKX290" s="134"/>
      <c r="RKY290" s="134"/>
      <c r="RKZ290" s="134"/>
      <c r="RLA290" s="134"/>
      <c r="RLB290" s="134"/>
      <c r="RLC290" s="134"/>
      <c r="RLD290" s="134"/>
      <c r="RLE290" s="134"/>
      <c r="RLF290" s="134"/>
      <c r="RLG290" s="134"/>
      <c r="RLH290" s="134"/>
      <c r="RLI290" s="134"/>
      <c r="RLJ290" s="134"/>
      <c r="RLK290" s="134"/>
      <c r="RLL290" s="134"/>
      <c r="RLM290" s="134"/>
      <c r="RLN290" s="134"/>
      <c r="RLO290" s="134"/>
      <c r="RLP290" s="134"/>
      <c r="RLQ290" s="134"/>
      <c r="RLR290" s="134"/>
      <c r="RLS290" s="134"/>
      <c r="RLT290" s="134"/>
      <c r="RLU290" s="134"/>
      <c r="RLV290" s="134"/>
      <c r="RLW290" s="134"/>
      <c r="RLX290" s="134"/>
      <c r="RLY290" s="134"/>
      <c r="RLZ290" s="134"/>
      <c r="RMA290" s="134"/>
      <c r="RMB290" s="134"/>
      <c r="RMC290" s="134"/>
      <c r="RMD290" s="134"/>
      <c r="RME290" s="134"/>
      <c r="RMF290" s="134"/>
      <c r="RMG290" s="134"/>
      <c r="RMH290" s="134"/>
      <c r="RMI290" s="134"/>
      <c r="RMJ290" s="134"/>
      <c r="RMK290" s="134"/>
      <c r="RML290" s="134"/>
      <c r="RMM290" s="134"/>
      <c r="RMN290" s="134"/>
      <c r="RMO290" s="134"/>
      <c r="RMP290" s="134"/>
      <c r="RMQ290" s="134"/>
      <c r="RMR290" s="134"/>
      <c r="RMS290" s="134"/>
      <c r="RMT290" s="134"/>
      <c r="RMU290" s="134"/>
      <c r="RMV290" s="134"/>
      <c r="RMW290" s="134"/>
      <c r="RMX290" s="134"/>
      <c r="RMY290" s="134"/>
      <c r="RMZ290" s="134"/>
      <c r="RNA290" s="134"/>
      <c r="RNB290" s="134"/>
      <c r="RNC290" s="134"/>
      <c r="RND290" s="134"/>
      <c r="RNE290" s="134"/>
      <c r="RNF290" s="134"/>
      <c r="RNG290" s="134"/>
      <c r="RNH290" s="134"/>
      <c r="RNI290" s="134"/>
      <c r="RNJ290" s="134"/>
      <c r="RNK290" s="134"/>
      <c r="RNL290" s="134"/>
      <c r="RNM290" s="134"/>
      <c r="RNN290" s="134"/>
      <c r="RNO290" s="134"/>
      <c r="RNP290" s="134"/>
      <c r="RNQ290" s="134"/>
      <c r="RNR290" s="134"/>
      <c r="RNS290" s="134"/>
      <c r="RNT290" s="134"/>
      <c r="RNU290" s="134"/>
      <c r="RNV290" s="134"/>
      <c r="RNW290" s="134"/>
      <c r="RNX290" s="134"/>
      <c r="RNY290" s="134"/>
      <c r="RNZ290" s="134"/>
      <c r="ROA290" s="134"/>
      <c r="ROB290" s="134"/>
      <c r="ROC290" s="134"/>
      <c r="ROD290" s="134"/>
      <c r="ROE290" s="134"/>
      <c r="ROF290" s="134"/>
      <c r="ROG290" s="134"/>
      <c r="ROH290" s="134"/>
      <c r="ROI290" s="134"/>
      <c r="ROJ290" s="134"/>
      <c r="ROK290" s="134"/>
      <c r="ROL290" s="134"/>
      <c r="ROM290" s="134"/>
      <c r="RON290" s="134"/>
      <c r="ROO290" s="134"/>
      <c r="ROP290" s="134"/>
      <c r="ROQ290" s="134"/>
      <c r="ROR290" s="134"/>
      <c r="ROS290" s="134"/>
      <c r="ROT290" s="134"/>
      <c r="ROU290" s="134"/>
      <c r="ROV290" s="134"/>
      <c r="ROW290" s="134"/>
      <c r="ROX290" s="134"/>
      <c r="ROY290" s="134"/>
      <c r="ROZ290" s="134"/>
      <c r="RPA290" s="134"/>
      <c r="RPB290" s="134"/>
      <c r="RPC290" s="134"/>
      <c r="RPD290" s="134"/>
      <c r="RPE290" s="134"/>
      <c r="RPF290" s="134"/>
      <c r="RPG290" s="134"/>
      <c r="RPH290" s="134"/>
      <c r="RPI290" s="134"/>
      <c r="RPJ290" s="134"/>
      <c r="RPK290" s="134"/>
      <c r="RPL290" s="134"/>
      <c r="RPM290" s="134"/>
      <c r="RPN290" s="134"/>
      <c r="RPO290" s="134"/>
      <c r="RPP290" s="134"/>
      <c r="RPQ290" s="134"/>
      <c r="RPR290" s="134"/>
      <c r="RPS290" s="134"/>
      <c r="RPT290" s="134"/>
      <c r="RPU290" s="134"/>
      <c r="RPV290" s="134"/>
      <c r="RPW290" s="134"/>
      <c r="RPX290" s="134"/>
      <c r="RPY290" s="134"/>
      <c r="RPZ290" s="134"/>
      <c r="RQA290" s="134"/>
      <c r="RQB290" s="134"/>
      <c r="RQC290" s="134"/>
      <c r="RQD290" s="134"/>
      <c r="RQE290" s="134"/>
      <c r="RQF290" s="134"/>
      <c r="RQG290" s="134"/>
      <c r="RQH290" s="134"/>
      <c r="RQI290" s="134"/>
      <c r="RQJ290" s="134"/>
      <c r="RQK290" s="134"/>
      <c r="RQL290" s="134"/>
      <c r="RQM290" s="134"/>
      <c r="RQN290" s="134"/>
      <c r="RQO290" s="134"/>
      <c r="RQP290" s="134"/>
      <c r="RQQ290" s="134"/>
      <c r="RQR290" s="134"/>
      <c r="RQS290" s="134"/>
      <c r="RQT290" s="134"/>
      <c r="RQU290" s="134"/>
      <c r="RQV290" s="134"/>
      <c r="RQW290" s="134"/>
      <c r="RQX290" s="134"/>
      <c r="RQY290" s="134"/>
      <c r="RQZ290" s="134"/>
      <c r="RRA290" s="134"/>
      <c r="RRB290" s="134"/>
      <c r="RRC290" s="134"/>
      <c r="RRD290" s="134"/>
      <c r="RRE290" s="134"/>
      <c r="RRF290" s="134"/>
      <c r="RRG290" s="134"/>
      <c r="RRH290" s="134"/>
      <c r="RRI290" s="134"/>
      <c r="RRJ290" s="134"/>
      <c r="RRK290" s="134"/>
      <c r="RRL290" s="134"/>
      <c r="RRM290" s="134"/>
      <c r="RRN290" s="134"/>
      <c r="RRO290" s="134"/>
      <c r="RRP290" s="134"/>
      <c r="RRQ290" s="134"/>
      <c r="RRR290" s="134"/>
      <c r="RRS290" s="134"/>
      <c r="RRT290" s="134"/>
      <c r="RRU290" s="134"/>
      <c r="RRV290" s="134"/>
      <c r="RRW290" s="134"/>
      <c r="RRX290" s="134"/>
      <c r="RRY290" s="134"/>
      <c r="RRZ290" s="134"/>
      <c r="RSA290" s="134"/>
      <c r="RSB290" s="134"/>
      <c r="RSC290" s="134"/>
      <c r="RSD290" s="134"/>
      <c r="RSE290" s="134"/>
      <c r="RSF290" s="134"/>
      <c r="RSG290" s="134"/>
      <c r="RSH290" s="134"/>
      <c r="RSI290" s="134"/>
      <c r="RSJ290" s="134"/>
      <c r="RSK290" s="134"/>
      <c r="RSL290" s="134"/>
      <c r="RSM290" s="134"/>
      <c r="RSN290" s="134"/>
      <c r="RSO290" s="134"/>
      <c r="RSP290" s="134"/>
      <c r="RSQ290" s="134"/>
      <c r="RSR290" s="134"/>
      <c r="RSS290" s="134"/>
      <c r="RST290" s="134"/>
      <c r="RSU290" s="134"/>
      <c r="RSV290" s="134"/>
      <c r="RSW290" s="134"/>
      <c r="RSX290" s="134"/>
      <c r="RSY290" s="134"/>
      <c r="RSZ290" s="134"/>
      <c r="RTA290" s="134"/>
      <c r="RTB290" s="134"/>
      <c r="RTC290" s="134"/>
      <c r="RTD290" s="134"/>
      <c r="RTE290" s="134"/>
      <c r="RTF290" s="134"/>
      <c r="RTG290" s="134"/>
      <c r="RTH290" s="134"/>
      <c r="RTI290" s="134"/>
      <c r="RTJ290" s="134"/>
      <c r="RTK290" s="134"/>
      <c r="RTL290" s="134"/>
      <c r="RTM290" s="134"/>
      <c r="RTN290" s="134"/>
      <c r="RTO290" s="134"/>
      <c r="RTP290" s="134"/>
      <c r="RTQ290" s="134"/>
      <c r="RTR290" s="134"/>
      <c r="RTS290" s="134"/>
      <c r="RTT290" s="134"/>
      <c r="RTU290" s="134"/>
      <c r="RTV290" s="134"/>
      <c r="RTW290" s="134"/>
      <c r="RTX290" s="134"/>
      <c r="RTY290" s="134"/>
      <c r="RTZ290" s="134"/>
      <c r="RUA290" s="134"/>
      <c r="RUB290" s="134"/>
      <c r="RUC290" s="134"/>
      <c r="RUD290" s="134"/>
      <c r="RUE290" s="134"/>
      <c r="RUF290" s="134"/>
      <c r="RUG290" s="134"/>
      <c r="RUH290" s="134"/>
      <c r="RUI290" s="134"/>
      <c r="RUJ290" s="134"/>
      <c r="RUK290" s="134"/>
      <c r="RUL290" s="134"/>
      <c r="RUM290" s="134"/>
      <c r="RUN290" s="134"/>
      <c r="RUO290" s="134"/>
      <c r="RUP290" s="134"/>
      <c r="RUQ290" s="134"/>
      <c r="RUR290" s="134"/>
      <c r="RUS290" s="134"/>
      <c r="RUT290" s="134"/>
      <c r="RUU290" s="134"/>
      <c r="RUV290" s="134"/>
      <c r="RUW290" s="134"/>
      <c r="RUX290" s="134"/>
      <c r="RUY290" s="134"/>
      <c r="RUZ290" s="134"/>
      <c r="RVA290" s="134"/>
      <c r="RVB290" s="134"/>
      <c r="RVC290" s="134"/>
      <c r="RVD290" s="134"/>
      <c r="RVE290" s="134"/>
      <c r="RVF290" s="134"/>
      <c r="RVG290" s="134"/>
      <c r="RVH290" s="134"/>
      <c r="RVI290" s="134"/>
      <c r="RVJ290" s="134"/>
      <c r="RVK290" s="134"/>
      <c r="RVL290" s="134"/>
      <c r="RVM290" s="134"/>
      <c r="RVN290" s="134"/>
      <c r="RVO290" s="134"/>
      <c r="RVP290" s="134"/>
      <c r="RVQ290" s="134"/>
      <c r="RVR290" s="134"/>
      <c r="RVS290" s="134"/>
      <c r="RVT290" s="134"/>
      <c r="RVU290" s="134"/>
      <c r="RVV290" s="134"/>
      <c r="RVW290" s="134"/>
      <c r="RVX290" s="134"/>
      <c r="RVY290" s="134"/>
      <c r="RVZ290" s="134"/>
      <c r="RWA290" s="134"/>
      <c r="RWB290" s="134"/>
      <c r="RWC290" s="134"/>
      <c r="RWD290" s="134"/>
      <c r="RWE290" s="134"/>
      <c r="RWF290" s="134"/>
      <c r="RWG290" s="134"/>
      <c r="RWH290" s="134"/>
      <c r="RWI290" s="134"/>
      <c r="RWJ290" s="134"/>
      <c r="RWK290" s="134"/>
      <c r="RWL290" s="134"/>
      <c r="RWM290" s="134"/>
      <c r="RWN290" s="134"/>
      <c r="RWO290" s="134"/>
      <c r="RWP290" s="134"/>
      <c r="RWQ290" s="134"/>
      <c r="RWR290" s="134"/>
      <c r="RWS290" s="134"/>
      <c r="RWT290" s="134"/>
      <c r="RWU290" s="134"/>
      <c r="RWV290" s="134"/>
      <c r="RWW290" s="134"/>
      <c r="RWX290" s="134"/>
      <c r="RWY290" s="134"/>
      <c r="RWZ290" s="134"/>
      <c r="RXA290" s="134"/>
      <c r="RXB290" s="134"/>
      <c r="RXC290" s="134"/>
      <c r="RXD290" s="134"/>
      <c r="RXE290" s="134"/>
      <c r="RXF290" s="134"/>
      <c r="RXG290" s="134"/>
      <c r="RXH290" s="134"/>
      <c r="RXI290" s="134"/>
      <c r="RXJ290" s="134"/>
      <c r="RXK290" s="134"/>
      <c r="RXL290" s="134"/>
      <c r="RXM290" s="134"/>
      <c r="RXN290" s="134"/>
      <c r="RXO290" s="134"/>
      <c r="RXP290" s="134"/>
      <c r="RXQ290" s="134"/>
      <c r="RXR290" s="134"/>
      <c r="RXS290" s="134"/>
      <c r="RXT290" s="134"/>
      <c r="RXU290" s="134"/>
      <c r="RXV290" s="134"/>
      <c r="RXW290" s="134"/>
      <c r="RXX290" s="134"/>
      <c r="RXY290" s="134"/>
      <c r="RXZ290" s="134"/>
      <c r="RYA290" s="134"/>
      <c r="RYB290" s="134"/>
      <c r="RYC290" s="134"/>
      <c r="RYD290" s="134"/>
      <c r="RYE290" s="134"/>
      <c r="RYF290" s="134"/>
      <c r="RYG290" s="134"/>
      <c r="RYH290" s="134"/>
      <c r="RYI290" s="134"/>
      <c r="RYJ290" s="134"/>
      <c r="RYK290" s="134"/>
      <c r="RYL290" s="134"/>
      <c r="RYM290" s="134"/>
      <c r="RYN290" s="134"/>
      <c r="RYO290" s="134"/>
      <c r="RYP290" s="134"/>
      <c r="RYQ290" s="134"/>
      <c r="RYR290" s="134"/>
      <c r="RYS290" s="134"/>
      <c r="RYT290" s="134"/>
      <c r="RYU290" s="134"/>
      <c r="RYV290" s="134"/>
      <c r="RYW290" s="134"/>
      <c r="RYX290" s="134"/>
      <c r="RYY290" s="134"/>
      <c r="RYZ290" s="134"/>
      <c r="RZA290" s="134"/>
      <c r="RZB290" s="134"/>
      <c r="RZC290" s="134"/>
      <c r="RZD290" s="134"/>
      <c r="RZE290" s="134"/>
      <c r="RZF290" s="134"/>
      <c r="RZG290" s="134"/>
      <c r="RZH290" s="134"/>
      <c r="RZI290" s="134"/>
      <c r="RZJ290" s="134"/>
      <c r="RZK290" s="134"/>
      <c r="RZL290" s="134"/>
      <c r="RZM290" s="134"/>
      <c r="RZN290" s="134"/>
      <c r="RZO290" s="134"/>
      <c r="RZP290" s="134"/>
      <c r="RZQ290" s="134"/>
      <c r="RZR290" s="134"/>
      <c r="RZS290" s="134"/>
      <c r="RZT290" s="134"/>
      <c r="RZU290" s="134"/>
      <c r="RZV290" s="134"/>
      <c r="RZW290" s="134"/>
      <c r="RZX290" s="134"/>
      <c r="RZY290" s="134"/>
      <c r="RZZ290" s="134"/>
      <c r="SAA290" s="134"/>
      <c r="SAB290" s="134"/>
      <c r="SAC290" s="134"/>
      <c r="SAD290" s="134"/>
      <c r="SAE290" s="134"/>
      <c r="SAF290" s="134"/>
      <c r="SAG290" s="134"/>
      <c r="SAH290" s="134"/>
      <c r="SAI290" s="134"/>
      <c r="SAJ290" s="134"/>
      <c r="SAK290" s="134"/>
      <c r="SAL290" s="134"/>
      <c r="SAM290" s="134"/>
      <c r="SAN290" s="134"/>
      <c r="SAO290" s="134"/>
      <c r="SAP290" s="134"/>
      <c r="SAQ290" s="134"/>
      <c r="SAR290" s="134"/>
      <c r="SAS290" s="134"/>
      <c r="SAT290" s="134"/>
      <c r="SAU290" s="134"/>
      <c r="SAV290" s="134"/>
      <c r="SAW290" s="134"/>
      <c r="SAX290" s="134"/>
      <c r="SAY290" s="134"/>
      <c r="SAZ290" s="134"/>
      <c r="SBA290" s="134"/>
      <c r="SBB290" s="134"/>
      <c r="SBC290" s="134"/>
      <c r="SBD290" s="134"/>
      <c r="SBE290" s="134"/>
      <c r="SBF290" s="134"/>
      <c r="SBG290" s="134"/>
      <c r="SBH290" s="134"/>
      <c r="SBI290" s="134"/>
      <c r="SBJ290" s="134"/>
      <c r="SBK290" s="134"/>
      <c r="SBL290" s="134"/>
      <c r="SBM290" s="134"/>
      <c r="SBN290" s="134"/>
      <c r="SBO290" s="134"/>
      <c r="SBP290" s="134"/>
      <c r="SBQ290" s="134"/>
      <c r="SBR290" s="134"/>
      <c r="SBS290" s="134"/>
      <c r="SBT290" s="134"/>
      <c r="SBU290" s="134"/>
      <c r="SBV290" s="134"/>
      <c r="SBW290" s="134"/>
      <c r="SBX290" s="134"/>
      <c r="SBY290" s="134"/>
      <c r="SBZ290" s="134"/>
      <c r="SCA290" s="134"/>
      <c r="SCB290" s="134"/>
      <c r="SCC290" s="134"/>
      <c r="SCD290" s="134"/>
      <c r="SCE290" s="134"/>
      <c r="SCF290" s="134"/>
      <c r="SCG290" s="134"/>
      <c r="SCH290" s="134"/>
      <c r="SCI290" s="134"/>
      <c r="SCJ290" s="134"/>
      <c r="SCK290" s="134"/>
      <c r="SCL290" s="134"/>
      <c r="SCM290" s="134"/>
      <c r="SCN290" s="134"/>
      <c r="SCO290" s="134"/>
      <c r="SCP290" s="134"/>
      <c r="SCQ290" s="134"/>
      <c r="SCR290" s="134"/>
      <c r="SCS290" s="134"/>
      <c r="SCT290" s="134"/>
      <c r="SCU290" s="134"/>
      <c r="SCV290" s="134"/>
      <c r="SCW290" s="134"/>
      <c r="SCX290" s="134"/>
      <c r="SCY290" s="134"/>
      <c r="SCZ290" s="134"/>
      <c r="SDA290" s="134"/>
      <c r="SDB290" s="134"/>
      <c r="SDC290" s="134"/>
      <c r="SDD290" s="134"/>
      <c r="SDE290" s="134"/>
      <c r="SDF290" s="134"/>
      <c r="SDG290" s="134"/>
      <c r="SDH290" s="134"/>
      <c r="SDI290" s="134"/>
      <c r="SDJ290" s="134"/>
      <c r="SDK290" s="134"/>
      <c r="SDL290" s="134"/>
      <c r="SDM290" s="134"/>
      <c r="SDN290" s="134"/>
      <c r="SDO290" s="134"/>
      <c r="SDP290" s="134"/>
      <c r="SDQ290" s="134"/>
      <c r="SDR290" s="134"/>
      <c r="SDS290" s="134"/>
      <c r="SDT290" s="134"/>
      <c r="SDU290" s="134"/>
      <c r="SDV290" s="134"/>
      <c r="SDW290" s="134"/>
      <c r="SDX290" s="134"/>
      <c r="SDY290" s="134"/>
      <c r="SDZ290" s="134"/>
      <c r="SEA290" s="134"/>
      <c r="SEB290" s="134"/>
      <c r="SEC290" s="134"/>
      <c r="SED290" s="134"/>
      <c r="SEE290" s="134"/>
      <c r="SEF290" s="134"/>
      <c r="SEG290" s="134"/>
      <c r="SEH290" s="134"/>
      <c r="SEI290" s="134"/>
      <c r="SEJ290" s="134"/>
      <c r="SEK290" s="134"/>
      <c r="SEL290" s="134"/>
      <c r="SEM290" s="134"/>
      <c r="SEN290" s="134"/>
      <c r="SEO290" s="134"/>
      <c r="SEP290" s="134"/>
      <c r="SEQ290" s="134"/>
      <c r="SER290" s="134"/>
      <c r="SES290" s="134"/>
      <c r="SET290" s="134"/>
      <c r="SEU290" s="134"/>
      <c r="SEV290" s="134"/>
      <c r="SEW290" s="134"/>
      <c r="SEX290" s="134"/>
      <c r="SEY290" s="134"/>
      <c r="SEZ290" s="134"/>
      <c r="SFA290" s="134"/>
      <c r="SFB290" s="134"/>
      <c r="SFC290" s="134"/>
      <c r="SFD290" s="134"/>
      <c r="SFE290" s="134"/>
      <c r="SFF290" s="134"/>
      <c r="SFG290" s="134"/>
      <c r="SFH290" s="134"/>
      <c r="SFI290" s="134"/>
      <c r="SFJ290" s="134"/>
      <c r="SFK290" s="134"/>
      <c r="SFL290" s="134"/>
      <c r="SFM290" s="134"/>
      <c r="SFN290" s="134"/>
      <c r="SFO290" s="134"/>
      <c r="SFP290" s="134"/>
      <c r="SFQ290" s="134"/>
      <c r="SFR290" s="134"/>
      <c r="SFS290" s="134"/>
      <c r="SFT290" s="134"/>
      <c r="SFU290" s="134"/>
      <c r="SFV290" s="134"/>
      <c r="SFW290" s="134"/>
      <c r="SFX290" s="134"/>
      <c r="SFY290" s="134"/>
      <c r="SFZ290" s="134"/>
      <c r="SGA290" s="134"/>
      <c r="SGB290" s="134"/>
      <c r="SGC290" s="134"/>
      <c r="SGD290" s="134"/>
      <c r="SGE290" s="134"/>
      <c r="SGF290" s="134"/>
      <c r="SGG290" s="134"/>
      <c r="SGH290" s="134"/>
      <c r="SGI290" s="134"/>
      <c r="SGJ290" s="134"/>
      <c r="SGK290" s="134"/>
      <c r="SGL290" s="134"/>
      <c r="SGM290" s="134"/>
      <c r="SGN290" s="134"/>
      <c r="SGO290" s="134"/>
      <c r="SGP290" s="134"/>
      <c r="SGQ290" s="134"/>
      <c r="SGR290" s="134"/>
      <c r="SGS290" s="134"/>
      <c r="SGT290" s="134"/>
      <c r="SGU290" s="134"/>
      <c r="SGV290" s="134"/>
      <c r="SGW290" s="134"/>
      <c r="SGX290" s="134"/>
      <c r="SGY290" s="134"/>
      <c r="SGZ290" s="134"/>
      <c r="SHA290" s="134"/>
      <c r="SHB290" s="134"/>
      <c r="SHC290" s="134"/>
      <c r="SHD290" s="134"/>
      <c r="SHE290" s="134"/>
      <c r="SHF290" s="134"/>
      <c r="SHG290" s="134"/>
      <c r="SHH290" s="134"/>
      <c r="SHI290" s="134"/>
      <c r="SHJ290" s="134"/>
      <c r="SHK290" s="134"/>
      <c r="SHL290" s="134"/>
      <c r="SHM290" s="134"/>
      <c r="SHN290" s="134"/>
      <c r="SHO290" s="134"/>
      <c r="SHP290" s="134"/>
      <c r="SHQ290" s="134"/>
      <c r="SHR290" s="134"/>
      <c r="SHS290" s="134"/>
      <c r="SHT290" s="134"/>
      <c r="SHU290" s="134"/>
      <c r="SHV290" s="134"/>
      <c r="SHW290" s="134"/>
      <c r="SHX290" s="134"/>
      <c r="SHY290" s="134"/>
      <c r="SHZ290" s="134"/>
      <c r="SIA290" s="134"/>
      <c r="SIB290" s="134"/>
      <c r="SIC290" s="134"/>
      <c r="SID290" s="134"/>
      <c r="SIE290" s="134"/>
      <c r="SIF290" s="134"/>
      <c r="SIG290" s="134"/>
      <c r="SIH290" s="134"/>
      <c r="SII290" s="134"/>
      <c r="SIJ290" s="134"/>
      <c r="SIK290" s="134"/>
      <c r="SIL290" s="134"/>
      <c r="SIM290" s="134"/>
      <c r="SIN290" s="134"/>
      <c r="SIO290" s="134"/>
      <c r="SIP290" s="134"/>
      <c r="SIQ290" s="134"/>
      <c r="SIR290" s="134"/>
      <c r="SIS290" s="134"/>
      <c r="SIT290" s="134"/>
      <c r="SIU290" s="134"/>
      <c r="SIV290" s="134"/>
      <c r="SIW290" s="134"/>
      <c r="SIX290" s="134"/>
      <c r="SIY290" s="134"/>
      <c r="SIZ290" s="134"/>
      <c r="SJA290" s="134"/>
      <c r="SJB290" s="134"/>
      <c r="SJC290" s="134"/>
      <c r="SJD290" s="134"/>
      <c r="SJE290" s="134"/>
      <c r="SJF290" s="134"/>
      <c r="SJG290" s="134"/>
      <c r="SJH290" s="134"/>
      <c r="SJI290" s="134"/>
      <c r="SJJ290" s="134"/>
      <c r="SJK290" s="134"/>
      <c r="SJL290" s="134"/>
      <c r="SJM290" s="134"/>
      <c r="SJN290" s="134"/>
      <c r="SJO290" s="134"/>
      <c r="SJP290" s="134"/>
      <c r="SJQ290" s="134"/>
      <c r="SJR290" s="134"/>
      <c r="SJS290" s="134"/>
      <c r="SJT290" s="134"/>
      <c r="SJU290" s="134"/>
      <c r="SJV290" s="134"/>
      <c r="SJW290" s="134"/>
      <c r="SJX290" s="134"/>
      <c r="SJY290" s="134"/>
      <c r="SJZ290" s="134"/>
      <c r="SKA290" s="134"/>
      <c r="SKB290" s="134"/>
      <c r="SKC290" s="134"/>
      <c r="SKD290" s="134"/>
      <c r="SKE290" s="134"/>
      <c r="SKF290" s="134"/>
      <c r="SKG290" s="134"/>
      <c r="SKH290" s="134"/>
      <c r="SKI290" s="134"/>
      <c r="SKJ290" s="134"/>
      <c r="SKK290" s="134"/>
      <c r="SKL290" s="134"/>
      <c r="SKM290" s="134"/>
      <c r="SKN290" s="134"/>
      <c r="SKO290" s="134"/>
      <c r="SKP290" s="134"/>
      <c r="SKQ290" s="134"/>
      <c r="SKR290" s="134"/>
      <c r="SKS290" s="134"/>
      <c r="SKT290" s="134"/>
      <c r="SKU290" s="134"/>
      <c r="SKV290" s="134"/>
      <c r="SKW290" s="134"/>
      <c r="SKX290" s="134"/>
      <c r="SKY290" s="134"/>
      <c r="SKZ290" s="134"/>
      <c r="SLA290" s="134"/>
      <c r="SLB290" s="134"/>
      <c r="SLC290" s="134"/>
      <c r="SLD290" s="134"/>
      <c r="SLE290" s="134"/>
      <c r="SLF290" s="134"/>
      <c r="SLG290" s="134"/>
      <c r="SLH290" s="134"/>
      <c r="SLI290" s="134"/>
      <c r="SLJ290" s="134"/>
      <c r="SLK290" s="134"/>
      <c r="SLL290" s="134"/>
      <c r="SLM290" s="134"/>
      <c r="SLN290" s="134"/>
      <c r="SLO290" s="134"/>
      <c r="SLP290" s="134"/>
      <c r="SLQ290" s="134"/>
      <c r="SLR290" s="134"/>
      <c r="SLS290" s="134"/>
      <c r="SLT290" s="134"/>
      <c r="SLU290" s="134"/>
      <c r="SLV290" s="134"/>
      <c r="SLW290" s="134"/>
      <c r="SLX290" s="134"/>
      <c r="SLY290" s="134"/>
      <c r="SLZ290" s="134"/>
      <c r="SMA290" s="134"/>
      <c r="SMB290" s="134"/>
      <c r="SMC290" s="134"/>
      <c r="SMD290" s="134"/>
      <c r="SME290" s="134"/>
      <c r="SMF290" s="134"/>
      <c r="SMG290" s="134"/>
      <c r="SMH290" s="134"/>
      <c r="SMI290" s="134"/>
      <c r="SMJ290" s="134"/>
      <c r="SMK290" s="134"/>
      <c r="SML290" s="134"/>
      <c r="SMM290" s="134"/>
      <c r="SMN290" s="134"/>
      <c r="SMO290" s="134"/>
      <c r="SMP290" s="134"/>
      <c r="SMQ290" s="134"/>
      <c r="SMR290" s="134"/>
      <c r="SMS290" s="134"/>
      <c r="SMT290" s="134"/>
      <c r="SMU290" s="134"/>
      <c r="SMV290" s="134"/>
      <c r="SMW290" s="134"/>
      <c r="SMX290" s="134"/>
      <c r="SMY290" s="134"/>
      <c r="SMZ290" s="134"/>
      <c r="SNA290" s="134"/>
      <c r="SNB290" s="134"/>
      <c r="SNC290" s="134"/>
      <c r="SND290" s="134"/>
      <c r="SNE290" s="134"/>
      <c r="SNF290" s="134"/>
      <c r="SNG290" s="134"/>
      <c r="SNH290" s="134"/>
      <c r="SNI290" s="134"/>
      <c r="SNJ290" s="134"/>
      <c r="SNK290" s="134"/>
      <c r="SNL290" s="134"/>
      <c r="SNM290" s="134"/>
      <c r="SNN290" s="134"/>
      <c r="SNO290" s="134"/>
      <c r="SNP290" s="134"/>
      <c r="SNQ290" s="134"/>
      <c r="SNR290" s="134"/>
      <c r="SNS290" s="134"/>
      <c r="SNT290" s="134"/>
      <c r="SNU290" s="134"/>
      <c r="SNV290" s="134"/>
      <c r="SNW290" s="134"/>
      <c r="SNX290" s="134"/>
      <c r="SNY290" s="134"/>
      <c r="SNZ290" s="134"/>
      <c r="SOA290" s="134"/>
      <c r="SOB290" s="134"/>
      <c r="SOC290" s="134"/>
      <c r="SOD290" s="134"/>
      <c r="SOE290" s="134"/>
      <c r="SOF290" s="134"/>
      <c r="SOG290" s="134"/>
      <c r="SOH290" s="134"/>
      <c r="SOI290" s="134"/>
      <c r="SOJ290" s="134"/>
      <c r="SOK290" s="134"/>
      <c r="SOL290" s="134"/>
      <c r="SOM290" s="134"/>
      <c r="SON290" s="134"/>
      <c r="SOO290" s="134"/>
      <c r="SOP290" s="134"/>
      <c r="SOQ290" s="134"/>
      <c r="SOR290" s="134"/>
      <c r="SOS290" s="134"/>
      <c r="SOT290" s="134"/>
      <c r="SOU290" s="134"/>
      <c r="SOV290" s="134"/>
      <c r="SOW290" s="134"/>
      <c r="SOX290" s="134"/>
      <c r="SOY290" s="134"/>
      <c r="SOZ290" s="134"/>
      <c r="SPA290" s="134"/>
      <c r="SPB290" s="134"/>
      <c r="SPC290" s="134"/>
      <c r="SPD290" s="134"/>
      <c r="SPE290" s="134"/>
      <c r="SPF290" s="134"/>
      <c r="SPG290" s="134"/>
      <c r="SPH290" s="134"/>
      <c r="SPI290" s="134"/>
      <c r="SPJ290" s="134"/>
      <c r="SPK290" s="134"/>
      <c r="SPL290" s="134"/>
      <c r="SPM290" s="134"/>
      <c r="SPN290" s="134"/>
      <c r="SPO290" s="134"/>
      <c r="SPP290" s="134"/>
      <c r="SPQ290" s="134"/>
      <c r="SPR290" s="134"/>
      <c r="SPS290" s="134"/>
      <c r="SPT290" s="134"/>
      <c r="SPU290" s="134"/>
      <c r="SPV290" s="134"/>
      <c r="SPW290" s="134"/>
      <c r="SPX290" s="134"/>
      <c r="SPY290" s="134"/>
      <c r="SPZ290" s="134"/>
      <c r="SQA290" s="134"/>
      <c r="SQB290" s="134"/>
      <c r="SQC290" s="134"/>
      <c r="SQD290" s="134"/>
      <c r="SQE290" s="134"/>
      <c r="SQF290" s="134"/>
      <c r="SQG290" s="134"/>
      <c r="SQH290" s="134"/>
      <c r="SQI290" s="134"/>
      <c r="SQJ290" s="134"/>
      <c r="SQK290" s="134"/>
      <c r="SQL290" s="134"/>
      <c r="SQM290" s="134"/>
      <c r="SQN290" s="134"/>
      <c r="SQO290" s="134"/>
      <c r="SQP290" s="134"/>
      <c r="SQQ290" s="134"/>
      <c r="SQR290" s="134"/>
      <c r="SQS290" s="134"/>
      <c r="SQT290" s="134"/>
      <c r="SQU290" s="134"/>
      <c r="SQV290" s="134"/>
      <c r="SQW290" s="134"/>
      <c r="SQX290" s="134"/>
      <c r="SQY290" s="134"/>
      <c r="SQZ290" s="134"/>
      <c r="SRA290" s="134"/>
      <c r="SRB290" s="134"/>
      <c r="SRC290" s="134"/>
      <c r="SRD290" s="134"/>
      <c r="SRE290" s="134"/>
      <c r="SRF290" s="134"/>
      <c r="SRG290" s="134"/>
      <c r="SRH290" s="134"/>
      <c r="SRI290" s="134"/>
      <c r="SRJ290" s="134"/>
      <c r="SRK290" s="134"/>
      <c r="SRL290" s="134"/>
      <c r="SRM290" s="134"/>
      <c r="SRN290" s="134"/>
      <c r="SRO290" s="134"/>
      <c r="SRP290" s="134"/>
      <c r="SRQ290" s="134"/>
      <c r="SRR290" s="134"/>
      <c r="SRS290" s="134"/>
      <c r="SRT290" s="134"/>
      <c r="SRU290" s="134"/>
      <c r="SRV290" s="134"/>
      <c r="SRW290" s="134"/>
      <c r="SRX290" s="134"/>
      <c r="SRY290" s="134"/>
      <c r="SRZ290" s="134"/>
      <c r="SSA290" s="134"/>
      <c r="SSB290" s="134"/>
      <c r="SSC290" s="134"/>
      <c r="SSD290" s="134"/>
      <c r="SSE290" s="134"/>
      <c r="SSF290" s="134"/>
      <c r="SSG290" s="134"/>
      <c r="SSH290" s="134"/>
      <c r="SSI290" s="134"/>
      <c r="SSJ290" s="134"/>
      <c r="SSK290" s="134"/>
      <c r="SSL290" s="134"/>
      <c r="SSM290" s="134"/>
      <c r="SSN290" s="134"/>
      <c r="SSO290" s="134"/>
      <c r="SSP290" s="134"/>
      <c r="SSQ290" s="134"/>
      <c r="SSR290" s="134"/>
      <c r="SSS290" s="134"/>
      <c r="SST290" s="134"/>
      <c r="SSU290" s="134"/>
      <c r="SSV290" s="134"/>
      <c r="SSW290" s="134"/>
      <c r="SSX290" s="134"/>
      <c r="SSY290" s="134"/>
      <c r="SSZ290" s="134"/>
      <c r="STA290" s="134"/>
      <c r="STB290" s="134"/>
      <c r="STC290" s="134"/>
      <c r="STD290" s="134"/>
      <c r="STE290" s="134"/>
      <c r="STF290" s="134"/>
      <c r="STG290" s="134"/>
      <c r="STH290" s="134"/>
      <c r="STI290" s="134"/>
      <c r="STJ290" s="134"/>
      <c r="STK290" s="134"/>
      <c r="STL290" s="134"/>
      <c r="STM290" s="134"/>
      <c r="STN290" s="134"/>
      <c r="STO290" s="134"/>
      <c r="STP290" s="134"/>
      <c r="STQ290" s="134"/>
      <c r="STR290" s="134"/>
      <c r="STS290" s="134"/>
      <c r="STT290" s="134"/>
      <c r="STU290" s="134"/>
      <c r="STV290" s="134"/>
      <c r="STW290" s="134"/>
      <c r="STX290" s="134"/>
      <c r="STY290" s="134"/>
      <c r="STZ290" s="134"/>
      <c r="SUA290" s="134"/>
      <c r="SUB290" s="134"/>
      <c r="SUC290" s="134"/>
      <c r="SUD290" s="134"/>
      <c r="SUE290" s="134"/>
      <c r="SUF290" s="134"/>
      <c r="SUG290" s="134"/>
      <c r="SUH290" s="134"/>
      <c r="SUI290" s="134"/>
      <c r="SUJ290" s="134"/>
      <c r="SUK290" s="134"/>
      <c r="SUL290" s="134"/>
      <c r="SUM290" s="134"/>
      <c r="SUN290" s="134"/>
      <c r="SUO290" s="134"/>
      <c r="SUP290" s="134"/>
      <c r="SUQ290" s="134"/>
      <c r="SUR290" s="134"/>
      <c r="SUS290" s="134"/>
      <c r="SUT290" s="134"/>
      <c r="SUU290" s="134"/>
      <c r="SUV290" s="134"/>
      <c r="SUW290" s="134"/>
      <c r="SUX290" s="134"/>
      <c r="SUY290" s="134"/>
      <c r="SUZ290" s="134"/>
      <c r="SVA290" s="134"/>
      <c r="SVB290" s="134"/>
      <c r="SVC290" s="134"/>
      <c r="SVD290" s="134"/>
      <c r="SVE290" s="134"/>
      <c r="SVF290" s="134"/>
      <c r="SVG290" s="134"/>
      <c r="SVH290" s="134"/>
      <c r="SVI290" s="134"/>
      <c r="SVJ290" s="134"/>
      <c r="SVK290" s="134"/>
      <c r="SVL290" s="134"/>
      <c r="SVM290" s="134"/>
      <c r="SVN290" s="134"/>
      <c r="SVO290" s="134"/>
      <c r="SVP290" s="134"/>
      <c r="SVQ290" s="134"/>
      <c r="SVR290" s="134"/>
      <c r="SVS290" s="134"/>
      <c r="SVT290" s="134"/>
      <c r="SVU290" s="134"/>
      <c r="SVV290" s="134"/>
      <c r="SVW290" s="134"/>
      <c r="SVX290" s="134"/>
      <c r="SVY290" s="134"/>
      <c r="SVZ290" s="134"/>
      <c r="SWA290" s="134"/>
      <c r="SWB290" s="134"/>
      <c r="SWC290" s="134"/>
      <c r="SWD290" s="134"/>
      <c r="SWE290" s="134"/>
      <c r="SWF290" s="134"/>
      <c r="SWG290" s="134"/>
      <c r="SWH290" s="134"/>
      <c r="SWI290" s="134"/>
      <c r="SWJ290" s="134"/>
      <c r="SWK290" s="134"/>
      <c r="SWL290" s="134"/>
      <c r="SWM290" s="134"/>
      <c r="SWN290" s="134"/>
      <c r="SWO290" s="134"/>
      <c r="SWP290" s="134"/>
      <c r="SWQ290" s="134"/>
      <c r="SWR290" s="134"/>
      <c r="SWS290" s="134"/>
      <c r="SWT290" s="134"/>
      <c r="SWU290" s="134"/>
      <c r="SWV290" s="134"/>
      <c r="SWW290" s="134"/>
      <c r="SWX290" s="134"/>
      <c r="SWY290" s="134"/>
      <c r="SWZ290" s="134"/>
      <c r="SXA290" s="134"/>
      <c r="SXB290" s="134"/>
      <c r="SXC290" s="134"/>
      <c r="SXD290" s="134"/>
      <c r="SXE290" s="134"/>
      <c r="SXF290" s="134"/>
      <c r="SXG290" s="134"/>
      <c r="SXH290" s="134"/>
      <c r="SXI290" s="134"/>
      <c r="SXJ290" s="134"/>
      <c r="SXK290" s="134"/>
      <c r="SXL290" s="134"/>
      <c r="SXM290" s="134"/>
      <c r="SXN290" s="134"/>
      <c r="SXO290" s="134"/>
      <c r="SXP290" s="134"/>
      <c r="SXQ290" s="134"/>
      <c r="SXR290" s="134"/>
      <c r="SXS290" s="134"/>
      <c r="SXT290" s="134"/>
      <c r="SXU290" s="134"/>
      <c r="SXV290" s="134"/>
      <c r="SXW290" s="134"/>
      <c r="SXX290" s="134"/>
      <c r="SXY290" s="134"/>
      <c r="SXZ290" s="134"/>
      <c r="SYA290" s="134"/>
      <c r="SYB290" s="134"/>
      <c r="SYC290" s="134"/>
      <c r="SYD290" s="134"/>
      <c r="SYE290" s="134"/>
      <c r="SYF290" s="134"/>
      <c r="SYG290" s="134"/>
      <c r="SYH290" s="134"/>
      <c r="SYI290" s="134"/>
      <c r="SYJ290" s="134"/>
      <c r="SYK290" s="134"/>
      <c r="SYL290" s="134"/>
      <c r="SYM290" s="134"/>
      <c r="SYN290" s="134"/>
      <c r="SYO290" s="134"/>
      <c r="SYP290" s="134"/>
      <c r="SYQ290" s="134"/>
      <c r="SYR290" s="134"/>
      <c r="SYS290" s="134"/>
      <c r="SYT290" s="134"/>
      <c r="SYU290" s="134"/>
      <c r="SYV290" s="134"/>
      <c r="SYW290" s="134"/>
      <c r="SYX290" s="134"/>
      <c r="SYY290" s="134"/>
      <c r="SYZ290" s="134"/>
      <c r="SZA290" s="134"/>
      <c r="SZB290" s="134"/>
      <c r="SZC290" s="134"/>
      <c r="SZD290" s="134"/>
      <c r="SZE290" s="134"/>
      <c r="SZF290" s="134"/>
      <c r="SZG290" s="134"/>
      <c r="SZH290" s="134"/>
      <c r="SZI290" s="134"/>
      <c r="SZJ290" s="134"/>
      <c r="SZK290" s="134"/>
      <c r="SZL290" s="134"/>
      <c r="SZM290" s="134"/>
      <c r="SZN290" s="134"/>
      <c r="SZO290" s="134"/>
      <c r="SZP290" s="134"/>
      <c r="SZQ290" s="134"/>
      <c r="SZR290" s="134"/>
      <c r="SZS290" s="134"/>
      <c r="SZT290" s="134"/>
      <c r="SZU290" s="134"/>
      <c r="SZV290" s="134"/>
      <c r="SZW290" s="134"/>
      <c r="SZX290" s="134"/>
      <c r="SZY290" s="134"/>
      <c r="SZZ290" s="134"/>
      <c r="TAA290" s="134"/>
      <c r="TAB290" s="134"/>
      <c r="TAC290" s="134"/>
      <c r="TAD290" s="134"/>
      <c r="TAE290" s="134"/>
      <c r="TAF290" s="134"/>
      <c r="TAG290" s="134"/>
      <c r="TAH290" s="134"/>
      <c r="TAI290" s="134"/>
      <c r="TAJ290" s="134"/>
      <c r="TAK290" s="134"/>
      <c r="TAL290" s="134"/>
      <c r="TAM290" s="134"/>
      <c r="TAN290" s="134"/>
      <c r="TAO290" s="134"/>
      <c r="TAP290" s="134"/>
      <c r="TAQ290" s="134"/>
      <c r="TAR290" s="134"/>
      <c r="TAS290" s="134"/>
      <c r="TAT290" s="134"/>
      <c r="TAU290" s="134"/>
      <c r="TAV290" s="134"/>
      <c r="TAW290" s="134"/>
      <c r="TAX290" s="134"/>
      <c r="TAY290" s="134"/>
      <c r="TAZ290" s="134"/>
      <c r="TBA290" s="134"/>
      <c r="TBB290" s="134"/>
      <c r="TBC290" s="134"/>
      <c r="TBD290" s="134"/>
      <c r="TBE290" s="134"/>
      <c r="TBF290" s="134"/>
      <c r="TBG290" s="134"/>
      <c r="TBH290" s="134"/>
      <c r="TBI290" s="134"/>
      <c r="TBJ290" s="134"/>
      <c r="TBK290" s="134"/>
      <c r="TBL290" s="134"/>
      <c r="TBM290" s="134"/>
      <c r="TBN290" s="134"/>
      <c r="TBO290" s="134"/>
      <c r="TBP290" s="134"/>
      <c r="TBQ290" s="134"/>
      <c r="TBR290" s="134"/>
      <c r="TBS290" s="134"/>
      <c r="TBT290" s="134"/>
      <c r="TBU290" s="134"/>
      <c r="TBV290" s="134"/>
      <c r="TBW290" s="134"/>
      <c r="TBX290" s="134"/>
      <c r="TBY290" s="134"/>
      <c r="TBZ290" s="134"/>
      <c r="TCA290" s="134"/>
      <c r="TCB290" s="134"/>
      <c r="TCC290" s="134"/>
      <c r="TCD290" s="134"/>
      <c r="TCE290" s="134"/>
      <c r="TCF290" s="134"/>
      <c r="TCG290" s="134"/>
      <c r="TCH290" s="134"/>
      <c r="TCI290" s="134"/>
      <c r="TCJ290" s="134"/>
      <c r="TCK290" s="134"/>
      <c r="TCL290" s="134"/>
      <c r="TCM290" s="134"/>
      <c r="TCN290" s="134"/>
      <c r="TCO290" s="134"/>
      <c r="TCP290" s="134"/>
      <c r="TCQ290" s="134"/>
      <c r="TCR290" s="134"/>
      <c r="TCS290" s="134"/>
      <c r="TCT290" s="134"/>
      <c r="TCU290" s="134"/>
      <c r="TCV290" s="134"/>
      <c r="TCW290" s="134"/>
      <c r="TCX290" s="134"/>
      <c r="TCY290" s="134"/>
      <c r="TCZ290" s="134"/>
      <c r="TDA290" s="134"/>
      <c r="TDB290" s="134"/>
      <c r="TDC290" s="134"/>
      <c r="TDD290" s="134"/>
      <c r="TDE290" s="134"/>
      <c r="TDF290" s="134"/>
      <c r="TDG290" s="134"/>
      <c r="TDH290" s="134"/>
      <c r="TDI290" s="134"/>
      <c r="TDJ290" s="134"/>
      <c r="TDK290" s="134"/>
      <c r="TDL290" s="134"/>
      <c r="TDM290" s="134"/>
      <c r="TDN290" s="134"/>
      <c r="TDO290" s="134"/>
      <c r="TDP290" s="134"/>
      <c r="TDQ290" s="134"/>
      <c r="TDR290" s="134"/>
      <c r="TDS290" s="134"/>
      <c r="TDT290" s="134"/>
      <c r="TDU290" s="134"/>
      <c r="TDV290" s="134"/>
      <c r="TDW290" s="134"/>
      <c r="TDX290" s="134"/>
      <c r="TDY290" s="134"/>
      <c r="TDZ290" s="134"/>
      <c r="TEA290" s="134"/>
      <c r="TEB290" s="134"/>
      <c r="TEC290" s="134"/>
      <c r="TED290" s="134"/>
      <c r="TEE290" s="134"/>
      <c r="TEF290" s="134"/>
      <c r="TEG290" s="134"/>
      <c r="TEH290" s="134"/>
      <c r="TEI290" s="134"/>
      <c r="TEJ290" s="134"/>
      <c r="TEK290" s="134"/>
      <c r="TEL290" s="134"/>
      <c r="TEM290" s="134"/>
      <c r="TEN290" s="134"/>
      <c r="TEO290" s="134"/>
      <c r="TEP290" s="134"/>
      <c r="TEQ290" s="134"/>
      <c r="TER290" s="134"/>
      <c r="TES290" s="134"/>
      <c r="TET290" s="134"/>
      <c r="TEU290" s="134"/>
      <c r="TEV290" s="134"/>
      <c r="TEW290" s="134"/>
      <c r="TEX290" s="134"/>
      <c r="TEY290" s="134"/>
      <c r="TEZ290" s="134"/>
      <c r="TFA290" s="134"/>
      <c r="TFB290" s="134"/>
      <c r="TFC290" s="134"/>
      <c r="TFD290" s="134"/>
      <c r="TFE290" s="134"/>
      <c r="TFF290" s="134"/>
      <c r="TFG290" s="134"/>
      <c r="TFH290" s="134"/>
      <c r="TFI290" s="134"/>
      <c r="TFJ290" s="134"/>
      <c r="TFK290" s="134"/>
      <c r="TFL290" s="134"/>
      <c r="TFM290" s="134"/>
      <c r="TFN290" s="134"/>
      <c r="TFO290" s="134"/>
      <c r="TFP290" s="134"/>
      <c r="TFQ290" s="134"/>
      <c r="TFR290" s="134"/>
      <c r="TFS290" s="134"/>
      <c r="TFT290" s="134"/>
      <c r="TFU290" s="134"/>
      <c r="TFV290" s="134"/>
      <c r="TFW290" s="134"/>
      <c r="TFX290" s="134"/>
      <c r="TFY290" s="134"/>
      <c r="TFZ290" s="134"/>
      <c r="TGA290" s="134"/>
      <c r="TGB290" s="134"/>
      <c r="TGC290" s="134"/>
      <c r="TGD290" s="134"/>
      <c r="TGE290" s="134"/>
      <c r="TGF290" s="134"/>
      <c r="TGG290" s="134"/>
      <c r="TGH290" s="134"/>
      <c r="TGI290" s="134"/>
      <c r="TGJ290" s="134"/>
      <c r="TGK290" s="134"/>
      <c r="TGL290" s="134"/>
      <c r="TGM290" s="134"/>
      <c r="TGN290" s="134"/>
      <c r="TGO290" s="134"/>
      <c r="TGP290" s="134"/>
      <c r="TGQ290" s="134"/>
      <c r="TGR290" s="134"/>
      <c r="TGS290" s="134"/>
      <c r="TGT290" s="134"/>
      <c r="TGU290" s="134"/>
      <c r="TGV290" s="134"/>
      <c r="TGW290" s="134"/>
      <c r="TGX290" s="134"/>
      <c r="TGY290" s="134"/>
      <c r="TGZ290" s="134"/>
      <c r="THA290" s="134"/>
      <c r="THB290" s="134"/>
      <c r="THC290" s="134"/>
      <c r="THD290" s="134"/>
      <c r="THE290" s="134"/>
      <c r="THF290" s="134"/>
      <c r="THG290" s="134"/>
      <c r="THH290" s="134"/>
      <c r="THI290" s="134"/>
      <c r="THJ290" s="134"/>
      <c r="THK290" s="134"/>
      <c r="THL290" s="134"/>
      <c r="THM290" s="134"/>
      <c r="THN290" s="134"/>
      <c r="THO290" s="134"/>
      <c r="THP290" s="134"/>
      <c r="THQ290" s="134"/>
      <c r="THR290" s="134"/>
      <c r="THS290" s="134"/>
      <c r="THT290" s="134"/>
      <c r="THU290" s="134"/>
      <c r="THV290" s="134"/>
      <c r="THW290" s="134"/>
      <c r="THX290" s="134"/>
      <c r="THY290" s="134"/>
      <c r="THZ290" s="134"/>
      <c r="TIA290" s="134"/>
      <c r="TIB290" s="134"/>
      <c r="TIC290" s="134"/>
      <c r="TID290" s="134"/>
      <c r="TIE290" s="134"/>
      <c r="TIF290" s="134"/>
      <c r="TIG290" s="134"/>
      <c r="TIH290" s="134"/>
      <c r="TII290" s="134"/>
      <c r="TIJ290" s="134"/>
      <c r="TIK290" s="134"/>
      <c r="TIL290" s="134"/>
      <c r="TIM290" s="134"/>
      <c r="TIN290" s="134"/>
      <c r="TIO290" s="134"/>
      <c r="TIP290" s="134"/>
      <c r="TIQ290" s="134"/>
      <c r="TIR290" s="134"/>
      <c r="TIS290" s="134"/>
      <c r="TIT290" s="134"/>
      <c r="TIU290" s="134"/>
      <c r="TIV290" s="134"/>
      <c r="TIW290" s="134"/>
      <c r="TIX290" s="134"/>
      <c r="TIY290" s="134"/>
      <c r="TIZ290" s="134"/>
      <c r="TJA290" s="134"/>
      <c r="TJB290" s="134"/>
      <c r="TJC290" s="134"/>
      <c r="TJD290" s="134"/>
      <c r="TJE290" s="134"/>
      <c r="TJF290" s="134"/>
      <c r="TJG290" s="134"/>
      <c r="TJH290" s="134"/>
      <c r="TJI290" s="134"/>
      <c r="TJJ290" s="134"/>
      <c r="TJK290" s="134"/>
      <c r="TJL290" s="134"/>
      <c r="TJM290" s="134"/>
      <c r="TJN290" s="134"/>
      <c r="TJO290" s="134"/>
      <c r="TJP290" s="134"/>
      <c r="TJQ290" s="134"/>
      <c r="TJR290" s="134"/>
      <c r="TJS290" s="134"/>
      <c r="TJT290" s="134"/>
      <c r="TJU290" s="134"/>
      <c r="TJV290" s="134"/>
      <c r="TJW290" s="134"/>
      <c r="TJX290" s="134"/>
      <c r="TJY290" s="134"/>
      <c r="TJZ290" s="134"/>
      <c r="TKA290" s="134"/>
      <c r="TKB290" s="134"/>
      <c r="TKC290" s="134"/>
      <c r="TKD290" s="134"/>
      <c r="TKE290" s="134"/>
      <c r="TKF290" s="134"/>
      <c r="TKG290" s="134"/>
      <c r="TKH290" s="134"/>
      <c r="TKI290" s="134"/>
      <c r="TKJ290" s="134"/>
      <c r="TKK290" s="134"/>
      <c r="TKL290" s="134"/>
      <c r="TKM290" s="134"/>
      <c r="TKN290" s="134"/>
      <c r="TKO290" s="134"/>
      <c r="TKP290" s="134"/>
      <c r="TKQ290" s="134"/>
      <c r="TKR290" s="134"/>
      <c r="TKS290" s="134"/>
      <c r="TKT290" s="134"/>
      <c r="TKU290" s="134"/>
      <c r="TKV290" s="134"/>
      <c r="TKW290" s="134"/>
      <c r="TKX290" s="134"/>
      <c r="TKY290" s="134"/>
      <c r="TKZ290" s="134"/>
      <c r="TLA290" s="134"/>
      <c r="TLB290" s="134"/>
      <c r="TLC290" s="134"/>
      <c r="TLD290" s="134"/>
      <c r="TLE290" s="134"/>
      <c r="TLF290" s="134"/>
      <c r="TLG290" s="134"/>
      <c r="TLH290" s="134"/>
      <c r="TLI290" s="134"/>
      <c r="TLJ290" s="134"/>
      <c r="TLK290" s="134"/>
      <c r="TLL290" s="134"/>
      <c r="TLM290" s="134"/>
      <c r="TLN290" s="134"/>
      <c r="TLO290" s="134"/>
      <c r="TLP290" s="134"/>
      <c r="TLQ290" s="134"/>
      <c r="TLR290" s="134"/>
      <c r="TLS290" s="134"/>
      <c r="TLT290" s="134"/>
      <c r="TLU290" s="134"/>
      <c r="TLV290" s="134"/>
      <c r="TLW290" s="134"/>
      <c r="TLX290" s="134"/>
      <c r="TLY290" s="134"/>
      <c r="TLZ290" s="134"/>
      <c r="TMA290" s="134"/>
      <c r="TMB290" s="134"/>
      <c r="TMC290" s="134"/>
      <c r="TMD290" s="134"/>
      <c r="TME290" s="134"/>
      <c r="TMF290" s="134"/>
      <c r="TMG290" s="134"/>
      <c r="TMH290" s="134"/>
      <c r="TMI290" s="134"/>
      <c r="TMJ290" s="134"/>
      <c r="TMK290" s="134"/>
      <c r="TML290" s="134"/>
      <c r="TMM290" s="134"/>
      <c r="TMN290" s="134"/>
      <c r="TMO290" s="134"/>
      <c r="TMP290" s="134"/>
      <c r="TMQ290" s="134"/>
      <c r="TMR290" s="134"/>
      <c r="TMS290" s="134"/>
      <c r="TMT290" s="134"/>
      <c r="TMU290" s="134"/>
      <c r="TMV290" s="134"/>
      <c r="TMW290" s="134"/>
      <c r="TMX290" s="134"/>
      <c r="TMY290" s="134"/>
      <c r="TMZ290" s="134"/>
      <c r="TNA290" s="134"/>
      <c r="TNB290" s="134"/>
      <c r="TNC290" s="134"/>
      <c r="TND290" s="134"/>
      <c r="TNE290" s="134"/>
      <c r="TNF290" s="134"/>
      <c r="TNG290" s="134"/>
      <c r="TNH290" s="134"/>
      <c r="TNI290" s="134"/>
      <c r="TNJ290" s="134"/>
      <c r="TNK290" s="134"/>
      <c r="TNL290" s="134"/>
      <c r="TNM290" s="134"/>
      <c r="TNN290" s="134"/>
      <c r="TNO290" s="134"/>
      <c r="TNP290" s="134"/>
      <c r="TNQ290" s="134"/>
      <c r="TNR290" s="134"/>
      <c r="TNS290" s="134"/>
      <c r="TNT290" s="134"/>
      <c r="TNU290" s="134"/>
      <c r="TNV290" s="134"/>
      <c r="TNW290" s="134"/>
      <c r="TNX290" s="134"/>
      <c r="TNY290" s="134"/>
      <c r="TNZ290" s="134"/>
      <c r="TOA290" s="134"/>
      <c r="TOB290" s="134"/>
      <c r="TOC290" s="134"/>
      <c r="TOD290" s="134"/>
      <c r="TOE290" s="134"/>
      <c r="TOF290" s="134"/>
      <c r="TOG290" s="134"/>
      <c r="TOH290" s="134"/>
      <c r="TOI290" s="134"/>
      <c r="TOJ290" s="134"/>
      <c r="TOK290" s="134"/>
      <c r="TOL290" s="134"/>
      <c r="TOM290" s="134"/>
      <c r="TON290" s="134"/>
      <c r="TOO290" s="134"/>
      <c r="TOP290" s="134"/>
      <c r="TOQ290" s="134"/>
      <c r="TOR290" s="134"/>
      <c r="TOS290" s="134"/>
      <c r="TOT290" s="134"/>
      <c r="TOU290" s="134"/>
      <c r="TOV290" s="134"/>
      <c r="TOW290" s="134"/>
      <c r="TOX290" s="134"/>
      <c r="TOY290" s="134"/>
      <c r="TOZ290" s="134"/>
      <c r="TPA290" s="134"/>
      <c r="TPB290" s="134"/>
      <c r="TPC290" s="134"/>
      <c r="TPD290" s="134"/>
      <c r="TPE290" s="134"/>
      <c r="TPF290" s="134"/>
      <c r="TPG290" s="134"/>
      <c r="TPH290" s="134"/>
      <c r="TPI290" s="134"/>
      <c r="TPJ290" s="134"/>
      <c r="TPK290" s="134"/>
      <c r="TPL290" s="134"/>
      <c r="TPM290" s="134"/>
      <c r="TPN290" s="134"/>
      <c r="TPO290" s="134"/>
      <c r="TPP290" s="134"/>
      <c r="TPQ290" s="134"/>
      <c r="TPR290" s="134"/>
      <c r="TPS290" s="134"/>
      <c r="TPT290" s="134"/>
      <c r="TPU290" s="134"/>
      <c r="TPV290" s="134"/>
      <c r="TPW290" s="134"/>
      <c r="TPX290" s="134"/>
      <c r="TPY290" s="134"/>
      <c r="TPZ290" s="134"/>
      <c r="TQA290" s="134"/>
      <c r="TQB290" s="134"/>
      <c r="TQC290" s="134"/>
      <c r="TQD290" s="134"/>
      <c r="TQE290" s="134"/>
      <c r="TQF290" s="134"/>
      <c r="TQG290" s="134"/>
      <c r="TQH290" s="134"/>
      <c r="TQI290" s="134"/>
      <c r="TQJ290" s="134"/>
      <c r="TQK290" s="134"/>
      <c r="TQL290" s="134"/>
      <c r="TQM290" s="134"/>
      <c r="TQN290" s="134"/>
      <c r="TQO290" s="134"/>
      <c r="TQP290" s="134"/>
      <c r="TQQ290" s="134"/>
      <c r="TQR290" s="134"/>
      <c r="TQS290" s="134"/>
      <c r="TQT290" s="134"/>
      <c r="TQU290" s="134"/>
      <c r="TQV290" s="134"/>
      <c r="TQW290" s="134"/>
      <c r="TQX290" s="134"/>
      <c r="TQY290" s="134"/>
      <c r="TQZ290" s="134"/>
      <c r="TRA290" s="134"/>
      <c r="TRB290" s="134"/>
      <c r="TRC290" s="134"/>
      <c r="TRD290" s="134"/>
      <c r="TRE290" s="134"/>
      <c r="TRF290" s="134"/>
      <c r="TRG290" s="134"/>
      <c r="TRH290" s="134"/>
      <c r="TRI290" s="134"/>
      <c r="TRJ290" s="134"/>
      <c r="TRK290" s="134"/>
      <c r="TRL290" s="134"/>
      <c r="TRM290" s="134"/>
      <c r="TRN290" s="134"/>
      <c r="TRO290" s="134"/>
      <c r="TRP290" s="134"/>
      <c r="TRQ290" s="134"/>
      <c r="TRR290" s="134"/>
      <c r="TRS290" s="134"/>
      <c r="TRT290" s="134"/>
      <c r="TRU290" s="134"/>
      <c r="TRV290" s="134"/>
      <c r="TRW290" s="134"/>
      <c r="TRX290" s="134"/>
      <c r="TRY290" s="134"/>
      <c r="TRZ290" s="134"/>
      <c r="TSA290" s="134"/>
      <c r="TSB290" s="134"/>
      <c r="TSC290" s="134"/>
      <c r="TSD290" s="134"/>
      <c r="TSE290" s="134"/>
      <c r="TSF290" s="134"/>
      <c r="TSG290" s="134"/>
      <c r="TSH290" s="134"/>
      <c r="TSI290" s="134"/>
      <c r="TSJ290" s="134"/>
      <c r="TSK290" s="134"/>
      <c r="TSL290" s="134"/>
      <c r="TSM290" s="134"/>
      <c r="TSN290" s="134"/>
      <c r="TSO290" s="134"/>
      <c r="TSP290" s="134"/>
      <c r="TSQ290" s="134"/>
      <c r="TSR290" s="134"/>
      <c r="TSS290" s="134"/>
      <c r="TST290" s="134"/>
      <c r="TSU290" s="134"/>
      <c r="TSV290" s="134"/>
      <c r="TSW290" s="134"/>
      <c r="TSX290" s="134"/>
      <c r="TSY290" s="134"/>
      <c r="TSZ290" s="134"/>
      <c r="TTA290" s="134"/>
      <c r="TTB290" s="134"/>
      <c r="TTC290" s="134"/>
      <c r="TTD290" s="134"/>
      <c r="TTE290" s="134"/>
      <c r="TTF290" s="134"/>
      <c r="TTG290" s="134"/>
      <c r="TTH290" s="134"/>
      <c r="TTI290" s="134"/>
      <c r="TTJ290" s="134"/>
      <c r="TTK290" s="134"/>
      <c r="TTL290" s="134"/>
      <c r="TTM290" s="134"/>
      <c r="TTN290" s="134"/>
      <c r="TTO290" s="134"/>
      <c r="TTP290" s="134"/>
      <c r="TTQ290" s="134"/>
      <c r="TTR290" s="134"/>
      <c r="TTS290" s="134"/>
      <c r="TTT290" s="134"/>
      <c r="TTU290" s="134"/>
      <c r="TTV290" s="134"/>
      <c r="TTW290" s="134"/>
      <c r="TTX290" s="134"/>
      <c r="TTY290" s="134"/>
      <c r="TTZ290" s="134"/>
      <c r="TUA290" s="134"/>
      <c r="TUB290" s="134"/>
      <c r="TUC290" s="134"/>
      <c r="TUD290" s="134"/>
      <c r="TUE290" s="134"/>
      <c r="TUF290" s="134"/>
      <c r="TUG290" s="134"/>
      <c r="TUH290" s="134"/>
      <c r="TUI290" s="134"/>
      <c r="TUJ290" s="134"/>
      <c r="TUK290" s="134"/>
      <c r="TUL290" s="134"/>
      <c r="TUM290" s="134"/>
      <c r="TUN290" s="134"/>
      <c r="TUO290" s="134"/>
      <c r="TUP290" s="134"/>
      <c r="TUQ290" s="134"/>
      <c r="TUR290" s="134"/>
      <c r="TUS290" s="134"/>
      <c r="TUT290" s="134"/>
      <c r="TUU290" s="134"/>
      <c r="TUV290" s="134"/>
      <c r="TUW290" s="134"/>
      <c r="TUX290" s="134"/>
      <c r="TUY290" s="134"/>
      <c r="TUZ290" s="134"/>
      <c r="TVA290" s="134"/>
      <c r="TVB290" s="134"/>
      <c r="TVC290" s="134"/>
      <c r="TVD290" s="134"/>
      <c r="TVE290" s="134"/>
      <c r="TVF290" s="134"/>
      <c r="TVG290" s="134"/>
      <c r="TVH290" s="134"/>
      <c r="TVI290" s="134"/>
      <c r="TVJ290" s="134"/>
      <c r="TVK290" s="134"/>
      <c r="TVL290" s="134"/>
      <c r="TVM290" s="134"/>
      <c r="TVN290" s="134"/>
      <c r="TVO290" s="134"/>
      <c r="TVP290" s="134"/>
      <c r="TVQ290" s="134"/>
      <c r="TVR290" s="134"/>
      <c r="TVS290" s="134"/>
      <c r="TVT290" s="134"/>
      <c r="TVU290" s="134"/>
      <c r="TVV290" s="134"/>
      <c r="TVW290" s="134"/>
      <c r="TVX290" s="134"/>
      <c r="TVY290" s="134"/>
      <c r="TVZ290" s="134"/>
      <c r="TWA290" s="134"/>
      <c r="TWB290" s="134"/>
      <c r="TWC290" s="134"/>
      <c r="TWD290" s="134"/>
      <c r="TWE290" s="134"/>
      <c r="TWF290" s="134"/>
      <c r="TWG290" s="134"/>
      <c r="TWH290" s="134"/>
      <c r="TWI290" s="134"/>
      <c r="TWJ290" s="134"/>
      <c r="TWK290" s="134"/>
      <c r="TWL290" s="134"/>
      <c r="TWM290" s="134"/>
      <c r="TWN290" s="134"/>
      <c r="TWO290" s="134"/>
      <c r="TWP290" s="134"/>
      <c r="TWQ290" s="134"/>
      <c r="TWR290" s="134"/>
      <c r="TWS290" s="134"/>
      <c r="TWT290" s="134"/>
      <c r="TWU290" s="134"/>
      <c r="TWV290" s="134"/>
      <c r="TWW290" s="134"/>
      <c r="TWX290" s="134"/>
      <c r="TWY290" s="134"/>
      <c r="TWZ290" s="134"/>
      <c r="TXA290" s="134"/>
      <c r="TXB290" s="134"/>
      <c r="TXC290" s="134"/>
      <c r="TXD290" s="134"/>
      <c r="TXE290" s="134"/>
      <c r="TXF290" s="134"/>
      <c r="TXG290" s="134"/>
      <c r="TXH290" s="134"/>
      <c r="TXI290" s="134"/>
      <c r="TXJ290" s="134"/>
      <c r="TXK290" s="134"/>
      <c r="TXL290" s="134"/>
      <c r="TXM290" s="134"/>
      <c r="TXN290" s="134"/>
      <c r="TXO290" s="134"/>
      <c r="TXP290" s="134"/>
      <c r="TXQ290" s="134"/>
      <c r="TXR290" s="134"/>
      <c r="TXS290" s="134"/>
      <c r="TXT290" s="134"/>
      <c r="TXU290" s="134"/>
      <c r="TXV290" s="134"/>
      <c r="TXW290" s="134"/>
      <c r="TXX290" s="134"/>
      <c r="TXY290" s="134"/>
      <c r="TXZ290" s="134"/>
      <c r="TYA290" s="134"/>
      <c r="TYB290" s="134"/>
      <c r="TYC290" s="134"/>
      <c r="TYD290" s="134"/>
      <c r="TYE290" s="134"/>
      <c r="TYF290" s="134"/>
      <c r="TYG290" s="134"/>
      <c r="TYH290" s="134"/>
      <c r="TYI290" s="134"/>
      <c r="TYJ290" s="134"/>
      <c r="TYK290" s="134"/>
      <c r="TYL290" s="134"/>
      <c r="TYM290" s="134"/>
      <c r="TYN290" s="134"/>
      <c r="TYO290" s="134"/>
      <c r="TYP290" s="134"/>
      <c r="TYQ290" s="134"/>
      <c r="TYR290" s="134"/>
      <c r="TYS290" s="134"/>
      <c r="TYT290" s="134"/>
      <c r="TYU290" s="134"/>
      <c r="TYV290" s="134"/>
      <c r="TYW290" s="134"/>
      <c r="TYX290" s="134"/>
      <c r="TYY290" s="134"/>
      <c r="TYZ290" s="134"/>
      <c r="TZA290" s="134"/>
      <c r="TZB290" s="134"/>
      <c r="TZC290" s="134"/>
      <c r="TZD290" s="134"/>
      <c r="TZE290" s="134"/>
      <c r="TZF290" s="134"/>
      <c r="TZG290" s="134"/>
      <c r="TZH290" s="134"/>
      <c r="TZI290" s="134"/>
      <c r="TZJ290" s="134"/>
      <c r="TZK290" s="134"/>
      <c r="TZL290" s="134"/>
      <c r="TZM290" s="134"/>
      <c r="TZN290" s="134"/>
      <c r="TZO290" s="134"/>
      <c r="TZP290" s="134"/>
      <c r="TZQ290" s="134"/>
      <c r="TZR290" s="134"/>
      <c r="TZS290" s="134"/>
      <c r="TZT290" s="134"/>
      <c r="TZU290" s="134"/>
      <c r="TZV290" s="134"/>
      <c r="TZW290" s="134"/>
      <c r="TZX290" s="134"/>
      <c r="TZY290" s="134"/>
      <c r="TZZ290" s="134"/>
      <c r="UAA290" s="134"/>
      <c r="UAB290" s="134"/>
      <c r="UAC290" s="134"/>
      <c r="UAD290" s="134"/>
      <c r="UAE290" s="134"/>
      <c r="UAF290" s="134"/>
      <c r="UAG290" s="134"/>
      <c r="UAH290" s="134"/>
      <c r="UAI290" s="134"/>
      <c r="UAJ290" s="134"/>
      <c r="UAK290" s="134"/>
      <c r="UAL290" s="134"/>
      <c r="UAM290" s="134"/>
      <c r="UAN290" s="134"/>
      <c r="UAO290" s="134"/>
      <c r="UAP290" s="134"/>
      <c r="UAQ290" s="134"/>
      <c r="UAR290" s="134"/>
      <c r="UAS290" s="134"/>
      <c r="UAT290" s="134"/>
      <c r="UAU290" s="134"/>
      <c r="UAV290" s="134"/>
      <c r="UAW290" s="134"/>
      <c r="UAX290" s="134"/>
      <c r="UAY290" s="134"/>
      <c r="UAZ290" s="134"/>
      <c r="UBA290" s="134"/>
      <c r="UBB290" s="134"/>
      <c r="UBC290" s="134"/>
      <c r="UBD290" s="134"/>
      <c r="UBE290" s="134"/>
      <c r="UBF290" s="134"/>
      <c r="UBG290" s="134"/>
      <c r="UBH290" s="134"/>
      <c r="UBI290" s="134"/>
      <c r="UBJ290" s="134"/>
      <c r="UBK290" s="134"/>
      <c r="UBL290" s="134"/>
      <c r="UBM290" s="134"/>
      <c r="UBN290" s="134"/>
      <c r="UBO290" s="134"/>
      <c r="UBP290" s="134"/>
      <c r="UBQ290" s="134"/>
      <c r="UBR290" s="134"/>
      <c r="UBS290" s="134"/>
      <c r="UBT290" s="134"/>
      <c r="UBU290" s="134"/>
      <c r="UBV290" s="134"/>
      <c r="UBW290" s="134"/>
      <c r="UBX290" s="134"/>
      <c r="UBY290" s="134"/>
      <c r="UBZ290" s="134"/>
      <c r="UCA290" s="134"/>
      <c r="UCB290" s="134"/>
      <c r="UCC290" s="134"/>
      <c r="UCD290" s="134"/>
      <c r="UCE290" s="134"/>
      <c r="UCF290" s="134"/>
      <c r="UCG290" s="134"/>
      <c r="UCH290" s="134"/>
      <c r="UCI290" s="134"/>
      <c r="UCJ290" s="134"/>
      <c r="UCK290" s="134"/>
      <c r="UCL290" s="134"/>
      <c r="UCM290" s="134"/>
      <c r="UCN290" s="134"/>
      <c r="UCO290" s="134"/>
      <c r="UCP290" s="134"/>
      <c r="UCQ290" s="134"/>
      <c r="UCR290" s="134"/>
      <c r="UCS290" s="134"/>
      <c r="UCT290" s="134"/>
      <c r="UCU290" s="134"/>
      <c r="UCV290" s="134"/>
      <c r="UCW290" s="134"/>
      <c r="UCX290" s="134"/>
      <c r="UCY290" s="134"/>
      <c r="UCZ290" s="134"/>
      <c r="UDA290" s="134"/>
      <c r="UDB290" s="134"/>
      <c r="UDC290" s="134"/>
      <c r="UDD290" s="134"/>
      <c r="UDE290" s="134"/>
      <c r="UDF290" s="134"/>
      <c r="UDG290" s="134"/>
      <c r="UDH290" s="134"/>
      <c r="UDI290" s="134"/>
      <c r="UDJ290" s="134"/>
      <c r="UDK290" s="134"/>
      <c r="UDL290" s="134"/>
      <c r="UDM290" s="134"/>
      <c r="UDN290" s="134"/>
      <c r="UDO290" s="134"/>
      <c r="UDP290" s="134"/>
      <c r="UDQ290" s="134"/>
      <c r="UDR290" s="134"/>
      <c r="UDS290" s="134"/>
      <c r="UDT290" s="134"/>
      <c r="UDU290" s="134"/>
      <c r="UDV290" s="134"/>
      <c r="UDW290" s="134"/>
      <c r="UDX290" s="134"/>
      <c r="UDY290" s="134"/>
      <c r="UDZ290" s="134"/>
      <c r="UEA290" s="134"/>
      <c r="UEB290" s="134"/>
      <c r="UEC290" s="134"/>
      <c r="UED290" s="134"/>
      <c r="UEE290" s="134"/>
      <c r="UEF290" s="134"/>
      <c r="UEG290" s="134"/>
      <c r="UEH290" s="134"/>
      <c r="UEI290" s="134"/>
      <c r="UEJ290" s="134"/>
      <c r="UEK290" s="134"/>
      <c r="UEL290" s="134"/>
      <c r="UEM290" s="134"/>
      <c r="UEN290" s="134"/>
      <c r="UEO290" s="134"/>
      <c r="UEP290" s="134"/>
      <c r="UEQ290" s="134"/>
      <c r="UER290" s="134"/>
      <c r="UES290" s="134"/>
      <c r="UET290" s="134"/>
      <c r="UEU290" s="134"/>
      <c r="UEV290" s="134"/>
      <c r="UEW290" s="134"/>
      <c r="UEX290" s="134"/>
      <c r="UEY290" s="134"/>
      <c r="UEZ290" s="134"/>
      <c r="UFA290" s="134"/>
      <c r="UFB290" s="134"/>
      <c r="UFC290" s="134"/>
      <c r="UFD290" s="134"/>
      <c r="UFE290" s="134"/>
      <c r="UFF290" s="134"/>
      <c r="UFG290" s="134"/>
      <c r="UFH290" s="134"/>
      <c r="UFI290" s="134"/>
      <c r="UFJ290" s="134"/>
      <c r="UFK290" s="134"/>
      <c r="UFL290" s="134"/>
      <c r="UFM290" s="134"/>
      <c r="UFN290" s="134"/>
      <c r="UFO290" s="134"/>
      <c r="UFP290" s="134"/>
      <c r="UFQ290" s="134"/>
      <c r="UFR290" s="134"/>
      <c r="UFS290" s="134"/>
      <c r="UFT290" s="134"/>
      <c r="UFU290" s="134"/>
      <c r="UFV290" s="134"/>
      <c r="UFW290" s="134"/>
      <c r="UFX290" s="134"/>
      <c r="UFY290" s="134"/>
      <c r="UFZ290" s="134"/>
      <c r="UGA290" s="134"/>
      <c r="UGB290" s="134"/>
      <c r="UGC290" s="134"/>
      <c r="UGD290" s="134"/>
      <c r="UGE290" s="134"/>
      <c r="UGF290" s="134"/>
      <c r="UGG290" s="134"/>
      <c r="UGH290" s="134"/>
      <c r="UGI290" s="134"/>
      <c r="UGJ290" s="134"/>
      <c r="UGK290" s="134"/>
      <c r="UGL290" s="134"/>
      <c r="UGM290" s="134"/>
      <c r="UGN290" s="134"/>
      <c r="UGO290" s="134"/>
      <c r="UGP290" s="134"/>
      <c r="UGQ290" s="134"/>
      <c r="UGR290" s="134"/>
      <c r="UGS290" s="134"/>
      <c r="UGT290" s="134"/>
      <c r="UGU290" s="134"/>
      <c r="UGV290" s="134"/>
      <c r="UGW290" s="134"/>
      <c r="UGX290" s="134"/>
      <c r="UGY290" s="134"/>
      <c r="UGZ290" s="134"/>
      <c r="UHA290" s="134"/>
      <c r="UHB290" s="134"/>
      <c r="UHC290" s="134"/>
      <c r="UHD290" s="134"/>
      <c r="UHE290" s="134"/>
      <c r="UHF290" s="134"/>
      <c r="UHG290" s="134"/>
      <c r="UHH290" s="134"/>
      <c r="UHI290" s="134"/>
      <c r="UHJ290" s="134"/>
      <c r="UHK290" s="134"/>
      <c r="UHL290" s="134"/>
      <c r="UHM290" s="134"/>
      <c r="UHN290" s="134"/>
      <c r="UHO290" s="134"/>
      <c r="UHP290" s="134"/>
      <c r="UHQ290" s="134"/>
      <c r="UHR290" s="134"/>
      <c r="UHS290" s="134"/>
      <c r="UHT290" s="134"/>
      <c r="UHU290" s="134"/>
      <c r="UHV290" s="134"/>
      <c r="UHW290" s="134"/>
      <c r="UHX290" s="134"/>
      <c r="UHY290" s="134"/>
      <c r="UHZ290" s="134"/>
      <c r="UIA290" s="134"/>
      <c r="UIB290" s="134"/>
      <c r="UIC290" s="134"/>
      <c r="UID290" s="134"/>
      <c r="UIE290" s="134"/>
      <c r="UIF290" s="134"/>
      <c r="UIG290" s="134"/>
      <c r="UIH290" s="134"/>
      <c r="UII290" s="134"/>
      <c r="UIJ290" s="134"/>
      <c r="UIK290" s="134"/>
      <c r="UIL290" s="134"/>
      <c r="UIM290" s="134"/>
      <c r="UIN290" s="134"/>
      <c r="UIO290" s="134"/>
      <c r="UIP290" s="134"/>
      <c r="UIQ290" s="134"/>
      <c r="UIR290" s="134"/>
      <c r="UIS290" s="134"/>
      <c r="UIT290" s="134"/>
      <c r="UIU290" s="134"/>
      <c r="UIV290" s="134"/>
      <c r="UIW290" s="134"/>
      <c r="UIX290" s="134"/>
      <c r="UIY290" s="134"/>
      <c r="UIZ290" s="134"/>
      <c r="UJA290" s="134"/>
      <c r="UJB290" s="134"/>
      <c r="UJC290" s="134"/>
      <c r="UJD290" s="134"/>
      <c r="UJE290" s="134"/>
      <c r="UJF290" s="134"/>
      <c r="UJG290" s="134"/>
      <c r="UJH290" s="134"/>
      <c r="UJI290" s="134"/>
      <c r="UJJ290" s="134"/>
      <c r="UJK290" s="134"/>
      <c r="UJL290" s="134"/>
      <c r="UJM290" s="134"/>
      <c r="UJN290" s="134"/>
      <c r="UJO290" s="134"/>
      <c r="UJP290" s="134"/>
      <c r="UJQ290" s="134"/>
      <c r="UJR290" s="134"/>
      <c r="UJS290" s="134"/>
      <c r="UJT290" s="134"/>
      <c r="UJU290" s="134"/>
      <c r="UJV290" s="134"/>
      <c r="UJW290" s="134"/>
      <c r="UJX290" s="134"/>
      <c r="UJY290" s="134"/>
      <c r="UJZ290" s="134"/>
      <c r="UKA290" s="134"/>
      <c r="UKB290" s="134"/>
      <c r="UKC290" s="134"/>
      <c r="UKD290" s="134"/>
      <c r="UKE290" s="134"/>
      <c r="UKF290" s="134"/>
      <c r="UKG290" s="134"/>
      <c r="UKH290" s="134"/>
      <c r="UKI290" s="134"/>
      <c r="UKJ290" s="134"/>
      <c r="UKK290" s="134"/>
      <c r="UKL290" s="134"/>
      <c r="UKM290" s="134"/>
      <c r="UKN290" s="134"/>
      <c r="UKO290" s="134"/>
      <c r="UKP290" s="134"/>
      <c r="UKQ290" s="134"/>
      <c r="UKR290" s="134"/>
      <c r="UKS290" s="134"/>
      <c r="UKT290" s="134"/>
      <c r="UKU290" s="134"/>
      <c r="UKV290" s="134"/>
      <c r="UKW290" s="134"/>
      <c r="UKX290" s="134"/>
      <c r="UKY290" s="134"/>
      <c r="UKZ290" s="134"/>
      <c r="ULA290" s="134"/>
      <c r="ULB290" s="134"/>
      <c r="ULC290" s="134"/>
      <c r="ULD290" s="134"/>
      <c r="ULE290" s="134"/>
      <c r="ULF290" s="134"/>
      <c r="ULG290" s="134"/>
      <c r="ULH290" s="134"/>
      <c r="ULI290" s="134"/>
      <c r="ULJ290" s="134"/>
      <c r="ULK290" s="134"/>
      <c r="ULL290" s="134"/>
      <c r="ULM290" s="134"/>
      <c r="ULN290" s="134"/>
      <c r="ULO290" s="134"/>
      <c r="ULP290" s="134"/>
      <c r="ULQ290" s="134"/>
      <c r="ULR290" s="134"/>
      <c r="ULS290" s="134"/>
      <c r="ULT290" s="134"/>
      <c r="ULU290" s="134"/>
      <c r="ULV290" s="134"/>
      <c r="ULW290" s="134"/>
      <c r="ULX290" s="134"/>
      <c r="ULY290" s="134"/>
      <c r="ULZ290" s="134"/>
      <c r="UMA290" s="134"/>
      <c r="UMB290" s="134"/>
      <c r="UMC290" s="134"/>
      <c r="UMD290" s="134"/>
      <c r="UME290" s="134"/>
      <c r="UMF290" s="134"/>
      <c r="UMG290" s="134"/>
      <c r="UMH290" s="134"/>
      <c r="UMI290" s="134"/>
      <c r="UMJ290" s="134"/>
      <c r="UMK290" s="134"/>
      <c r="UML290" s="134"/>
      <c r="UMM290" s="134"/>
      <c r="UMN290" s="134"/>
      <c r="UMO290" s="134"/>
      <c r="UMP290" s="134"/>
      <c r="UMQ290" s="134"/>
      <c r="UMR290" s="134"/>
      <c r="UMS290" s="134"/>
      <c r="UMT290" s="134"/>
      <c r="UMU290" s="134"/>
      <c r="UMV290" s="134"/>
      <c r="UMW290" s="134"/>
      <c r="UMX290" s="134"/>
      <c r="UMY290" s="134"/>
      <c r="UMZ290" s="134"/>
      <c r="UNA290" s="134"/>
      <c r="UNB290" s="134"/>
      <c r="UNC290" s="134"/>
      <c r="UND290" s="134"/>
      <c r="UNE290" s="134"/>
      <c r="UNF290" s="134"/>
      <c r="UNG290" s="134"/>
      <c r="UNH290" s="134"/>
      <c r="UNI290" s="134"/>
      <c r="UNJ290" s="134"/>
      <c r="UNK290" s="134"/>
      <c r="UNL290" s="134"/>
      <c r="UNM290" s="134"/>
      <c r="UNN290" s="134"/>
      <c r="UNO290" s="134"/>
      <c r="UNP290" s="134"/>
      <c r="UNQ290" s="134"/>
      <c r="UNR290" s="134"/>
      <c r="UNS290" s="134"/>
      <c r="UNT290" s="134"/>
      <c r="UNU290" s="134"/>
      <c r="UNV290" s="134"/>
      <c r="UNW290" s="134"/>
      <c r="UNX290" s="134"/>
      <c r="UNY290" s="134"/>
      <c r="UNZ290" s="134"/>
      <c r="UOA290" s="134"/>
      <c r="UOB290" s="134"/>
      <c r="UOC290" s="134"/>
      <c r="UOD290" s="134"/>
      <c r="UOE290" s="134"/>
      <c r="UOF290" s="134"/>
      <c r="UOG290" s="134"/>
      <c r="UOH290" s="134"/>
      <c r="UOI290" s="134"/>
      <c r="UOJ290" s="134"/>
      <c r="UOK290" s="134"/>
      <c r="UOL290" s="134"/>
      <c r="UOM290" s="134"/>
      <c r="UON290" s="134"/>
      <c r="UOO290" s="134"/>
      <c r="UOP290" s="134"/>
      <c r="UOQ290" s="134"/>
      <c r="UOR290" s="134"/>
      <c r="UOS290" s="134"/>
      <c r="UOT290" s="134"/>
      <c r="UOU290" s="134"/>
      <c r="UOV290" s="134"/>
      <c r="UOW290" s="134"/>
      <c r="UOX290" s="134"/>
      <c r="UOY290" s="134"/>
      <c r="UOZ290" s="134"/>
      <c r="UPA290" s="134"/>
      <c r="UPB290" s="134"/>
      <c r="UPC290" s="134"/>
      <c r="UPD290" s="134"/>
      <c r="UPE290" s="134"/>
      <c r="UPF290" s="134"/>
      <c r="UPG290" s="134"/>
      <c r="UPH290" s="134"/>
      <c r="UPI290" s="134"/>
      <c r="UPJ290" s="134"/>
      <c r="UPK290" s="134"/>
      <c r="UPL290" s="134"/>
      <c r="UPM290" s="134"/>
      <c r="UPN290" s="134"/>
      <c r="UPO290" s="134"/>
      <c r="UPP290" s="134"/>
      <c r="UPQ290" s="134"/>
      <c r="UPR290" s="134"/>
      <c r="UPS290" s="134"/>
      <c r="UPT290" s="134"/>
      <c r="UPU290" s="134"/>
      <c r="UPV290" s="134"/>
      <c r="UPW290" s="134"/>
      <c r="UPX290" s="134"/>
      <c r="UPY290" s="134"/>
      <c r="UPZ290" s="134"/>
      <c r="UQA290" s="134"/>
      <c r="UQB290" s="134"/>
      <c r="UQC290" s="134"/>
      <c r="UQD290" s="134"/>
      <c r="UQE290" s="134"/>
      <c r="UQF290" s="134"/>
      <c r="UQG290" s="134"/>
      <c r="UQH290" s="134"/>
      <c r="UQI290" s="134"/>
      <c r="UQJ290" s="134"/>
      <c r="UQK290" s="134"/>
      <c r="UQL290" s="134"/>
      <c r="UQM290" s="134"/>
      <c r="UQN290" s="134"/>
      <c r="UQO290" s="134"/>
      <c r="UQP290" s="134"/>
      <c r="UQQ290" s="134"/>
      <c r="UQR290" s="134"/>
      <c r="UQS290" s="134"/>
      <c r="UQT290" s="134"/>
      <c r="UQU290" s="134"/>
      <c r="UQV290" s="134"/>
      <c r="UQW290" s="134"/>
      <c r="UQX290" s="134"/>
      <c r="UQY290" s="134"/>
      <c r="UQZ290" s="134"/>
      <c r="URA290" s="134"/>
      <c r="URB290" s="134"/>
      <c r="URC290" s="134"/>
      <c r="URD290" s="134"/>
      <c r="URE290" s="134"/>
      <c r="URF290" s="134"/>
      <c r="URG290" s="134"/>
      <c r="URH290" s="134"/>
      <c r="URI290" s="134"/>
      <c r="URJ290" s="134"/>
      <c r="URK290" s="134"/>
      <c r="URL290" s="134"/>
      <c r="URM290" s="134"/>
      <c r="URN290" s="134"/>
      <c r="URO290" s="134"/>
      <c r="URP290" s="134"/>
      <c r="URQ290" s="134"/>
      <c r="URR290" s="134"/>
      <c r="URS290" s="134"/>
      <c r="URT290" s="134"/>
      <c r="URU290" s="134"/>
      <c r="URV290" s="134"/>
      <c r="URW290" s="134"/>
      <c r="URX290" s="134"/>
      <c r="URY290" s="134"/>
      <c r="URZ290" s="134"/>
      <c r="USA290" s="134"/>
      <c r="USB290" s="134"/>
      <c r="USC290" s="134"/>
      <c r="USD290" s="134"/>
      <c r="USE290" s="134"/>
      <c r="USF290" s="134"/>
      <c r="USG290" s="134"/>
      <c r="USH290" s="134"/>
      <c r="USI290" s="134"/>
      <c r="USJ290" s="134"/>
      <c r="USK290" s="134"/>
      <c r="USL290" s="134"/>
      <c r="USM290" s="134"/>
      <c r="USN290" s="134"/>
      <c r="USO290" s="134"/>
      <c r="USP290" s="134"/>
      <c r="USQ290" s="134"/>
      <c r="USR290" s="134"/>
      <c r="USS290" s="134"/>
      <c r="UST290" s="134"/>
      <c r="USU290" s="134"/>
      <c r="USV290" s="134"/>
      <c r="USW290" s="134"/>
      <c r="USX290" s="134"/>
      <c r="USY290" s="134"/>
      <c r="USZ290" s="134"/>
      <c r="UTA290" s="134"/>
      <c r="UTB290" s="134"/>
      <c r="UTC290" s="134"/>
      <c r="UTD290" s="134"/>
      <c r="UTE290" s="134"/>
      <c r="UTF290" s="134"/>
      <c r="UTG290" s="134"/>
      <c r="UTH290" s="134"/>
      <c r="UTI290" s="134"/>
      <c r="UTJ290" s="134"/>
      <c r="UTK290" s="134"/>
      <c r="UTL290" s="134"/>
      <c r="UTM290" s="134"/>
      <c r="UTN290" s="134"/>
      <c r="UTO290" s="134"/>
      <c r="UTP290" s="134"/>
      <c r="UTQ290" s="134"/>
      <c r="UTR290" s="134"/>
      <c r="UTS290" s="134"/>
      <c r="UTT290" s="134"/>
      <c r="UTU290" s="134"/>
      <c r="UTV290" s="134"/>
      <c r="UTW290" s="134"/>
      <c r="UTX290" s="134"/>
      <c r="UTY290" s="134"/>
      <c r="UTZ290" s="134"/>
      <c r="UUA290" s="134"/>
      <c r="UUB290" s="134"/>
      <c r="UUC290" s="134"/>
      <c r="UUD290" s="134"/>
      <c r="UUE290" s="134"/>
      <c r="UUF290" s="134"/>
      <c r="UUG290" s="134"/>
      <c r="UUH290" s="134"/>
      <c r="UUI290" s="134"/>
      <c r="UUJ290" s="134"/>
      <c r="UUK290" s="134"/>
      <c r="UUL290" s="134"/>
      <c r="UUM290" s="134"/>
      <c r="UUN290" s="134"/>
      <c r="UUO290" s="134"/>
      <c r="UUP290" s="134"/>
      <c r="UUQ290" s="134"/>
      <c r="UUR290" s="134"/>
      <c r="UUS290" s="134"/>
      <c r="UUT290" s="134"/>
      <c r="UUU290" s="134"/>
      <c r="UUV290" s="134"/>
      <c r="UUW290" s="134"/>
      <c r="UUX290" s="134"/>
      <c r="UUY290" s="134"/>
      <c r="UUZ290" s="134"/>
      <c r="UVA290" s="134"/>
      <c r="UVB290" s="134"/>
      <c r="UVC290" s="134"/>
      <c r="UVD290" s="134"/>
      <c r="UVE290" s="134"/>
      <c r="UVF290" s="134"/>
      <c r="UVG290" s="134"/>
      <c r="UVH290" s="134"/>
      <c r="UVI290" s="134"/>
      <c r="UVJ290" s="134"/>
      <c r="UVK290" s="134"/>
      <c r="UVL290" s="134"/>
      <c r="UVM290" s="134"/>
      <c r="UVN290" s="134"/>
      <c r="UVO290" s="134"/>
      <c r="UVP290" s="134"/>
      <c r="UVQ290" s="134"/>
      <c r="UVR290" s="134"/>
      <c r="UVS290" s="134"/>
      <c r="UVT290" s="134"/>
      <c r="UVU290" s="134"/>
      <c r="UVV290" s="134"/>
      <c r="UVW290" s="134"/>
      <c r="UVX290" s="134"/>
      <c r="UVY290" s="134"/>
      <c r="UVZ290" s="134"/>
      <c r="UWA290" s="134"/>
      <c r="UWB290" s="134"/>
      <c r="UWC290" s="134"/>
      <c r="UWD290" s="134"/>
      <c r="UWE290" s="134"/>
      <c r="UWF290" s="134"/>
      <c r="UWG290" s="134"/>
      <c r="UWH290" s="134"/>
      <c r="UWI290" s="134"/>
      <c r="UWJ290" s="134"/>
      <c r="UWK290" s="134"/>
      <c r="UWL290" s="134"/>
      <c r="UWM290" s="134"/>
      <c r="UWN290" s="134"/>
      <c r="UWO290" s="134"/>
      <c r="UWP290" s="134"/>
      <c r="UWQ290" s="134"/>
      <c r="UWR290" s="134"/>
      <c r="UWS290" s="134"/>
      <c r="UWT290" s="134"/>
      <c r="UWU290" s="134"/>
      <c r="UWV290" s="134"/>
      <c r="UWW290" s="134"/>
      <c r="UWX290" s="134"/>
      <c r="UWY290" s="134"/>
      <c r="UWZ290" s="134"/>
      <c r="UXA290" s="134"/>
      <c r="UXB290" s="134"/>
      <c r="UXC290" s="134"/>
      <c r="UXD290" s="134"/>
      <c r="UXE290" s="134"/>
      <c r="UXF290" s="134"/>
      <c r="UXG290" s="134"/>
      <c r="UXH290" s="134"/>
      <c r="UXI290" s="134"/>
      <c r="UXJ290" s="134"/>
      <c r="UXK290" s="134"/>
      <c r="UXL290" s="134"/>
      <c r="UXM290" s="134"/>
      <c r="UXN290" s="134"/>
      <c r="UXO290" s="134"/>
      <c r="UXP290" s="134"/>
      <c r="UXQ290" s="134"/>
      <c r="UXR290" s="134"/>
      <c r="UXS290" s="134"/>
      <c r="UXT290" s="134"/>
      <c r="UXU290" s="134"/>
      <c r="UXV290" s="134"/>
      <c r="UXW290" s="134"/>
      <c r="UXX290" s="134"/>
      <c r="UXY290" s="134"/>
      <c r="UXZ290" s="134"/>
      <c r="UYA290" s="134"/>
      <c r="UYB290" s="134"/>
      <c r="UYC290" s="134"/>
      <c r="UYD290" s="134"/>
      <c r="UYE290" s="134"/>
      <c r="UYF290" s="134"/>
      <c r="UYG290" s="134"/>
      <c r="UYH290" s="134"/>
      <c r="UYI290" s="134"/>
      <c r="UYJ290" s="134"/>
      <c r="UYK290" s="134"/>
      <c r="UYL290" s="134"/>
      <c r="UYM290" s="134"/>
      <c r="UYN290" s="134"/>
      <c r="UYO290" s="134"/>
      <c r="UYP290" s="134"/>
      <c r="UYQ290" s="134"/>
      <c r="UYR290" s="134"/>
      <c r="UYS290" s="134"/>
      <c r="UYT290" s="134"/>
      <c r="UYU290" s="134"/>
      <c r="UYV290" s="134"/>
      <c r="UYW290" s="134"/>
      <c r="UYX290" s="134"/>
      <c r="UYY290" s="134"/>
      <c r="UYZ290" s="134"/>
      <c r="UZA290" s="134"/>
      <c r="UZB290" s="134"/>
      <c r="UZC290" s="134"/>
      <c r="UZD290" s="134"/>
      <c r="UZE290" s="134"/>
      <c r="UZF290" s="134"/>
      <c r="UZG290" s="134"/>
      <c r="UZH290" s="134"/>
      <c r="UZI290" s="134"/>
      <c r="UZJ290" s="134"/>
      <c r="UZK290" s="134"/>
      <c r="UZL290" s="134"/>
      <c r="UZM290" s="134"/>
      <c r="UZN290" s="134"/>
      <c r="UZO290" s="134"/>
      <c r="UZP290" s="134"/>
      <c r="UZQ290" s="134"/>
      <c r="UZR290" s="134"/>
      <c r="UZS290" s="134"/>
      <c r="UZT290" s="134"/>
      <c r="UZU290" s="134"/>
      <c r="UZV290" s="134"/>
      <c r="UZW290" s="134"/>
      <c r="UZX290" s="134"/>
      <c r="UZY290" s="134"/>
      <c r="UZZ290" s="134"/>
      <c r="VAA290" s="134"/>
      <c r="VAB290" s="134"/>
      <c r="VAC290" s="134"/>
      <c r="VAD290" s="134"/>
      <c r="VAE290" s="134"/>
      <c r="VAF290" s="134"/>
      <c r="VAG290" s="134"/>
      <c r="VAH290" s="134"/>
      <c r="VAI290" s="134"/>
      <c r="VAJ290" s="134"/>
      <c r="VAK290" s="134"/>
      <c r="VAL290" s="134"/>
      <c r="VAM290" s="134"/>
      <c r="VAN290" s="134"/>
      <c r="VAO290" s="134"/>
      <c r="VAP290" s="134"/>
      <c r="VAQ290" s="134"/>
      <c r="VAR290" s="134"/>
      <c r="VAS290" s="134"/>
      <c r="VAT290" s="134"/>
      <c r="VAU290" s="134"/>
      <c r="VAV290" s="134"/>
      <c r="VAW290" s="134"/>
      <c r="VAX290" s="134"/>
      <c r="VAY290" s="134"/>
      <c r="VAZ290" s="134"/>
      <c r="VBA290" s="134"/>
      <c r="VBB290" s="134"/>
      <c r="VBC290" s="134"/>
      <c r="VBD290" s="134"/>
      <c r="VBE290" s="134"/>
      <c r="VBF290" s="134"/>
      <c r="VBG290" s="134"/>
      <c r="VBH290" s="134"/>
      <c r="VBI290" s="134"/>
      <c r="VBJ290" s="134"/>
      <c r="VBK290" s="134"/>
      <c r="VBL290" s="134"/>
      <c r="VBM290" s="134"/>
      <c r="VBN290" s="134"/>
      <c r="VBO290" s="134"/>
      <c r="VBP290" s="134"/>
      <c r="VBQ290" s="134"/>
      <c r="VBR290" s="134"/>
      <c r="VBS290" s="134"/>
      <c r="VBT290" s="134"/>
      <c r="VBU290" s="134"/>
      <c r="VBV290" s="134"/>
      <c r="VBW290" s="134"/>
      <c r="VBX290" s="134"/>
      <c r="VBY290" s="134"/>
      <c r="VBZ290" s="134"/>
      <c r="VCA290" s="134"/>
      <c r="VCB290" s="134"/>
      <c r="VCC290" s="134"/>
      <c r="VCD290" s="134"/>
      <c r="VCE290" s="134"/>
      <c r="VCF290" s="134"/>
      <c r="VCG290" s="134"/>
      <c r="VCH290" s="134"/>
      <c r="VCI290" s="134"/>
      <c r="VCJ290" s="134"/>
      <c r="VCK290" s="134"/>
      <c r="VCL290" s="134"/>
      <c r="VCM290" s="134"/>
      <c r="VCN290" s="134"/>
      <c r="VCO290" s="134"/>
      <c r="VCP290" s="134"/>
      <c r="VCQ290" s="134"/>
      <c r="VCR290" s="134"/>
      <c r="VCS290" s="134"/>
      <c r="VCT290" s="134"/>
      <c r="VCU290" s="134"/>
      <c r="VCV290" s="134"/>
      <c r="VCW290" s="134"/>
      <c r="VCX290" s="134"/>
      <c r="VCY290" s="134"/>
      <c r="VCZ290" s="134"/>
      <c r="VDA290" s="134"/>
      <c r="VDB290" s="134"/>
      <c r="VDC290" s="134"/>
      <c r="VDD290" s="134"/>
      <c r="VDE290" s="134"/>
      <c r="VDF290" s="134"/>
      <c r="VDG290" s="134"/>
      <c r="VDH290" s="134"/>
      <c r="VDI290" s="134"/>
      <c r="VDJ290" s="134"/>
      <c r="VDK290" s="134"/>
      <c r="VDL290" s="134"/>
      <c r="VDM290" s="134"/>
      <c r="VDN290" s="134"/>
      <c r="VDO290" s="134"/>
      <c r="VDP290" s="134"/>
      <c r="VDQ290" s="134"/>
      <c r="VDR290" s="134"/>
      <c r="VDS290" s="134"/>
      <c r="VDT290" s="134"/>
      <c r="VDU290" s="134"/>
      <c r="VDV290" s="134"/>
      <c r="VDW290" s="134"/>
      <c r="VDX290" s="134"/>
      <c r="VDY290" s="134"/>
      <c r="VDZ290" s="134"/>
      <c r="VEA290" s="134"/>
      <c r="VEB290" s="134"/>
      <c r="VEC290" s="134"/>
      <c r="VED290" s="134"/>
      <c r="VEE290" s="134"/>
      <c r="VEF290" s="134"/>
      <c r="VEG290" s="134"/>
      <c r="VEH290" s="134"/>
      <c r="VEI290" s="134"/>
      <c r="VEJ290" s="134"/>
      <c r="VEK290" s="134"/>
      <c r="VEL290" s="134"/>
      <c r="VEM290" s="134"/>
      <c r="VEN290" s="134"/>
      <c r="VEO290" s="134"/>
      <c r="VEP290" s="134"/>
      <c r="VEQ290" s="134"/>
      <c r="VER290" s="134"/>
      <c r="VES290" s="134"/>
      <c r="VET290" s="134"/>
      <c r="VEU290" s="134"/>
      <c r="VEV290" s="134"/>
      <c r="VEW290" s="134"/>
      <c r="VEX290" s="134"/>
      <c r="VEY290" s="134"/>
      <c r="VEZ290" s="134"/>
      <c r="VFA290" s="134"/>
      <c r="VFB290" s="134"/>
      <c r="VFC290" s="134"/>
      <c r="VFD290" s="134"/>
      <c r="VFE290" s="134"/>
      <c r="VFF290" s="134"/>
      <c r="VFG290" s="134"/>
      <c r="VFH290" s="134"/>
      <c r="VFI290" s="134"/>
      <c r="VFJ290" s="134"/>
      <c r="VFK290" s="134"/>
      <c r="VFL290" s="134"/>
      <c r="VFM290" s="134"/>
      <c r="VFN290" s="134"/>
      <c r="VFO290" s="134"/>
      <c r="VFP290" s="134"/>
      <c r="VFQ290" s="134"/>
      <c r="VFR290" s="134"/>
      <c r="VFS290" s="134"/>
      <c r="VFT290" s="134"/>
      <c r="VFU290" s="134"/>
      <c r="VFV290" s="134"/>
      <c r="VFW290" s="134"/>
      <c r="VFX290" s="134"/>
      <c r="VFY290" s="134"/>
      <c r="VFZ290" s="134"/>
      <c r="VGA290" s="134"/>
      <c r="VGB290" s="134"/>
      <c r="VGC290" s="134"/>
      <c r="VGD290" s="134"/>
      <c r="VGE290" s="134"/>
      <c r="VGF290" s="134"/>
      <c r="VGG290" s="134"/>
      <c r="VGH290" s="134"/>
      <c r="VGI290" s="134"/>
      <c r="VGJ290" s="134"/>
      <c r="VGK290" s="134"/>
      <c r="VGL290" s="134"/>
      <c r="VGM290" s="134"/>
      <c r="VGN290" s="134"/>
      <c r="VGO290" s="134"/>
      <c r="VGP290" s="134"/>
      <c r="VGQ290" s="134"/>
      <c r="VGR290" s="134"/>
      <c r="VGS290" s="134"/>
      <c r="VGT290" s="134"/>
      <c r="VGU290" s="134"/>
      <c r="VGV290" s="134"/>
      <c r="VGW290" s="134"/>
      <c r="VGX290" s="134"/>
      <c r="VGY290" s="134"/>
      <c r="VGZ290" s="134"/>
      <c r="VHA290" s="134"/>
      <c r="VHB290" s="134"/>
      <c r="VHC290" s="134"/>
      <c r="VHD290" s="134"/>
      <c r="VHE290" s="134"/>
      <c r="VHF290" s="134"/>
      <c r="VHG290" s="134"/>
      <c r="VHH290" s="134"/>
      <c r="VHI290" s="134"/>
      <c r="VHJ290" s="134"/>
      <c r="VHK290" s="134"/>
      <c r="VHL290" s="134"/>
      <c r="VHM290" s="134"/>
      <c r="VHN290" s="134"/>
      <c r="VHO290" s="134"/>
      <c r="VHP290" s="134"/>
      <c r="VHQ290" s="134"/>
      <c r="VHR290" s="134"/>
      <c r="VHS290" s="134"/>
      <c r="VHT290" s="134"/>
      <c r="VHU290" s="134"/>
      <c r="VHV290" s="134"/>
      <c r="VHW290" s="134"/>
      <c r="VHX290" s="134"/>
      <c r="VHY290" s="134"/>
      <c r="VHZ290" s="134"/>
      <c r="VIA290" s="134"/>
      <c r="VIB290" s="134"/>
      <c r="VIC290" s="134"/>
      <c r="VID290" s="134"/>
      <c r="VIE290" s="134"/>
      <c r="VIF290" s="134"/>
      <c r="VIG290" s="134"/>
      <c r="VIH290" s="134"/>
      <c r="VII290" s="134"/>
      <c r="VIJ290" s="134"/>
      <c r="VIK290" s="134"/>
      <c r="VIL290" s="134"/>
      <c r="VIM290" s="134"/>
      <c r="VIN290" s="134"/>
      <c r="VIO290" s="134"/>
      <c r="VIP290" s="134"/>
      <c r="VIQ290" s="134"/>
      <c r="VIR290" s="134"/>
      <c r="VIS290" s="134"/>
      <c r="VIT290" s="134"/>
      <c r="VIU290" s="134"/>
      <c r="VIV290" s="134"/>
      <c r="VIW290" s="134"/>
      <c r="VIX290" s="134"/>
      <c r="VIY290" s="134"/>
      <c r="VIZ290" s="134"/>
      <c r="VJA290" s="134"/>
      <c r="VJB290" s="134"/>
      <c r="VJC290" s="134"/>
      <c r="VJD290" s="134"/>
      <c r="VJE290" s="134"/>
      <c r="VJF290" s="134"/>
      <c r="VJG290" s="134"/>
      <c r="VJH290" s="134"/>
      <c r="VJI290" s="134"/>
      <c r="VJJ290" s="134"/>
      <c r="VJK290" s="134"/>
      <c r="VJL290" s="134"/>
      <c r="VJM290" s="134"/>
      <c r="VJN290" s="134"/>
      <c r="VJO290" s="134"/>
      <c r="VJP290" s="134"/>
      <c r="VJQ290" s="134"/>
      <c r="VJR290" s="134"/>
      <c r="VJS290" s="134"/>
      <c r="VJT290" s="134"/>
      <c r="VJU290" s="134"/>
      <c r="VJV290" s="134"/>
      <c r="VJW290" s="134"/>
      <c r="VJX290" s="134"/>
      <c r="VJY290" s="134"/>
      <c r="VJZ290" s="134"/>
      <c r="VKA290" s="134"/>
      <c r="VKB290" s="134"/>
      <c r="VKC290" s="134"/>
      <c r="VKD290" s="134"/>
      <c r="VKE290" s="134"/>
      <c r="VKF290" s="134"/>
      <c r="VKG290" s="134"/>
      <c r="VKH290" s="134"/>
      <c r="VKI290" s="134"/>
      <c r="VKJ290" s="134"/>
      <c r="VKK290" s="134"/>
      <c r="VKL290" s="134"/>
      <c r="VKM290" s="134"/>
      <c r="VKN290" s="134"/>
      <c r="VKO290" s="134"/>
      <c r="VKP290" s="134"/>
      <c r="VKQ290" s="134"/>
      <c r="VKR290" s="134"/>
      <c r="VKS290" s="134"/>
      <c r="VKT290" s="134"/>
      <c r="VKU290" s="134"/>
      <c r="VKV290" s="134"/>
      <c r="VKW290" s="134"/>
      <c r="VKX290" s="134"/>
      <c r="VKY290" s="134"/>
      <c r="VKZ290" s="134"/>
      <c r="VLA290" s="134"/>
      <c r="VLB290" s="134"/>
      <c r="VLC290" s="134"/>
      <c r="VLD290" s="134"/>
      <c r="VLE290" s="134"/>
      <c r="VLF290" s="134"/>
      <c r="VLG290" s="134"/>
      <c r="VLH290" s="134"/>
      <c r="VLI290" s="134"/>
      <c r="VLJ290" s="134"/>
      <c r="VLK290" s="134"/>
      <c r="VLL290" s="134"/>
      <c r="VLM290" s="134"/>
      <c r="VLN290" s="134"/>
      <c r="VLO290" s="134"/>
      <c r="VLP290" s="134"/>
      <c r="VLQ290" s="134"/>
      <c r="VLR290" s="134"/>
      <c r="VLS290" s="134"/>
      <c r="VLT290" s="134"/>
      <c r="VLU290" s="134"/>
      <c r="VLV290" s="134"/>
      <c r="VLW290" s="134"/>
      <c r="VLX290" s="134"/>
      <c r="VLY290" s="134"/>
      <c r="VLZ290" s="134"/>
      <c r="VMA290" s="134"/>
      <c r="VMB290" s="134"/>
      <c r="VMC290" s="134"/>
      <c r="VMD290" s="134"/>
      <c r="VME290" s="134"/>
      <c r="VMF290" s="134"/>
      <c r="VMG290" s="134"/>
      <c r="VMH290" s="134"/>
      <c r="VMI290" s="134"/>
      <c r="VMJ290" s="134"/>
      <c r="VMK290" s="134"/>
      <c r="VML290" s="134"/>
      <c r="VMM290" s="134"/>
      <c r="VMN290" s="134"/>
      <c r="VMO290" s="134"/>
      <c r="VMP290" s="134"/>
      <c r="VMQ290" s="134"/>
      <c r="VMR290" s="134"/>
      <c r="VMS290" s="134"/>
      <c r="VMT290" s="134"/>
      <c r="VMU290" s="134"/>
      <c r="VMV290" s="134"/>
      <c r="VMW290" s="134"/>
      <c r="VMX290" s="134"/>
      <c r="VMY290" s="134"/>
      <c r="VMZ290" s="134"/>
      <c r="VNA290" s="134"/>
      <c r="VNB290" s="134"/>
      <c r="VNC290" s="134"/>
      <c r="VND290" s="134"/>
      <c r="VNE290" s="134"/>
      <c r="VNF290" s="134"/>
      <c r="VNG290" s="134"/>
      <c r="VNH290" s="134"/>
      <c r="VNI290" s="134"/>
      <c r="VNJ290" s="134"/>
      <c r="VNK290" s="134"/>
      <c r="VNL290" s="134"/>
      <c r="VNM290" s="134"/>
      <c r="VNN290" s="134"/>
      <c r="VNO290" s="134"/>
      <c r="VNP290" s="134"/>
      <c r="VNQ290" s="134"/>
      <c r="VNR290" s="134"/>
      <c r="VNS290" s="134"/>
      <c r="VNT290" s="134"/>
      <c r="VNU290" s="134"/>
      <c r="VNV290" s="134"/>
      <c r="VNW290" s="134"/>
      <c r="VNX290" s="134"/>
      <c r="VNY290" s="134"/>
      <c r="VNZ290" s="134"/>
      <c r="VOA290" s="134"/>
      <c r="VOB290" s="134"/>
      <c r="VOC290" s="134"/>
      <c r="VOD290" s="134"/>
      <c r="VOE290" s="134"/>
      <c r="VOF290" s="134"/>
      <c r="VOG290" s="134"/>
      <c r="VOH290" s="134"/>
      <c r="VOI290" s="134"/>
      <c r="VOJ290" s="134"/>
      <c r="VOK290" s="134"/>
      <c r="VOL290" s="134"/>
      <c r="VOM290" s="134"/>
      <c r="VON290" s="134"/>
      <c r="VOO290" s="134"/>
      <c r="VOP290" s="134"/>
      <c r="VOQ290" s="134"/>
      <c r="VOR290" s="134"/>
      <c r="VOS290" s="134"/>
      <c r="VOT290" s="134"/>
      <c r="VOU290" s="134"/>
      <c r="VOV290" s="134"/>
      <c r="VOW290" s="134"/>
      <c r="VOX290" s="134"/>
      <c r="VOY290" s="134"/>
      <c r="VOZ290" s="134"/>
      <c r="VPA290" s="134"/>
      <c r="VPB290" s="134"/>
      <c r="VPC290" s="134"/>
      <c r="VPD290" s="134"/>
      <c r="VPE290" s="134"/>
      <c r="VPF290" s="134"/>
      <c r="VPG290" s="134"/>
      <c r="VPH290" s="134"/>
      <c r="VPI290" s="134"/>
      <c r="VPJ290" s="134"/>
      <c r="VPK290" s="134"/>
      <c r="VPL290" s="134"/>
      <c r="VPM290" s="134"/>
      <c r="VPN290" s="134"/>
      <c r="VPO290" s="134"/>
      <c r="VPP290" s="134"/>
      <c r="VPQ290" s="134"/>
      <c r="VPR290" s="134"/>
      <c r="VPS290" s="134"/>
      <c r="VPT290" s="134"/>
      <c r="VPU290" s="134"/>
      <c r="VPV290" s="134"/>
      <c r="VPW290" s="134"/>
      <c r="VPX290" s="134"/>
      <c r="VPY290" s="134"/>
      <c r="VPZ290" s="134"/>
      <c r="VQA290" s="134"/>
      <c r="VQB290" s="134"/>
      <c r="VQC290" s="134"/>
      <c r="VQD290" s="134"/>
      <c r="VQE290" s="134"/>
      <c r="VQF290" s="134"/>
      <c r="VQG290" s="134"/>
      <c r="VQH290" s="134"/>
      <c r="VQI290" s="134"/>
      <c r="VQJ290" s="134"/>
      <c r="VQK290" s="134"/>
      <c r="VQL290" s="134"/>
      <c r="VQM290" s="134"/>
      <c r="VQN290" s="134"/>
      <c r="VQO290" s="134"/>
      <c r="VQP290" s="134"/>
      <c r="VQQ290" s="134"/>
      <c r="VQR290" s="134"/>
      <c r="VQS290" s="134"/>
      <c r="VQT290" s="134"/>
      <c r="VQU290" s="134"/>
      <c r="VQV290" s="134"/>
      <c r="VQW290" s="134"/>
      <c r="VQX290" s="134"/>
      <c r="VQY290" s="134"/>
      <c r="VQZ290" s="134"/>
      <c r="VRA290" s="134"/>
      <c r="VRB290" s="134"/>
      <c r="VRC290" s="134"/>
      <c r="VRD290" s="134"/>
      <c r="VRE290" s="134"/>
      <c r="VRF290" s="134"/>
      <c r="VRG290" s="134"/>
      <c r="VRH290" s="134"/>
      <c r="VRI290" s="134"/>
      <c r="VRJ290" s="134"/>
      <c r="VRK290" s="134"/>
      <c r="VRL290" s="134"/>
      <c r="VRM290" s="134"/>
      <c r="VRN290" s="134"/>
      <c r="VRO290" s="134"/>
      <c r="VRP290" s="134"/>
      <c r="VRQ290" s="134"/>
      <c r="VRR290" s="134"/>
      <c r="VRS290" s="134"/>
      <c r="VRT290" s="134"/>
      <c r="VRU290" s="134"/>
      <c r="VRV290" s="134"/>
      <c r="VRW290" s="134"/>
      <c r="VRX290" s="134"/>
      <c r="VRY290" s="134"/>
      <c r="VRZ290" s="134"/>
      <c r="VSA290" s="134"/>
      <c r="VSB290" s="134"/>
      <c r="VSC290" s="134"/>
      <c r="VSD290" s="134"/>
      <c r="VSE290" s="134"/>
      <c r="VSF290" s="134"/>
      <c r="VSG290" s="134"/>
      <c r="VSH290" s="134"/>
      <c r="VSI290" s="134"/>
      <c r="VSJ290" s="134"/>
      <c r="VSK290" s="134"/>
      <c r="VSL290" s="134"/>
      <c r="VSM290" s="134"/>
      <c r="VSN290" s="134"/>
      <c r="VSO290" s="134"/>
      <c r="VSP290" s="134"/>
      <c r="VSQ290" s="134"/>
      <c r="VSR290" s="134"/>
      <c r="VSS290" s="134"/>
      <c r="VST290" s="134"/>
      <c r="VSU290" s="134"/>
      <c r="VSV290" s="134"/>
      <c r="VSW290" s="134"/>
      <c r="VSX290" s="134"/>
      <c r="VSY290" s="134"/>
      <c r="VSZ290" s="134"/>
      <c r="VTA290" s="134"/>
      <c r="VTB290" s="134"/>
      <c r="VTC290" s="134"/>
      <c r="VTD290" s="134"/>
      <c r="VTE290" s="134"/>
      <c r="VTF290" s="134"/>
      <c r="VTG290" s="134"/>
      <c r="VTH290" s="134"/>
      <c r="VTI290" s="134"/>
      <c r="VTJ290" s="134"/>
      <c r="VTK290" s="134"/>
      <c r="VTL290" s="134"/>
      <c r="VTM290" s="134"/>
      <c r="VTN290" s="134"/>
      <c r="VTO290" s="134"/>
      <c r="VTP290" s="134"/>
      <c r="VTQ290" s="134"/>
      <c r="VTR290" s="134"/>
      <c r="VTS290" s="134"/>
      <c r="VTT290" s="134"/>
      <c r="VTU290" s="134"/>
      <c r="VTV290" s="134"/>
      <c r="VTW290" s="134"/>
      <c r="VTX290" s="134"/>
      <c r="VTY290" s="134"/>
      <c r="VTZ290" s="134"/>
      <c r="VUA290" s="134"/>
      <c r="VUB290" s="134"/>
      <c r="VUC290" s="134"/>
      <c r="VUD290" s="134"/>
      <c r="VUE290" s="134"/>
      <c r="VUF290" s="134"/>
      <c r="VUG290" s="134"/>
      <c r="VUH290" s="134"/>
      <c r="VUI290" s="134"/>
      <c r="VUJ290" s="134"/>
      <c r="VUK290" s="134"/>
      <c r="VUL290" s="134"/>
      <c r="VUM290" s="134"/>
      <c r="VUN290" s="134"/>
      <c r="VUO290" s="134"/>
      <c r="VUP290" s="134"/>
      <c r="VUQ290" s="134"/>
      <c r="VUR290" s="134"/>
      <c r="VUS290" s="134"/>
      <c r="VUT290" s="134"/>
      <c r="VUU290" s="134"/>
      <c r="VUV290" s="134"/>
      <c r="VUW290" s="134"/>
      <c r="VUX290" s="134"/>
      <c r="VUY290" s="134"/>
      <c r="VUZ290" s="134"/>
      <c r="VVA290" s="134"/>
      <c r="VVB290" s="134"/>
      <c r="VVC290" s="134"/>
      <c r="VVD290" s="134"/>
      <c r="VVE290" s="134"/>
      <c r="VVF290" s="134"/>
      <c r="VVG290" s="134"/>
      <c r="VVH290" s="134"/>
      <c r="VVI290" s="134"/>
      <c r="VVJ290" s="134"/>
      <c r="VVK290" s="134"/>
      <c r="VVL290" s="134"/>
      <c r="VVM290" s="134"/>
      <c r="VVN290" s="134"/>
      <c r="VVO290" s="134"/>
      <c r="VVP290" s="134"/>
      <c r="VVQ290" s="134"/>
      <c r="VVR290" s="134"/>
      <c r="VVS290" s="134"/>
      <c r="VVT290" s="134"/>
      <c r="VVU290" s="134"/>
      <c r="VVV290" s="134"/>
      <c r="VVW290" s="134"/>
      <c r="VVX290" s="134"/>
      <c r="VVY290" s="134"/>
      <c r="VVZ290" s="134"/>
      <c r="VWA290" s="134"/>
      <c r="VWB290" s="134"/>
      <c r="VWC290" s="134"/>
      <c r="VWD290" s="134"/>
      <c r="VWE290" s="134"/>
      <c r="VWF290" s="134"/>
      <c r="VWG290" s="134"/>
      <c r="VWH290" s="134"/>
      <c r="VWI290" s="134"/>
      <c r="VWJ290" s="134"/>
      <c r="VWK290" s="134"/>
      <c r="VWL290" s="134"/>
      <c r="VWM290" s="134"/>
      <c r="VWN290" s="134"/>
      <c r="VWO290" s="134"/>
      <c r="VWP290" s="134"/>
      <c r="VWQ290" s="134"/>
      <c r="VWR290" s="134"/>
      <c r="VWS290" s="134"/>
      <c r="VWT290" s="134"/>
      <c r="VWU290" s="134"/>
      <c r="VWV290" s="134"/>
      <c r="VWW290" s="134"/>
      <c r="VWX290" s="134"/>
      <c r="VWY290" s="134"/>
      <c r="VWZ290" s="134"/>
      <c r="VXA290" s="134"/>
      <c r="VXB290" s="134"/>
      <c r="VXC290" s="134"/>
      <c r="VXD290" s="134"/>
      <c r="VXE290" s="134"/>
      <c r="VXF290" s="134"/>
      <c r="VXG290" s="134"/>
      <c r="VXH290" s="134"/>
      <c r="VXI290" s="134"/>
      <c r="VXJ290" s="134"/>
      <c r="VXK290" s="134"/>
      <c r="VXL290" s="134"/>
      <c r="VXM290" s="134"/>
      <c r="VXN290" s="134"/>
      <c r="VXO290" s="134"/>
      <c r="VXP290" s="134"/>
      <c r="VXQ290" s="134"/>
      <c r="VXR290" s="134"/>
      <c r="VXS290" s="134"/>
      <c r="VXT290" s="134"/>
      <c r="VXU290" s="134"/>
      <c r="VXV290" s="134"/>
      <c r="VXW290" s="134"/>
      <c r="VXX290" s="134"/>
      <c r="VXY290" s="134"/>
      <c r="VXZ290" s="134"/>
      <c r="VYA290" s="134"/>
      <c r="VYB290" s="134"/>
      <c r="VYC290" s="134"/>
      <c r="VYD290" s="134"/>
      <c r="VYE290" s="134"/>
      <c r="VYF290" s="134"/>
      <c r="VYG290" s="134"/>
      <c r="VYH290" s="134"/>
      <c r="VYI290" s="134"/>
      <c r="VYJ290" s="134"/>
      <c r="VYK290" s="134"/>
      <c r="VYL290" s="134"/>
      <c r="VYM290" s="134"/>
      <c r="VYN290" s="134"/>
      <c r="VYO290" s="134"/>
      <c r="VYP290" s="134"/>
      <c r="VYQ290" s="134"/>
      <c r="VYR290" s="134"/>
      <c r="VYS290" s="134"/>
      <c r="VYT290" s="134"/>
      <c r="VYU290" s="134"/>
      <c r="VYV290" s="134"/>
      <c r="VYW290" s="134"/>
      <c r="VYX290" s="134"/>
      <c r="VYY290" s="134"/>
      <c r="VYZ290" s="134"/>
      <c r="VZA290" s="134"/>
      <c r="VZB290" s="134"/>
      <c r="VZC290" s="134"/>
      <c r="VZD290" s="134"/>
      <c r="VZE290" s="134"/>
      <c r="VZF290" s="134"/>
      <c r="VZG290" s="134"/>
      <c r="VZH290" s="134"/>
      <c r="VZI290" s="134"/>
      <c r="VZJ290" s="134"/>
      <c r="VZK290" s="134"/>
      <c r="VZL290" s="134"/>
      <c r="VZM290" s="134"/>
      <c r="VZN290" s="134"/>
      <c r="VZO290" s="134"/>
      <c r="VZP290" s="134"/>
      <c r="VZQ290" s="134"/>
      <c r="VZR290" s="134"/>
      <c r="VZS290" s="134"/>
      <c r="VZT290" s="134"/>
      <c r="VZU290" s="134"/>
      <c r="VZV290" s="134"/>
      <c r="VZW290" s="134"/>
      <c r="VZX290" s="134"/>
      <c r="VZY290" s="134"/>
      <c r="VZZ290" s="134"/>
      <c r="WAA290" s="134"/>
      <c r="WAB290" s="134"/>
      <c r="WAC290" s="134"/>
      <c r="WAD290" s="134"/>
      <c r="WAE290" s="134"/>
      <c r="WAF290" s="134"/>
      <c r="WAG290" s="134"/>
      <c r="WAH290" s="134"/>
      <c r="WAI290" s="134"/>
      <c r="WAJ290" s="134"/>
      <c r="WAK290" s="134"/>
      <c r="WAL290" s="134"/>
      <c r="WAM290" s="134"/>
      <c r="WAN290" s="134"/>
      <c r="WAO290" s="134"/>
      <c r="WAP290" s="134"/>
      <c r="WAQ290" s="134"/>
      <c r="WAR290" s="134"/>
      <c r="WAS290" s="134"/>
      <c r="WAT290" s="134"/>
      <c r="WAU290" s="134"/>
      <c r="WAV290" s="134"/>
      <c r="WAW290" s="134"/>
      <c r="WAX290" s="134"/>
      <c r="WAY290" s="134"/>
      <c r="WAZ290" s="134"/>
      <c r="WBA290" s="134"/>
      <c r="WBB290" s="134"/>
      <c r="WBC290" s="134"/>
      <c r="WBD290" s="134"/>
      <c r="WBE290" s="134"/>
      <c r="WBF290" s="134"/>
      <c r="WBG290" s="134"/>
      <c r="WBH290" s="134"/>
      <c r="WBI290" s="134"/>
      <c r="WBJ290" s="134"/>
      <c r="WBK290" s="134"/>
      <c r="WBL290" s="134"/>
      <c r="WBM290" s="134"/>
      <c r="WBN290" s="134"/>
      <c r="WBO290" s="134"/>
      <c r="WBP290" s="134"/>
      <c r="WBQ290" s="134"/>
      <c r="WBR290" s="134"/>
      <c r="WBS290" s="134"/>
      <c r="WBT290" s="134"/>
      <c r="WBU290" s="134"/>
      <c r="WBV290" s="134"/>
      <c r="WBW290" s="134"/>
      <c r="WBX290" s="134"/>
      <c r="WBY290" s="134"/>
      <c r="WBZ290" s="134"/>
      <c r="WCA290" s="134"/>
      <c r="WCB290" s="134"/>
      <c r="WCC290" s="134"/>
      <c r="WCD290" s="134"/>
      <c r="WCE290" s="134"/>
      <c r="WCF290" s="134"/>
      <c r="WCG290" s="134"/>
      <c r="WCH290" s="134"/>
      <c r="WCI290" s="134"/>
      <c r="WCJ290" s="134"/>
      <c r="WCK290" s="134"/>
      <c r="WCL290" s="134"/>
      <c r="WCM290" s="134"/>
      <c r="WCN290" s="134"/>
      <c r="WCO290" s="134"/>
      <c r="WCP290" s="134"/>
      <c r="WCQ290" s="134"/>
      <c r="WCR290" s="134"/>
      <c r="WCS290" s="134"/>
      <c r="WCT290" s="134"/>
      <c r="WCU290" s="134"/>
      <c r="WCV290" s="134"/>
      <c r="WCW290" s="134"/>
      <c r="WCX290" s="134"/>
      <c r="WCY290" s="134"/>
      <c r="WCZ290" s="134"/>
      <c r="WDA290" s="134"/>
      <c r="WDB290" s="134"/>
      <c r="WDC290" s="134"/>
      <c r="WDD290" s="134"/>
      <c r="WDE290" s="134"/>
      <c r="WDF290" s="134"/>
      <c r="WDG290" s="134"/>
      <c r="WDH290" s="134"/>
      <c r="WDI290" s="134"/>
      <c r="WDJ290" s="134"/>
      <c r="WDK290" s="134"/>
      <c r="WDL290" s="134"/>
      <c r="WDM290" s="134"/>
      <c r="WDN290" s="134"/>
      <c r="WDO290" s="134"/>
      <c r="WDP290" s="134"/>
      <c r="WDQ290" s="134"/>
      <c r="WDR290" s="134"/>
      <c r="WDS290" s="134"/>
      <c r="WDT290" s="134"/>
      <c r="WDU290" s="134"/>
      <c r="WDV290" s="134"/>
      <c r="WDW290" s="134"/>
      <c r="WDX290" s="134"/>
      <c r="WDY290" s="134"/>
      <c r="WDZ290" s="134"/>
      <c r="WEA290" s="134"/>
      <c r="WEB290" s="134"/>
      <c r="WEC290" s="134"/>
      <c r="WED290" s="134"/>
      <c r="WEE290" s="134"/>
      <c r="WEF290" s="134"/>
      <c r="WEG290" s="134"/>
      <c r="WEH290" s="134"/>
      <c r="WEI290" s="134"/>
      <c r="WEJ290" s="134"/>
      <c r="WEK290" s="134"/>
      <c r="WEL290" s="134"/>
      <c r="WEM290" s="134"/>
      <c r="WEN290" s="134"/>
      <c r="WEO290" s="134"/>
      <c r="WEP290" s="134"/>
      <c r="WEQ290" s="134"/>
      <c r="WER290" s="134"/>
      <c r="WES290" s="134"/>
      <c r="WET290" s="134"/>
      <c r="WEU290" s="134"/>
      <c r="WEV290" s="134"/>
      <c r="WEW290" s="134"/>
      <c r="WEX290" s="134"/>
      <c r="WEY290" s="134"/>
      <c r="WEZ290" s="134"/>
      <c r="WFA290" s="134"/>
      <c r="WFB290" s="134"/>
      <c r="WFC290" s="134"/>
      <c r="WFD290" s="134"/>
      <c r="WFE290" s="134"/>
      <c r="WFF290" s="134"/>
      <c r="WFG290" s="134"/>
      <c r="WFH290" s="134"/>
      <c r="WFI290" s="134"/>
      <c r="WFJ290" s="134"/>
      <c r="WFK290" s="134"/>
      <c r="WFL290" s="134"/>
      <c r="WFM290" s="134"/>
      <c r="WFN290" s="134"/>
      <c r="WFO290" s="134"/>
      <c r="WFP290" s="134"/>
      <c r="WFQ290" s="134"/>
      <c r="WFR290" s="134"/>
      <c r="WFS290" s="134"/>
      <c r="WFT290" s="134"/>
      <c r="WFU290" s="134"/>
      <c r="WFV290" s="134"/>
      <c r="WFW290" s="134"/>
      <c r="WFX290" s="134"/>
      <c r="WFY290" s="134"/>
      <c r="WFZ290" s="134"/>
      <c r="WGA290" s="134"/>
      <c r="WGB290" s="134"/>
      <c r="WGC290" s="134"/>
      <c r="WGD290" s="134"/>
      <c r="WGE290" s="134"/>
      <c r="WGF290" s="134"/>
      <c r="WGG290" s="134"/>
      <c r="WGH290" s="134"/>
      <c r="WGI290" s="134"/>
      <c r="WGJ290" s="134"/>
      <c r="WGK290" s="134"/>
      <c r="WGL290" s="134"/>
      <c r="WGM290" s="134"/>
      <c r="WGN290" s="134"/>
      <c r="WGO290" s="134"/>
      <c r="WGP290" s="134"/>
      <c r="WGQ290" s="134"/>
      <c r="WGR290" s="134"/>
      <c r="WGS290" s="134"/>
      <c r="WGT290" s="134"/>
      <c r="WGU290" s="134"/>
      <c r="WGV290" s="134"/>
      <c r="WGW290" s="134"/>
      <c r="WGX290" s="134"/>
      <c r="WGY290" s="134"/>
      <c r="WGZ290" s="134"/>
      <c r="WHA290" s="134"/>
      <c r="WHB290" s="134"/>
      <c r="WHC290" s="134"/>
      <c r="WHD290" s="134"/>
      <c r="WHE290" s="134"/>
      <c r="WHF290" s="134"/>
      <c r="WHG290" s="134"/>
      <c r="WHH290" s="134"/>
      <c r="WHI290" s="134"/>
      <c r="WHJ290" s="134"/>
      <c r="WHK290" s="134"/>
      <c r="WHL290" s="134"/>
      <c r="WHM290" s="134"/>
      <c r="WHN290" s="134"/>
      <c r="WHO290" s="134"/>
      <c r="WHP290" s="134"/>
      <c r="WHQ290" s="134"/>
      <c r="WHR290" s="134"/>
      <c r="WHS290" s="134"/>
      <c r="WHT290" s="134"/>
      <c r="WHU290" s="134"/>
      <c r="WHV290" s="134"/>
      <c r="WHW290" s="134"/>
      <c r="WHX290" s="134"/>
      <c r="WHY290" s="134"/>
      <c r="WHZ290" s="134"/>
      <c r="WIA290" s="134"/>
      <c r="WIB290" s="134"/>
      <c r="WIC290" s="134"/>
      <c r="WID290" s="134"/>
      <c r="WIE290" s="134"/>
      <c r="WIF290" s="134"/>
      <c r="WIG290" s="134"/>
      <c r="WIH290" s="134"/>
      <c r="WII290" s="134"/>
      <c r="WIJ290" s="134"/>
      <c r="WIK290" s="134"/>
      <c r="WIL290" s="134"/>
      <c r="WIM290" s="134"/>
      <c r="WIN290" s="134"/>
      <c r="WIO290" s="134"/>
      <c r="WIP290" s="134"/>
      <c r="WIQ290" s="134"/>
      <c r="WIR290" s="134"/>
      <c r="WIS290" s="134"/>
      <c r="WIT290" s="134"/>
      <c r="WIU290" s="134"/>
      <c r="WIV290" s="134"/>
      <c r="WIW290" s="134"/>
      <c r="WIX290" s="134"/>
      <c r="WIY290" s="134"/>
      <c r="WIZ290" s="134"/>
      <c r="WJA290" s="134"/>
      <c r="WJB290" s="134"/>
      <c r="WJC290" s="134"/>
      <c r="WJD290" s="134"/>
      <c r="WJE290" s="134"/>
      <c r="WJF290" s="134"/>
      <c r="WJG290" s="134"/>
      <c r="WJH290" s="134"/>
      <c r="WJI290" s="134"/>
      <c r="WJJ290" s="134"/>
      <c r="WJK290" s="134"/>
      <c r="WJL290" s="134"/>
      <c r="WJM290" s="134"/>
      <c r="WJN290" s="134"/>
      <c r="WJO290" s="134"/>
      <c r="WJP290" s="134"/>
      <c r="WJQ290" s="134"/>
      <c r="WJR290" s="134"/>
      <c r="WJS290" s="134"/>
      <c r="WJT290" s="134"/>
      <c r="WJU290" s="134"/>
      <c r="WJV290" s="134"/>
      <c r="WJW290" s="134"/>
      <c r="WJX290" s="134"/>
      <c r="WJY290" s="134"/>
      <c r="WJZ290" s="134"/>
      <c r="WKA290" s="134"/>
      <c r="WKB290" s="134"/>
      <c r="WKC290" s="134"/>
      <c r="WKD290" s="134"/>
      <c r="WKE290" s="134"/>
      <c r="WKF290" s="134"/>
      <c r="WKG290" s="134"/>
      <c r="WKH290" s="134"/>
      <c r="WKI290" s="134"/>
      <c r="WKJ290" s="134"/>
      <c r="WKK290" s="134"/>
      <c r="WKL290" s="134"/>
      <c r="WKM290" s="134"/>
      <c r="WKN290" s="134"/>
      <c r="WKO290" s="134"/>
      <c r="WKP290" s="134"/>
      <c r="WKQ290" s="134"/>
      <c r="WKR290" s="134"/>
      <c r="WKS290" s="134"/>
      <c r="WKT290" s="134"/>
      <c r="WKU290" s="134"/>
      <c r="WKV290" s="134"/>
      <c r="WKW290" s="134"/>
      <c r="WKX290" s="134"/>
      <c r="WKY290" s="134"/>
      <c r="WKZ290" s="134"/>
      <c r="WLA290" s="134"/>
      <c r="WLB290" s="134"/>
      <c r="WLC290" s="134"/>
      <c r="WLD290" s="134"/>
      <c r="WLE290" s="134"/>
      <c r="WLF290" s="134"/>
      <c r="WLG290" s="134"/>
      <c r="WLH290" s="134"/>
      <c r="WLI290" s="134"/>
      <c r="WLJ290" s="134"/>
      <c r="WLK290" s="134"/>
      <c r="WLL290" s="134"/>
      <c r="WLM290" s="134"/>
      <c r="WLN290" s="134"/>
      <c r="WLO290" s="134"/>
      <c r="WLP290" s="134"/>
      <c r="WLQ290" s="134"/>
      <c r="WLR290" s="134"/>
      <c r="WLS290" s="134"/>
      <c r="WLT290" s="134"/>
      <c r="WLU290" s="134"/>
      <c r="WLV290" s="134"/>
      <c r="WLW290" s="134"/>
      <c r="WLX290" s="134"/>
      <c r="WLY290" s="134"/>
      <c r="WLZ290" s="134"/>
      <c r="WMA290" s="134"/>
      <c r="WMB290" s="134"/>
      <c r="WMC290" s="134"/>
      <c r="WMD290" s="134"/>
      <c r="WME290" s="134"/>
      <c r="WMF290" s="134"/>
      <c r="WMG290" s="134"/>
      <c r="WMH290" s="134"/>
      <c r="WMI290" s="134"/>
      <c r="WMJ290" s="134"/>
      <c r="WMK290" s="134"/>
      <c r="WML290" s="134"/>
      <c r="WMM290" s="134"/>
      <c r="WMN290" s="134"/>
      <c r="WMO290" s="134"/>
      <c r="WMP290" s="134"/>
      <c r="WMQ290" s="134"/>
      <c r="WMR290" s="134"/>
      <c r="WMS290" s="134"/>
      <c r="WMT290" s="134"/>
      <c r="WMU290" s="134"/>
      <c r="WMV290" s="134"/>
      <c r="WMW290" s="134"/>
      <c r="WMX290" s="134"/>
      <c r="WMY290" s="134"/>
      <c r="WMZ290" s="134"/>
      <c r="WNA290" s="134"/>
      <c r="WNB290" s="134"/>
      <c r="WNC290" s="134"/>
      <c r="WND290" s="134"/>
      <c r="WNE290" s="134"/>
      <c r="WNF290" s="134"/>
      <c r="WNG290" s="134"/>
      <c r="WNH290" s="134"/>
      <c r="WNI290" s="134"/>
      <c r="WNJ290" s="134"/>
      <c r="WNK290" s="134"/>
      <c r="WNL290" s="134"/>
      <c r="WNM290" s="134"/>
      <c r="WNN290" s="134"/>
      <c r="WNO290" s="134"/>
      <c r="WNP290" s="134"/>
      <c r="WNQ290" s="134"/>
      <c r="WNR290" s="134"/>
      <c r="WNS290" s="134"/>
      <c r="WNT290" s="134"/>
      <c r="WNU290" s="134"/>
      <c r="WNV290" s="134"/>
      <c r="WNW290" s="134"/>
      <c r="WNX290" s="134"/>
      <c r="WNY290" s="134"/>
      <c r="WNZ290" s="134"/>
      <c r="WOA290" s="134"/>
      <c r="WOB290" s="134"/>
      <c r="WOC290" s="134"/>
      <c r="WOD290" s="134"/>
      <c r="WOE290" s="134"/>
      <c r="WOF290" s="134"/>
      <c r="WOG290" s="134"/>
      <c r="WOH290" s="134"/>
      <c r="WOI290" s="134"/>
      <c r="WOJ290" s="134"/>
      <c r="WOK290" s="134"/>
      <c r="WOL290" s="134"/>
      <c r="WOM290" s="134"/>
      <c r="WON290" s="134"/>
      <c r="WOO290" s="134"/>
      <c r="WOP290" s="134"/>
      <c r="WOQ290" s="134"/>
      <c r="WOR290" s="134"/>
      <c r="WOS290" s="134"/>
      <c r="WOT290" s="134"/>
      <c r="WOU290" s="134"/>
      <c r="WOV290" s="134"/>
      <c r="WOW290" s="134"/>
      <c r="WOX290" s="134"/>
      <c r="WOY290" s="134"/>
      <c r="WOZ290" s="134"/>
      <c r="WPA290" s="134"/>
      <c r="WPB290" s="134"/>
      <c r="WPC290" s="134"/>
      <c r="WPD290" s="134"/>
      <c r="WPE290" s="134"/>
      <c r="WPF290" s="134"/>
      <c r="WPG290" s="134"/>
      <c r="WPH290" s="134"/>
      <c r="WPI290" s="134"/>
      <c r="WPJ290" s="134"/>
      <c r="WPK290" s="134"/>
      <c r="WPL290" s="134"/>
      <c r="WPM290" s="134"/>
      <c r="WPN290" s="134"/>
      <c r="WPO290" s="134"/>
      <c r="WPP290" s="134"/>
      <c r="WPQ290" s="134"/>
      <c r="WPR290" s="134"/>
      <c r="WPS290" s="134"/>
      <c r="WPT290" s="134"/>
      <c r="WPU290" s="134"/>
      <c r="WPV290" s="134"/>
      <c r="WPW290" s="134"/>
      <c r="WPX290" s="134"/>
      <c r="WPY290" s="134"/>
      <c r="WPZ290" s="134"/>
      <c r="WQA290" s="134"/>
      <c r="WQB290" s="134"/>
      <c r="WQC290" s="134"/>
      <c r="WQD290" s="134"/>
      <c r="WQE290" s="134"/>
      <c r="WQF290" s="134"/>
      <c r="WQG290" s="134"/>
      <c r="WQH290" s="134"/>
      <c r="WQI290" s="134"/>
      <c r="WQJ290" s="134"/>
      <c r="WQK290" s="134"/>
      <c r="WQL290" s="134"/>
      <c r="WQM290" s="134"/>
      <c r="WQN290" s="134"/>
      <c r="WQO290" s="134"/>
      <c r="WQP290" s="134"/>
      <c r="WQQ290" s="134"/>
      <c r="WQR290" s="134"/>
      <c r="WQS290" s="134"/>
      <c r="WQT290" s="134"/>
      <c r="WQU290" s="134"/>
      <c r="WQV290" s="134"/>
      <c r="WQW290" s="134"/>
      <c r="WQX290" s="134"/>
      <c r="WQY290" s="134"/>
      <c r="WQZ290" s="134"/>
      <c r="WRA290" s="134"/>
      <c r="WRB290" s="134"/>
      <c r="WRC290" s="134"/>
      <c r="WRD290" s="134"/>
      <c r="WRE290" s="134"/>
      <c r="WRF290" s="134"/>
      <c r="WRG290" s="134"/>
      <c r="WRH290" s="134"/>
      <c r="WRI290" s="134"/>
      <c r="WRJ290" s="134"/>
      <c r="WRK290" s="134"/>
      <c r="WRL290" s="134"/>
      <c r="WRM290" s="134"/>
      <c r="WRN290" s="134"/>
      <c r="WRO290" s="134"/>
      <c r="WRP290" s="134"/>
      <c r="WRQ290" s="134"/>
      <c r="WRR290" s="134"/>
      <c r="WRS290" s="134"/>
      <c r="WRT290" s="134"/>
      <c r="WRU290" s="134"/>
      <c r="WRV290" s="134"/>
      <c r="WRW290" s="134"/>
      <c r="WRX290" s="134"/>
      <c r="WRY290" s="134"/>
      <c r="WRZ290" s="134"/>
      <c r="WSA290" s="134"/>
      <c r="WSB290" s="134"/>
      <c r="WSC290" s="134"/>
      <c r="WSD290" s="134"/>
      <c r="WSE290" s="134"/>
      <c r="WSF290" s="134"/>
      <c r="WSG290" s="134"/>
      <c r="WSH290" s="134"/>
      <c r="WSI290" s="134"/>
      <c r="WSJ290" s="134"/>
      <c r="WSK290" s="134"/>
      <c r="WSL290" s="134"/>
      <c r="WSM290" s="134"/>
      <c r="WSN290" s="134"/>
      <c r="WSO290" s="134"/>
      <c r="WSP290" s="134"/>
      <c r="WSQ290" s="134"/>
      <c r="WSR290" s="134"/>
      <c r="WSS290" s="134"/>
      <c r="WST290" s="134"/>
      <c r="WSU290" s="134"/>
      <c r="WSV290" s="134"/>
      <c r="WSW290" s="134"/>
      <c r="WSX290" s="134"/>
      <c r="WSY290" s="134"/>
      <c r="WSZ290" s="134"/>
      <c r="WTA290" s="134"/>
      <c r="WTB290" s="134"/>
      <c r="WTC290" s="134"/>
      <c r="WTD290" s="134"/>
      <c r="WTE290" s="134"/>
      <c r="WTF290" s="134"/>
      <c r="WTG290" s="134"/>
      <c r="WTH290" s="134"/>
      <c r="WTI290" s="134"/>
      <c r="WTJ290" s="134"/>
      <c r="WTK290" s="134"/>
      <c r="WTL290" s="134"/>
      <c r="WTM290" s="134"/>
      <c r="WTN290" s="134"/>
      <c r="WTO290" s="134"/>
      <c r="WTP290" s="134"/>
      <c r="WTQ290" s="134"/>
      <c r="WTR290" s="134"/>
      <c r="WTS290" s="134"/>
      <c r="WTT290" s="134"/>
      <c r="WTU290" s="134"/>
      <c r="WTV290" s="134"/>
      <c r="WTW290" s="134"/>
      <c r="WTX290" s="134"/>
      <c r="WTY290" s="134"/>
      <c r="WTZ290" s="134"/>
      <c r="WUA290" s="134"/>
      <c r="WUB290" s="134"/>
      <c r="WUC290" s="134"/>
      <c r="WUD290" s="134"/>
      <c r="WUE290" s="134"/>
      <c r="WUF290" s="134"/>
      <c r="WUG290" s="134"/>
      <c r="WUH290" s="134"/>
      <c r="WUI290" s="134"/>
      <c r="WUJ290" s="134"/>
      <c r="WUK290" s="134"/>
      <c r="WUL290" s="134"/>
      <c r="WUM290" s="134"/>
      <c r="WUN290" s="134"/>
      <c r="WUO290" s="134"/>
      <c r="WUP290" s="134"/>
      <c r="WUQ290" s="134"/>
      <c r="WUR290" s="134"/>
      <c r="WUS290" s="134"/>
      <c r="WUT290" s="134"/>
      <c r="WUU290" s="134"/>
      <c r="WUV290" s="134"/>
      <c r="WUW290" s="134"/>
      <c r="WUX290" s="134"/>
      <c r="WUY290" s="134"/>
      <c r="WUZ290" s="134"/>
      <c r="WVA290" s="134"/>
      <c r="WVB290" s="134"/>
      <c r="WVC290" s="134"/>
      <c r="WVD290" s="134"/>
      <c r="WVE290" s="134"/>
      <c r="WVF290" s="134"/>
      <c r="WVG290" s="134"/>
      <c r="WVH290" s="134"/>
      <c r="WVI290" s="134"/>
      <c r="WVJ290" s="134"/>
      <c r="WVK290" s="134"/>
      <c r="WVL290" s="134"/>
      <c r="WVM290" s="134"/>
      <c r="WVN290" s="134"/>
      <c r="WVO290" s="134"/>
      <c r="WVP290" s="134"/>
      <c r="WVQ290" s="134"/>
      <c r="WVR290" s="134"/>
      <c r="WVS290" s="134"/>
      <c r="WVT290" s="134"/>
      <c r="WVU290" s="134"/>
      <c r="WVV290" s="134"/>
      <c r="WVW290" s="134"/>
      <c r="WVX290" s="134"/>
      <c r="WVY290" s="134"/>
      <c r="WVZ290" s="134"/>
      <c r="WWA290" s="134"/>
      <c r="WWB290" s="134"/>
      <c r="WWC290" s="134"/>
      <c r="WWD290" s="134"/>
      <c r="WWE290" s="134"/>
      <c r="WWF290" s="134"/>
      <c r="WWG290" s="134"/>
      <c r="WWH290" s="134"/>
      <c r="WWI290" s="134"/>
      <c r="WWJ290" s="134"/>
      <c r="WWK290" s="134"/>
      <c r="WWL290" s="134"/>
      <c r="WWM290" s="134"/>
      <c r="WWN290" s="134"/>
      <c r="WWO290" s="134"/>
      <c r="WWP290" s="134"/>
      <c r="WWQ290" s="134"/>
      <c r="WWR290" s="134"/>
      <c r="WWS290" s="134"/>
      <c r="WWT290" s="134"/>
      <c r="WWU290" s="134"/>
      <c r="WWV290" s="134"/>
      <c r="WWW290" s="134"/>
      <c r="WWX290" s="134"/>
      <c r="WWY290" s="134"/>
      <c r="WWZ290" s="134"/>
      <c r="WXA290" s="134"/>
      <c r="WXB290" s="134"/>
      <c r="WXC290" s="134"/>
      <c r="WXD290" s="134"/>
      <c r="WXE290" s="134"/>
      <c r="WXF290" s="134"/>
      <c r="WXG290" s="134"/>
      <c r="WXH290" s="134"/>
      <c r="WXI290" s="134"/>
      <c r="WXJ290" s="134"/>
      <c r="WXK290" s="134"/>
      <c r="WXL290" s="134"/>
      <c r="WXM290" s="134"/>
      <c r="WXN290" s="134"/>
      <c r="WXO290" s="134"/>
      <c r="WXP290" s="134"/>
      <c r="WXQ290" s="134"/>
      <c r="WXR290" s="134"/>
      <c r="WXS290" s="134"/>
      <c r="WXT290" s="134"/>
      <c r="WXU290" s="134"/>
      <c r="WXV290" s="134"/>
      <c r="WXW290" s="134"/>
      <c r="WXX290" s="134"/>
      <c r="WXY290" s="134"/>
      <c r="WXZ290" s="134"/>
      <c r="WYA290" s="134"/>
      <c r="WYB290" s="134"/>
      <c r="WYC290" s="134"/>
      <c r="WYD290" s="134"/>
      <c r="WYE290" s="134"/>
      <c r="WYF290" s="134"/>
      <c r="WYG290" s="134"/>
      <c r="WYH290" s="134"/>
      <c r="WYI290" s="134"/>
      <c r="WYJ290" s="134"/>
      <c r="WYK290" s="134"/>
      <c r="WYL290" s="134"/>
      <c r="WYM290" s="134"/>
      <c r="WYN290" s="134"/>
      <c r="WYO290" s="134"/>
      <c r="WYP290" s="134"/>
      <c r="WYQ290" s="134"/>
      <c r="WYR290" s="134"/>
      <c r="WYS290" s="134"/>
      <c r="WYT290" s="134"/>
      <c r="WYU290" s="134"/>
      <c r="WYV290" s="134"/>
      <c r="WYW290" s="134"/>
      <c r="WYX290" s="134"/>
      <c r="WYY290" s="134"/>
      <c r="WYZ290" s="134"/>
      <c r="WZA290" s="134"/>
      <c r="WZB290" s="134"/>
      <c r="WZC290" s="134"/>
      <c r="WZD290" s="134"/>
      <c r="WZE290" s="134"/>
      <c r="WZF290" s="134"/>
      <c r="WZG290" s="134"/>
      <c r="WZH290" s="134"/>
      <c r="WZI290" s="134"/>
      <c r="WZJ290" s="134"/>
      <c r="WZK290" s="134"/>
      <c r="WZL290" s="134"/>
      <c r="WZM290" s="134"/>
      <c r="WZN290" s="134"/>
      <c r="WZO290" s="134"/>
      <c r="WZP290" s="134"/>
      <c r="WZQ290" s="134"/>
      <c r="WZR290" s="134"/>
      <c r="WZS290" s="134"/>
      <c r="WZT290" s="134"/>
      <c r="WZU290" s="134"/>
      <c r="WZV290" s="134"/>
      <c r="WZW290" s="134"/>
      <c r="WZX290" s="134"/>
      <c r="WZY290" s="134"/>
      <c r="WZZ290" s="134"/>
      <c r="XAA290" s="134"/>
      <c r="XAB290" s="134"/>
      <c r="XAC290" s="134"/>
      <c r="XAD290" s="134"/>
      <c r="XAE290" s="134"/>
      <c r="XAF290" s="134"/>
      <c r="XAG290" s="134"/>
      <c r="XAH290" s="134"/>
      <c r="XAI290" s="134"/>
      <c r="XAJ290" s="134"/>
      <c r="XAK290" s="134"/>
      <c r="XAL290" s="134"/>
      <c r="XAM290" s="134"/>
      <c r="XAN290" s="134"/>
      <c r="XAO290" s="134"/>
      <c r="XAP290" s="134"/>
      <c r="XAQ290" s="134"/>
      <c r="XAR290" s="134"/>
      <c r="XAS290" s="134"/>
      <c r="XAT290" s="134"/>
      <c r="XAU290" s="134"/>
      <c r="XAV290" s="134"/>
      <c r="XAW290" s="134"/>
      <c r="XAX290" s="134"/>
      <c r="XAY290" s="134"/>
      <c r="XAZ290" s="134"/>
      <c r="XBA290" s="134"/>
      <c r="XBB290" s="134"/>
      <c r="XBC290" s="134"/>
      <c r="XBD290" s="134"/>
      <c r="XBE290" s="134"/>
      <c r="XBF290" s="134"/>
      <c r="XBG290" s="134"/>
      <c r="XBH290" s="134"/>
      <c r="XBI290" s="134"/>
      <c r="XBJ290" s="134"/>
      <c r="XBK290" s="134"/>
      <c r="XBL290" s="134"/>
      <c r="XBM290" s="134"/>
      <c r="XBN290" s="134"/>
      <c r="XBO290" s="134"/>
      <c r="XBP290" s="134"/>
      <c r="XBQ290" s="134"/>
      <c r="XBR290" s="134"/>
      <c r="XBS290" s="134"/>
      <c r="XBT290" s="134"/>
      <c r="XBU290" s="134"/>
      <c r="XBV290" s="134"/>
      <c r="XBW290" s="134"/>
      <c r="XBX290" s="134"/>
      <c r="XBY290" s="134"/>
      <c r="XBZ290" s="134"/>
      <c r="XCA290" s="134"/>
      <c r="XCB290" s="134"/>
      <c r="XCC290" s="134"/>
      <c r="XCD290" s="134"/>
      <c r="XCE290" s="134"/>
      <c r="XCF290" s="134"/>
      <c r="XCG290" s="134"/>
      <c r="XCH290" s="134"/>
      <c r="XCI290" s="134"/>
      <c r="XCJ290" s="134"/>
      <c r="XCK290" s="134"/>
      <c r="XCL290" s="134"/>
      <c r="XCM290" s="134"/>
      <c r="XCN290" s="134"/>
      <c r="XCO290" s="134"/>
      <c r="XCP290" s="134"/>
      <c r="XCQ290" s="134"/>
      <c r="XCR290" s="134"/>
      <c r="XCS290" s="134"/>
      <c r="XCT290" s="134"/>
      <c r="XCU290" s="134"/>
      <c r="XCV290" s="134"/>
      <c r="XCW290" s="134"/>
      <c r="XCX290" s="134"/>
      <c r="XCY290" s="134"/>
      <c r="XCZ290" s="134"/>
      <c r="XDA290" s="134"/>
      <c r="XDB290" s="134"/>
      <c r="XDC290" s="134"/>
      <c r="XDD290" s="134"/>
      <c r="XDE290" s="134"/>
      <c r="XDF290" s="134"/>
      <c r="XDG290" s="134"/>
      <c r="XDH290" s="134"/>
      <c r="XDI290" s="134"/>
      <c r="XDJ290" s="134"/>
      <c r="XDK290" s="134"/>
      <c r="XDL290" s="134"/>
      <c r="XDM290" s="134"/>
      <c r="XDN290" s="134"/>
      <c r="XDO290" s="134"/>
      <c r="XDP290" s="134"/>
      <c r="XDQ290" s="134"/>
      <c r="XDR290" s="134"/>
      <c r="XDS290" s="134"/>
      <c r="XDT290" s="134"/>
      <c r="XDU290" s="134"/>
      <c r="XDV290" s="134"/>
      <c r="XDW290" s="134"/>
      <c r="XDX290" s="134"/>
      <c r="XDY290" s="134"/>
      <c r="XDZ290" s="134"/>
      <c r="XEA290" s="134"/>
      <c r="XEB290" s="134"/>
      <c r="XEC290" s="134"/>
      <c r="XED290" s="134"/>
      <c r="XEE290" s="134"/>
      <c r="XEF290" s="134"/>
      <c r="XEG290" s="134"/>
      <c r="XEH290" s="134"/>
      <c r="XEI290" s="134"/>
    </row>
    <row r="291" spans="1:16363" ht="25.5" x14ac:dyDescent="0.25">
      <c r="A291" s="56" t="s">
        <v>20</v>
      </c>
      <c r="B291" s="56" t="s">
        <v>44</v>
      </c>
      <c r="C291" s="157" t="s">
        <v>157</v>
      </c>
      <c r="D291" s="157" t="s">
        <v>158</v>
      </c>
      <c r="E291" s="157" t="s">
        <v>50</v>
      </c>
      <c r="F291" s="161">
        <v>23</v>
      </c>
      <c r="G291" s="183">
        <v>10</v>
      </c>
      <c r="H291" s="56">
        <v>48</v>
      </c>
      <c r="I291" s="172">
        <f t="shared" si="205"/>
        <v>480</v>
      </c>
      <c r="J291" s="80">
        <v>2023</v>
      </c>
      <c r="K291" s="81">
        <v>44927</v>
      </c>
      <c r="L291" s="81">
        <v>45291</v>
      </c>
      <c r="M291" s="84">
        <f t="shared" si="206"/>
        <v>11040</v>
      </c>
      <c r="N291" s="180">
        <f t="shared" si="202"/>
        <v>221.28</v>
      </c>
      <c r="O291" s="57"/>
      <c r="P291" s="57"/>
      <c r="Q291" s="174"/>
      <c r="R291" s="57">
        <f t="shared" si="203"/>
        <v>11261.28</v>
      </c>
      <c r="S291" s="60" t="s">
        <v>803</v>
      </c>
      <c r="T291" s="141" t="s">
        <v>900</v>
      </c>
    </row>
    <row r="292" spans="1:16363" ht="24" hidden="1" customHeight="1" x14ac:dyDescent="0.25">
      <c r="A292" s="156" t="s">
        <v>20</v>
      </c>
      <c r="B292" s="156" t="s">
        <v>44</v>
      </c>
      <c r="C292" s="194" t="s">
        <v>157</v>
      </c>
      <c r="D292" s="194" t="s">
        <v>150</v>
      </c>
      <c r="E292" s="194" t="s">
        <v>50</v>
      </c>
      <c r="F292" s="195">
        <v>23</v>
      </c>
      <c r="G292" s="157">
        <v>16</v>
      </c>
      <c r="H292" s="56">
        <v>48</v>
      </c>
      <c r="I292" s="56">
        <f t="shared" si="128"/>
        <v>768</v>
      </c>
      <c r="J292" s="186">
        <v>2022</v>
      </c>
      <c r="K292" s="187">
        <v>44562</v>
      </c>
      <c r="L292" s="187">
        <v>44926</v>
      </c>
      <c r="M292" s="196">
        <f t="shared" si="200"/>
        <v>17664</v>
      </c>
      <c r="N292" s="57">
        <f t="shared" si="165"/>
        <v>353.28000000000003</v>
      </c>
      <c r="O292" s="57"/>
      <c r="P292" s="57"/>
      <c r="Q292" s="57"/>
      <c r="R292" s="189">
        <f t="shared" si="201"/>
        <v>18017.28</v>
      </c>
      <c r="S292" s="190" t="s">
        <v>540</v>
      </c>
      <c r="T292" s="191" t="s">
        <v>900</v>
      </c>
    </row>
    <row r="293" spans="1:16363" ht="25.5" x14ac:dyDescent="0.25">
      <c r="A293" s="56" t="s">
        <v>20</v>
      </c>
      <c r="B293" s="56" t="s">
        <v>44</v>
      </c>
      <c r="C293" s="157" t="s">
        <v>157</v>
      </c>
      <c r="D293" s="157" t="s">
        <v>150</v>
      </c>
      <c r="E293" s="157" t="s">
        <v>50</v>
      </c>
      <c r="F293" s="161">
        <v>23</v>
      </c>
      <c r="G293" s="183">
        <v>16</v>
      </c>
      <c r="H293" s="56">
        <v>16</v>
      </c>
      <c r="I293" s="172">
        <f>G293*H293</f>
        <v>256</v>
      </c>
      <c r="J293" s="80">
        <v>2023</v>
      </c>
      <c r="K293" s="81">
        <v>44927</v>
      </c>
      <c r="L293" s="81">
        <v>45046</v>
      </c>
      <c r="M293" s="84">
        <f>F293*G293*H293</f>
        <v>5888</v>
      </c>
      <c r="N293" s="180">
        <f>M293*2%</f>
        <v>117.76</v>
      </c>
      <c r="O293" s="57"/>
      <c r="P293" s="57"/>
      <c r="Q293" s="174"/>
      <c r="R293" s="57">
        <f>SUBTOTAL(9,M293:Q293)</f>
        <v>6005.76</v>
      </c>
      <c r="S293" s="60" t="s">
        <v>803</v>
      </c>
      <c r="T293" s="141" t="s">
        <v>900</v>
      </c>
    </row>
    <row r="294" spans="1:16363" ht="25.5" x14ac:dyDescent="0.25">
      <c r="A294" s="56" t="s">
        <v>20</v>
      </c>
      <c r="B294" s="56" t="s">
        <v>44</v>
      </c>
      <c r="C294" s="157" t="s">
        <v>157</v>
      </c>
      <c r="D294" s="157" t="s">
        <v>150</v>
      </c>
      <c r="E294" s="157" t="s">
        <v>50</v>
      </c>
      <c r="F294" s="161">
        <v>23</v>
      </c>
      <c r="G294" s="183">
        <v>10</v>
      </c>
      <c r="H294" s="56">
        <v>16</v>
      </c>
      <c r="I294" s="172">
        <f>G294*H294</f>
        <v>160</v>
      </c>
      <c r="J294" s="80">
        <v>2023</v>
      </c>
      <c r="K294" s="81">
        <v>45047</v>
      </c>
      <c r="L294" s="150">
        <v>45169</v>
      </c>
      <c r="M294" s="84">
        <f>F294*G294*H294</f>
        <v>3680</v>
      </c>
      <c r="N294" s="180">
        <f>M294*2%+0.48</f>
        <v>74.080000000000013</v>
      </c>
      <c r="O294" s="57"/>
      <c r="P294" s="57"/>
      <c r="Q294" s="174"/>
      <c r="R294" s="57">
        <f>SUBTOTAL(9,M294:Q294)</f>
        <v>3754.08</v>
      </c>
      <c r="S294" s="60" t="s">
        <v>801</v>
      </c>
      <c r="T294" s="141" t="s">
        <v>900</v>
      </c>
    </row>
    <row r="295" spans="1:16363" ht="25.5" hidden="1" customHeight="1" x14ac:dyDescent="0.25">
      <c r="A295" s="156" t="s">
        <v>20</v>
      </c>
      <c r="B295" s="156" t="s">
        <v>44</v>
      </c>
      <c r="C295" s="194" t="s">
        <v>159</v>
      </c>
      <c r="D295" s="194" t="s">
        <v>160</v>
      </c>
      <c r="E295" s="194" t="s">
        <v>50</v>
      </c>
      <c r="F295" s="195">
        <v>23</v>
      </c>
      <c r="G295" s="157">
        <v>14</v>
      </c>
      <c r="H295" s="56">
        <v>12</v>
      </c>
      <c r="I295" s="56">
        <f t="shared" si="128"/>
        <v>168</v>
      </c>
      <c r="J295" s="186">
        <v>2022</v>
      </c>
      <c r="K295" s="187">
        <v>44562</v>
      </c>
      <c r="L295" s="187">
        <v>44651</v>
      </c>
      <c r="M295" s="196">
        <f t="shared" si="200"/>
        <v>3864</v>
      </c>
      <c r="N295" s="57">
        <f t="shared" ref="N295" si="208">M295*2%+0.48</f>
        <v>77.760000000000005</v>
      </c>
      <c r="O295" s="57"/>
      <c r="P295" s="57"/>
      <c r="Q295" s="57"/>
      <c r="R295" s="189">
        <f t="shared" si="201"/>
        <v>3941.76</v>
      </c>
      <c r="S295" s="190" t="s">
        <v>538</v>
      </c>
      <c r="T295" s="191" t="s">
        <v>900</v>
      </c>
    </row>
    <row r="296" spans="1:16363" ht="25.5" hidden="1" customHeight="1" x14ac:dyDescent="0.25">
      <c r="A296" s="56" t="s">
        <v>20</v>
      </c>
      <c r="B296" s="56" t="s">
        <v>44</v>
      </c>
      <c r="C296" s="157" t="s">
        <v>159</v>
      </c>
      <c r="D296" s="157" t="s">
        <v>160</v>
      </c>
      <c r="E296" s="157" t="s">
        <v>50</v>
      </c>
      <c r="F296" s="161">
        <v>23</v>
      </c>
      <c r="G296" s="157">
        <v>15</v>
      </c>
      <c r="H296" s="56">
        <v>36</v>
      </c>
      <c r="I296" s="56">
        <f t="shared" ref="I296:I298" si="209">G296*H296</f>
        <v>540</v>
      </c>
      <c r="J296" s="80">
        <v>2022</v>
      </c>
      <c r="K296" s="81">
        <v>44652</v>
      </c>
      <c r="L296" s="81">
        <v>44926</v>
      </c>
      <c r="M296" s="162">
        <f t="shared" ref="M296:M298" si="210">F296*G296*H296</f>
        <v>12420</v>
      </c>
      <c r="N296" s="57">
        <f t="shared" ref="N296" si="211">M296*2%</f>
        <v>248.4</v>
      </c>
      <c r="O296" s="57"/>
      <c r="P296" s="57"/>
      <c r="Q296" s="57"/>
      <c r="R296" s="57">
        <f t="shared" si="201"/>
        <v>12668.4</v>
      </c>
      <c r="S296" s="139" t="s">
        <v>541</v>
      </c>
      <c r="T296" s="141" t="s">
        <v>900</v>
      </c>
    </row>
    <row r="297" spans="1:16363" ht="25.5" x14ac:dyDescent="0.25">
      <c r="A297" s="56" t="s">
        <v>20</v>
      </c>
      <c r="B297" s="56" t="s">
        <v>44</v>
      </c>
      <c r="C297" s="157" t="s">
        <v>159</v>
      </c>
      <c r="D297" s="157" t="s">
        <v>160</v>
      </c>
      <c r="E297" s="157" t="s">
        <v>50</v>
      </c>
      <c r="F297" s="161">
        <v>23</v>
      </c>
      <c r="G297" s="183">
        <v>15</v>
      </c>
      <c r="H297" s="56">
        <v>4</v>
      </c>
      <c r="I297" s="172">
        <f t="shared" si="209"/>
        <v>60</v>
      </c>
      <c r="J297" s="80">
        <v>2023</v>
      </c>
      <c r="K297" s="81">
        <v>44927</v>
      </c>
      <c r="L297" s="150">
        <v>44957</v>
      </c>
      <c r="M297" s="84">
        <f t="shared" si="210"/>
        <v>1380</v>
      </c>
      <c r="N297" s="180">
        <f>M297*2%</f>
        <v>27.6</v>
      </c>
      <c r="O297" s="57"/>
      <c r="P297" s="57"/>
      <c r="Q297" s="174"/>
      <c r="R297" s="57">
        <f t="shared" ref="R297:R298" si="212">SUBTOTAL(9,M297:Q297)</f>
        <v>1407.6</v>
      </c>
      <c r="S297" s="60" t="s">
        <v>803</v>
      </c>
      <c r="T297" s="141" t="s">
        <v>900</v>
      </c>
    </row>
    <row r="298" spans="1:16363" ht="25.5" x14ac:dyDescent="0.25">
      <c r="A298" s="56" t="s">
        <v>20</v>
      </c>
      <c r="B298" s="56" t="s">
        <v>44</v>
      </c>
      <c r="C298" s="157" t="s">
        <v>159</v>
      </c>
      <c r="D298" s="157" t="s">
        <v>160</v>
      </c>
      <c r="E298" s="157" t="s">
        <v>50</v>
      </c>
      <c r="F298" s="161">
        <v>23</v>
      </c>
      <c r="G298" s="183">
        <v>8</v>
      </c>
      <c r="H298" s="56">
        <v>44</v>
      </c>
      <c r="I298" s="172">
        <f t="shared" si="209"/>
        <v>352</v>
      </c>
      <c r="J298" s="80">
        <v>2023</v>
      </c>
      <c r="K298" s="81">
        <v>44958</v>
      </c>
      <c r="L298" s="81">
        <v>45291</v>
      </c>
      <c r="M298" s="84">
        <f t="shared" si="210"/>
        <v>8096</v>
      </c>
      <c r="N298" s="180">
        <f t="shared" ref="N298" si="213">M298*2%+0.48</f>
        <v>162.4</v>
      </c>
      <c r="O298" s="57"/>
      <c r="P298" s="57"/>
      <c r="Q298" s="174"/>
      <c r="R298" s="57">
        <f t="shared" si="212"/>
        <v>8258.4</v>
      </c>
      <c r="S298" s="60" t="s">
        <v>803</v>
      </c>
      <c r="T298" s="141" t="s">
        <v>900</v>
      </c>
    </row>
    <row r="299" spans="1:16363" ht="24" hidden="1" customHeight="1" x14ac:dyDescent="0.25">
      <c r="A299" s="156" t="s">
        <v>20</v>
      </c>
      <c r="B299" s="156" t="s">
        <v>44</v>
      </c>
      <c r="C299" s="194" t="s">
        <v>159</v>
      </c>
      <c r="D299" s="194" t="s">
        <v>161</v>
      </c>
      <c r="E299" s="194" t="s">
        <v>50</v>
      </c>
      <c r="F299" s="195">
        <v>23</v>
      </c>
      <c r="G299" s="157">
        <v>14</v>
      </c>
      <c r="H299" s="56">
        <v>12</v>
      </c>
      <c r="I299" s="56">
        <f t="shared" si="128"/>
        <v>168</v>
      </c>
      <c r="J299" s="186">
        <v>2022</v>
      </c>
      <c r="K299" s="187">
        <v>44562</v>
      </c>
      <c r="L299" s="187">
        <v>44651</v>
      </c>
      <c r="M299" s="196">
        <f t="shared" si="200"/>
        <v>3864</v>
      </c>
      <c r="N299" s="57">
        <f t="shared" si="165"/>
        <v>77.28</v>
      </c>
      <c r="O299" s="57"/>
      <c r="P299" s="57"/>
      <c r="Q299" s="57"/>
      <c r="R299" s="189">
        <f t="shared" si="201"/>
        <v>3941.28</v>
      </c>
      <c r="S299" s="190" t="s">
        <v>538</v>
      </c>
      <c r="T299" s="191" t="s">
        <v>900</v>
      </c>
    </row>
    <row r="300" spans="1:16363" ht="24" hidden="1" customHeight="1" x14ac:dyDescent="0.25">
      <c r="A300" s="56" t="s">
        <v>20</v>
      </c>
      <c r="B300" s="56" t="s">
        <v>44</v>
      </c>
      <c r="C300" s="157" t="s">
        <v>159</v>
      </c>
      <c r="D300" s="157" t="s">
        <v>161</v>
      </c>
      <c r="E300" s="157" t="s">
        <v>50</v>
      </c>
      <c r="F300" s="161">
        <v>23</v>
      </c>
      <c r="G300" s="157">
        <v>15</v>
      </c>
      <c r="H300" s="56">
        <v>36</v>
      </c>
      <c r="I300" s="56">
        <f t="shared" ref="I300" si="214">G300*H300</f>
        <v>540</v>
      </c>
      <c r="J300" s="80">
        <v>2022</v>
      </c>
      <c r="K300" s="81">
        <v>44652</v>
      </c>
      <c r="L300" s="81">
        <v>44926</v>
      </c>
      <c r="M300" s="162">
        <f t="shared" ref="M300" si="215">F300*G300*H300</f>
        <v>12420</v>
      </c>
      <c r="N300" s="57">
        <f t="shared" ref="N300" si="216">M300*2%</f>
        <v>248.4</v>
      </c>
      <c r="O300" s="57"/>
      <c r="P300" s="57"/>
      <c r="Q300" s="57"/>
      <c r="R300" s="57">
        <f t="shared" si="201"/>
        <v>12668.4</v>
      </c>
      <c r="S300" s="139" t="s">
        <v>541</v>
      </c>
      <c r="T300" s="141" t="s">
        <v>900</v>
      </c>
    </row>
    <row r="301" spans="1:16363" ht="25.5" x14ac:dyDescent="0.25">
      <c r="A301" s="56" t="s">
        <v>20</v>
      </c>
      <c r="B301" s="56" t="s">
        <v>44</v>
      </c>
      <c r="C301" s="157" t="s">
        <v>159</v>
      </c>
      <c r="D301" s="157" t="s">
        <v>161</v>
      </c>
      <c r="E301" s="157" t="s">
        <v>50</v>
      </c>
      <c r="F301" s="161">
        <v>23</v>
      </c>
      <c r="G301" s="183">
        <v>15</v>
      </c>
      <c r="H301" s="56">
        <v>48</v>
      </c>
      <c r="I301" s="172">
        <f>G301*H301</f>
        <v>720</v>
      </c>
      <c r="J301" s="80">
        <v>2023</v>
      </c>
      <c r="K301" s="81">
        <v>44927</v>
      </c>
      <c r="L301" s="81">
        <v>45291</v>
      </c>
      <c r="M301" s="84">
        <f>F301*G301*H301</f>
        <v>16560</v>
      </c>
      <c r="N301" s="180">
        <f t="shared" ref="N301" si="217">M301*2%+0.48</f>
        <v>331.68</v>
      </c>
      <c r="O301" s="57"/>
      <c r="P301" s="57"/>
      <c r="Q301" s="174"/>
      <c r="R301" s="57">
        <f>SUBTOTAL(9,M301:Q301)</f>
        <v>16891.68</v>
      </c>
      <c r="S301" s="60" t="s">
        <v>803</v>
      </c>
      <c r="T301" s="141" t="s">
        <v>900</v>
      </c>
    </row>
    <row r="302" spans="1:16363" ht="24" hidden="1" customHeight="1" x14ac:dyDescent="0.25">
      <c r="A302" s="156" t="s">
        <v>20</v>
      </c>
      <c r="B302" s="156" t="s">
        <v>44</v>
      </c>
      <c r="C302" s="194" t="s">
        <v>162</v>
      </c>
      <c r="D302" s="194" t="s">
        <v>163</v>
      </c>
      <c r="E302" s="194" t="s">
        <v>50</v>
      </c>
      <c r="F302" s="195">
        <v>23</v>
      </c>
      <c r="G302" s="157">
        <v>17</v>
      </c>
      <c r="H302" s="56">
        <v>12</v>
      </c>
      <c r="I302" s="56">
        <f t="shared" si="128"/>
        <v>204</v>
      </c>
      <c r="J302" s="186">
        <v>2022</v>
      </c>
      <c r="K302" s="187">
        <v>44562</v>
      </c>
      <c r="L302" s="187">
        <v>44651</v>
      </c>
      <c r="M302" s="196">
        <f t="shared" si="200"/>
        <v>4692</v>
      </c>
      <c r="N302" s="57">
        <f t="shared" si="165"/>
        <v>93.84</v>
      </c>
      <c r="O302" s="57"/>
      <c r="P302" s="57"/>
      <c r="Q302" s="57"/>
      <c r="R302" s="189">
        <f t="shared" si="201"/>
        <v>4785.84</v>
      </c>
      <c r="S302" s="190" t="s">
        <v>538</v>
      </c>
      <c r="T302" s="191" t="s">
        <v>900</v>
      </c>
    </row>
    <row r="303" spans="1:16363" ht="24" hidden="1" customHeight="1" x14ac:dyDescent="0.25">
      <c r="A303" s="56" t="s">
        <v>20</v>
      </c>
      <c r="B303" s="56" t="s">
        <v>44</v>
      </c>
      <c r="C303" s="157" t="s">
        <v>162</v>
      </c>
      <c r="D303" s="157" t="s">
        <v>163</v>
      </c>
      <c r="E303" s="157" t="s">
        <v>50</v>
      </c>
      <c r="F303" s="161">
        <v>23</v>
      </c>
      <c r="G303" s="157">
        <v>16</v>
      </c>
      <c r="H303" s="56">
        <v>36</v>
      </c>
      <c r="I303" s="56">
        <f t="shared" ref="I303:I305" si="218">G303*H303</f>
        <v>576</v>
      </c>
      <c r="J303" s="80">
        <v>2022</v>
      </c>
      <c r="K303" s="81">
        <v>44652</v>
      </c>
      <c r="L303" s="81">
        <v>44926</v>
      </c>
      <c r="M303" s="162">
        <f t="shared" ref="M303:M304" si="219">F303*G303*H303</f>
        <v>13248</v>
      </c>
      <c r="N303" s="57">
        <f t="shared" ref="N303:N304" si="220">M303*2%</f>
        <v>264.95999999999998</v>
      </c>
      <c r="O303" s="57"/>
      <c r="P303" s="57"/>
      <c r="Q303" s="57"/>
      <c r="R303" s="57">
        <f t="shared" si="201"/>
        <v>13512.96</v>
      </c>
      <c r="S303" s="139" t="s">
        <v>541</v>
      </c>
      <c r="T303" s="141" t="s">
        <v>900</v>
      </c>
    </row>
    <row r="304" spans="1:16363" ht="24" customHeight="1" x14ac:dyDescent="0.25">
      <c r="A304" s="56" t="s">
        <v>20</v>
      </c>
      <c r="B304" s="56" t="s">
        <v>44</v>
      </c>
      <c r="C304" s="157" t="s">
        <v>159</v>
      </c>
      <c r="D304" s="157" t="s">
        <v>116</v>
      </c>
      <c r="E304" s="157" t="s">
        <v>50</v>
      </c>
      <c r="F304" s="161">
        <v>23</v>
      </c>
      <c r="G304" s="183">
        <v>9</v>
      </c>
      <c r="H304" s="56">
        <v>22</v>
      </c>
      <c r="I304" s="172">
        <f t="shared" si="218"/>
        <v>198</v>
      </c>
      <c r="J304" s="80">
        <v>2023</v>
      </c>
      <c r="K304" s="81">
        <v>45120</v>
      </c>
      <c r="L304" s="81">
        <v>45291</v>
      </c>
      <c r="M304" s="84">
        <f t="shared" si="219"/>
        <v>4554</v>
      </c>
      <c r="N304" s="180">
        <f t="shared" si="220"/>
        <v>91.08</v>
      </c>
      <c r="O304" s="162"/>
      <c r="P304" s="162"/>
      <c r="Q304" s="176"/>
      <c r="R304" s="57">
        <f t="shared" ref="R304" si="221">SUBTOTAL(9,M304:Q304)</f>
        <v>4645.08</v>
      </c>
      <c r="S304" s="60" t="s">
        <v>810</v>
      </c>
      <c r="T304" s="141" t="s">
        <v>900</v>
      </c>
    </row>
    <row r="305" spans="1:20" ht="25.5" x14ac:dyDescent="0.25">
      <c r="A305" s="56" t="s">
        <v>20</v>
      </c>
      <c r="B305" s="56" t="s">
        <v>44</v>
      </c>
      <c r="C305" s="157" t="s">
        <v>162</v>
      </c>
      <c r="D305" s="157" t="s">
        <v>163</v>
      </c>
      <c r="E305" s="157" t="s">
        <v>50</v>
      </c>
      <c r="F305" s="161">
        <v>23</v>
      </c>
      <c r="G305" s="183">
        <v>16</v>
      </c>
      <c r="H305" s="56">
        <v>48</v>
      </c>
      <c r="I305" s="172">
        <f t="shared" si="218"/>
        <v>768</v>
      </c>
      <c r="J305" s="80">
        <v>2023</v>
      </c>
      <c r="K305" s="81">
        <v>44927</v>
      </c>
      <c r="L305" s="81">
        <v>45291</v>
      </c>
      <c r="M305" s="84">
        <f>F305*G305*H305</f>
        <v>17664</v>
      </c>
      <c r="N305" s="180">
        <f t="shared" ref="N305:N307" si="222">M305*2%+0.48</f>
        <v>353.76000000000005</v>
      </c>
      <c r="O305" s="57"/>
      <c r="P305" s="57"/>
      <c r="Q305" s="174"/>
      <c r="R305" s="57">
        <f>SUBTOTAL(9,M305:Q305)</f>
        <v>18017.759999999998</v>
      </c>
      <c r="S305" s="60" t="s">
        <v>803</v>
      </c>
      <c r="T305" s="141" t="s">
        <v>900</v>
      </c>
    </row>
    <row r="306" spans="1:20" ht="24" hidden="1" customHeight="1" x14ac:dyDescent="0.25">
      <c r="A306" s="156" t="s">
        <v>20</v>
      </c>
      <c r="B306" s="156" t="s">
        <v>44</v>
      </c>
      <c r="C306" s="194" t="s">
        <v>162</v>
      </c>
      <c r="D306" s="194" t="s">
        <v>425</v>
      </c>
      <c r="E306" s="194" t="s">
        <v>50</v>
      </c>
      <c r="F306" s="195">
        <v>23</v>
      </c>
      <c r="G306" s="157">
        <v>10</v>
      </c>
      <c r="H306" s="56">
        <v>48</v>
      </c>
      <c r="I306" s="56">
        <f t="shared" ref="I306:I431" si="223">G306*H306</f>
        <v>480</v>
      </c>
      <c r="J306" s="186">
        <v>2022</v>
      </c>
      <c r="K306" s="187">
        <v>44562</v>
      </c>
      <c r="L306" s="187">
        <v>44926</v>
      </c>
      <c r="M306" s="196">
        <f t="shared" ref="M306:M308" si="224">F306*G306*H306</f>
        <v>11040</v>
      </c>
      <c r="N306" s="57">
        <f t="shared" ref="N306:N308" si="225">M306*2%</f>
        <v>220.8</v>
      </c>
      <c r="O306" s="57"/>
      <c r="P306" s="57"/>
      <c r="Q306" s="57"/>
      <c r="R306" s="189">
        <f t="shared" si="201"/>
        <v>11260.8</v>
      </c>
      <c r="S306" s="190" t="s">
        <v>540</v>
      </c>
      <c r="T306" s="191" t="s">
        <v>900</v>
      </c>
    </row>
    <row r="307" spans="1:20" s="82" customFormat="1" ht="24" customHeight="1" x14ac:dyDescent="0.25">
      <c r="A307" s="56" t="s">
        <v>20</v>
      </c>
      <c r="B307" s="56" t="s">
        <v>44</v>
      </c>
      <c r="C307" s="157" t="s">
        <v>162</v>
      </c>
      <c r="D307" s="157" t="s">
        <v>811</v>
      </c>
      <c r="E307" s="157" t="s">
        <v>50</v>
      </c>
      <c r="F307" s="161">
        <v>23</v>
      </c>
      <c r="G307" s="183">
        <v>10</v>
      </c>
      <c r="H307" s="56">
        <v>22</v>
      </c>
      <c r="I307" s="172">
        <f t="shared" si="223"/>
        <v>220</v>
      </c>
      <c r="J307" s="80">
        <v>2023</v>
      </c>
      <c r="K307" s="81">
        <v>45121</v>
      </c>
      <c r="L307" s="81">
        <v>45291</v>
      </c>
      <c r="M307" s="162">
        <f t="shared" si="224"/>
        <v>5060</v>
      </c>
      <c r="N307" s="180">
        <f t="shared" si="222"/>
        <v>101.68</v>
      </c>
      <c r="O307" s="57"/>
      <c r="P307" s="57"/>
      <c r="Q307" s="174"/>
      <c r="R307" s="57">
        <f>SUBTOTAL(9,M307:Q307)</f>
        <v>5161.68</v>
      </c>
      <c r="S307" s="60" t="s">
        <v>812</v>
      </c>
      <c r="T307" s="141" t="s">
        <v>900</v>
      </c>
    </row>
    <row r="308" spans="1:20" ht="25.5" x14ac:dyDescent="0.25">
      <c r="A308" s="56" t="s">
        <v>20</v>
      </c>
      <c r="B308" s="56" t="s">
        <v>44</v>
      </c>
      <c r="C308" s="157" t="s">
        <v>162</v>
      </c>
      <c r="D308" s="157" t="s">
        <v>425</v>
      </c>
      <c r="E308" s="157" t="s">
        <v>50</v>
      </c>
      <c r="F308" s="161">
        <v>23</v>
      </c>
      <c r="G308" s="183">
        <v>10</v>
      </c>
      <c r="H308" s="56">
        <v>4</v>
      </c>
      <c r="I308" s="172">
        <f t="shared" si="223"/>
        <v>40</v>
      </c>
      <c r="J308" s="80">
        <v>2023</v>
      </c>
      <c r="K308" s="81">
        <v>44927</v>
      </c>
      <c r="L308" s="150">
        <v>44957</v>
      </c>
      <c r="M308" s="162">
        <f t="shared" si="224"/>
        <v>920</v>
      </c>
      <c r="N308" s="180">
        <f t="shared" si="225"/>
        <v>18.400000000000002</v>
      </c>
      <c r="O308" s="57"/>
      <c r="P308" s="57"/>
      <c r="Q308" s="174"/>
      <c r="R308" s="57">
        <f>SUBTOTAL(9,M308:Q308)</f>
        <v>938.4</v>
      </c>
      <c r="S308" s="60" t="s">
        <v>694</v>
      </c>
      <c r="T308" s="141" t="s">
        <v>900</v>
      </c>
    </row>
    <row r="309" spans="1:20" ht="24" hidden="1" customHeight="1" x14ac:dyDescent="0.25">
      <c r="A309" s="156" t="s">
        <v>70</v>
      </c>
      <c r="B309" s="156" t="s">
        <v>44</v>
      </c>
      <c r="C309" s="194" t="s">
        <v>141</v>
      </c>
      <c r="D309" s="194" t="s">
        <v>165</v>
      </c>
      <c r="E309" s="194" t="s">
        <v>50</v>
      </c>
      <c r="F309" s="195">
        <v>23</v>
      </c>
      <c r="G309" s="157">
        <v>12</v>
      </c>
      <c r="H309" s="56">
        <v>48</v>
      </c>
      <c r="I309" s="56">
        <f t="shared" si="223"/>
        <v>576</v>
      </c>
      <c r="J309" s="186">
        <v>2022</v>
      </c>
      <c r="K309" s="187">
        <v>44562</v>
      </c>
      <c r="L309" s="187">
        <v>44926</v>
      </c>
      <c r="M309" s="196">
        <f t="shared" ref="M309" si="226">F309*G309*H309</f>
        <v>13248</v>
      </c>
      <c r="N309" s="57">
        <f t="shared" si="165"/>
        <v>264.95999999999998</v>
      </c>
      <c r="O309" s="162"/>
      <c r="P309" s="162"/>
      <c r="Q309" s="162"/>
      <c r="R309" s="189">
        <f t="shared" si="201"/>
        <v>13512.96</v>
      </c>
      <c r="S309" s="190" t="s">
        <v>540</v>
      </c>
      <c r="T309" s="191" t="s">
        <v>900</v>
      </c>
    </row>
    <row r="310" spans="1:20" ht="24" hidden="1" customHeight="1" x14ac:dyDescent="0.25">
      <c r="A310" s="56" t="s">
        <v>70</v>
      </c>
      <c r="B310" s="56" t="s">
        <v>44</v>
      </c>
      <c r="C310" s="157" t="s">
        <v>141</v>
      </c>
      <c r="D310" s="157" t="s">
        <v>166</v>
      </c>
      <c r="E310" s="157" t="s">
        <v>50</v>
      </c>
      <c r="F310" s="161">
        <v>23</v>
      </c>
      <c r="G310" s="157">
        <v>21</v>
      </c>
      <c r="H310" s="56">
        <v>12</v>
      </c>
      <c r="I310" s="56">
        <f t="shared" ref="I310:I316" si="227">G310*H310</f>
        <v>252</v>
      </c>
      <c r="J310" s="80">
        <v>2022</v>
      </c>
      <c r="K310" s="81">
        <v>44562</v>
      </c>
      <c r="L310" s="81">
        <v>44651</v>
      </c>
      <c r="M310" s="84">
        <f t="shared" ref="M310:M316" si="228">(F310*G310*H310)</f>
        <v>5796</v>
      </c>
      <c r="N310" s="57">
        <f t="shared" ref="N310:N316" si="229">M310*2%</f>
        <v>115.92</v>
      </c>
      <c r="O310" s="162"/>
      <c r="P310" s="162"/>
      <c r="Q310" s="162"/>
      <c r="R310" s="57">
        <f t="shared" ref="R310:R316" si="230">SUM(M310:P310)</f>
        <v>5911.92</v>
      </c>
      <c r="S310" s="139" t="s">
        <v>540</v>
      </c>
      <c r="T310" s="141" t="s">
        <v>900</v>
      </c>
    </row>
    <row r="311" spans="1:20" ht="24" hidden="1" customHeight="1" x14ac:dyDescent="0.25">
      <c r="A311" s="56" t="s">
        <v>70</v>
      </c>
      <c r="B311" s="56" t="s">
        <v>44</v>
      </c>
      <c r="C311" s="157" t="s">
        <v>141</v>
      </c>
      <c r="D311" s="157" t="s">
        <v>166</v>
      </c>
      <c r="E311" s="157" t="s">
        <v>50</v>
      </c>
      <c r="F311" s="161">
        <v>23</v>
      </c>
      <c r="G311" s="157">
        <v>15</v>
      </c>
      <c r="H311" s="56">
        <v>12</v>
      </c>
      <c r="I311" s="56">
        <f t="shared" si="227"/>
        <v>180</v>
      </c>
      <c r="J311" s="80">
        <v>2022</v>
      </c>
      <c r="K311" s="81">
        <v>44652</v>
      </c>
      <c r="L311" s="81">
        <v>44742</v>
      </c>
      <c r="M311" s="84">
        <f t="shared" si="228"/>
        <v>4140</v>
      </c>
      <c r="N311" s="57">
        <f t="shared" si="229"/>
        <v>82.8</v>
      </c>
      <c r="O311" s="162"/>
      <c r="P311" s="162"/>
      <c r="Q311" s="162"/>
      <c r="R311" s="57">
        <f t="shared" si="230"/>
        <v>4222.8</v>
      </c>
      <c r="S311" s="139" t="s">
        <v>540</v>
      </c>
      <c r="T311" s="141" t="s">
        <v>900</v>
      </c>
    </row>
    <row r="312" spans="1:20" ht="24" hidden="1" customHeight="1" x14ac:dyDescent="0.25">
      <c r="A312" s="56" t="s">
        <v>70</v>
      </c>
      <c r="B312" s="56" t="s">
        <v>44</v>
      </c>
      <c r="C312" s="157" t="s">
        <v>141</v>
      </c>
      <c r="D312" s="157" t="s">
        <v>167</v>
      </c>
      <c r="E312" s="157" t="s">
        <v>50</v>
      </c>
      <c r="F312" s="161">
        <v>23</v>
      </c>
      <c r="G312" s="157">
        <v>22</v>
      </c>
      <c r="H312" s="56">
        <v>48</v>
      </c>
      <c r="I312" s="56">
        <f t="shared" si="227"/>
        <v>1056</v>
      </c>
      <c r="J312" s="80">
        <v>2022</v>
      </c>
      <c r="K312" s="81">
        <v>44562</v>
      </c>
      <c r="L312" s="81">
        <v>44926</v>
      </c>
      <c r="M312" s="84">
        <f t="shared" si="228"/>
        <v>24288</v>
      </c>
      <c r="N312" s="57">
        <f t="shared" si="229"/>
        <v>485.76</v>
      </c>
      <c r="O312" s="162"/>
      <c r="P312" s="162"/>
      <c r="Q312" s="162"/>
      <c r="R312" s="57">
        <f t="shared" si="230"/>
        <v>24773.759999999998</v>
      </c>
      <c r="S312" s="139" t="s">
        <v>540</v>
      </c>
      <c r="T312" s="141" t="s">
        <v>900</v>
      </c>
    </row>
    <row r="313" spans="1:20" ht="24" hidden="1" customHeight="1" x14ac:dyDescent="0.25">
      <c r="A313" s="56" t="s">
        <v>70</v>
      </c>
      <c r="B313" s="56" t="s">
        <v>44</v>
      </c>
      <c r="C313" s="157" t="s">
        <v>141</v>
      </c>
      <c r="D313" s="157" t="s">
        <v>168</v>
      </c>
      <c r="E313" s="157" t="s">
        <v>50</v>
      </c>
      <c r="F313" s="161">
        <v>23</v>
      </c>
      <c r="G313" s="157">
        <v>22</v>
      </c>
      <c r="H313" s="56">
        <v>48</v>
      </c>
      <c r="I313" s="56">
        <f t="shared" si="227"/>
        <v>1056</v>
      </c>
      <c r="J313" s="80">
        <v>2022</v>
      </c>
      <c r="K313" s="81">
        <v>44562</v>
      </c>
      <c r="L313" s="81">
        <v>44926</v>
      </c>
      <c r="M313" s="84">
        <f t="shared" si="228"/>
        <v>24288</v>
      </c>
      <c r="N313" s="57">
        <f t="shared" si="229"/>
        <v>485.76</v>
      </c>
      <c r="O313" s="162"/>
      <c r="P313" s="162"/>
      <c r="Q313" s="162"/>
      <c r="R313" s="57">
        <f t="shared" si="230"/>
        <v>24773.759999999998</v>
      </c>
      <c r="S313" s="139" t="s">
        <v>540</v>
      </c>
      <c r="T313" s="141" t="s">
        <v>900</v>
      </c>
    </row>
    <row r="314" spans="1:20" ht="24" hidden="1" customHeight="1" x14ac:dyDescent="0.25">
      <c r="A314" s="56" t="s">
        <v>70</v>
      </c>
      <c r="B314" s="56" t="s">
        <v>44</v>
      </c>
      <c r="C314" s="157" t="s">
        <v>141</v>
      </c>
      <c r="D314" s="157" t="s">
        <v>631</v>
      </c>
      <c r="E314" s="157" t="s">
        <v>50</v>
      </c>
      <c r="F314" s="161">
        <v>23</v>
      </c>
      <c r="G314" s="157">
        <v>9</v>
      </c>
      <c r="H314" s="56">
        <v>13</v>
      </c>
      <c r="I314" s="56">
        <f t="shared" si="227"/>
        <v>117</v>
      </c>
      <c r="J314" s="80">
        <v>2022</v>
      </c>
      <c r="K314" s="81">
        <v>44839</v>
      </c>
      <c r="L314" s="81">
        <v>44926</v>
      </c>
      <c r="M314" s="84">
        <f t="shared" si="228"/>
        <v>2691</v>
      </c>
      <c r="N314" s="57">
        <f t="shared" si="229"/>
        <v>53.82</v>
      </c>
      <c r="O314" s="162"/>
      <c r="P314" s="162"/>
      <c r="Q314" s="162"/>
      <c r="R314" s="57">
        <f t="shared" si="230"/>
        <v>2744.82</v>
      </c>
      <c r="S314" s="139" t="s">
        <v>634</v>
      </c>
      <c r="T314" s="141" t="s">
        <v>900</v>
      </c>
    </row>
    <row r="315" spans="1:20" ht="24" hidden="1" customHeight="1" x14ac:dyDescent="0.25">
      <c r="A315" s="56" t="s">
        <v>70</v>
      </c>
      <c r="B315" s="56" t="s">
        <v>44</v>
      </c>
      <c r="C315" s="157" t="s">
        <v>141</v>
      </c>
      <c r="D315" s="157" t="s">
        <v>632</v>
      </c>
      <c r="E315" s="157" t="s">
        <v>50</v>
      </c>
      <c r="F315" s="161">
        <v>23</v>
      </c>
      <c r="G315" s="157">
        <v>9</v>
      </c>
      <c r="H315" s="56">
        <v>13</v>
      </c>
      <c r="I315" s="56">
        <f t="shared" si="227"/>
        <v>117</v>
      </c>
      <c r="J315" s="80">
        <v>2022</v>
      </c>
      <c r="K315" s="81">
        <v>44839</v>
      </c>
      <c r="L315" s="81">
        <v>44926</v>
      </c>
      <c r="M315" s="84">
        <f t="shared" si="228"/>
        <v>2691</v>
      </c>
      <c r="N315" s="57">
        <f t="shared" si="229"/>
        <v>53.82</v>
      </c>
      <c r="O315" s="162"/>
      <c r="P315" s="162"/>
      <c r="Q315" s="162"/>
      <c r="R315" s="57">
        <f t="shared" si="230"/>
        <v>2744.82</v>
      </c>
      <c r="S315" s="139" t="s">
        <v>634</v>
      </c>
      <c r="T315" s="141" t="s">
        <v>900</v>
      </c>
    </row>
    <row r="316" spans="1:20" ht="24" hidden="1" customHeight="1" x14ac:dyDescent="0.25">
      <c r="A316" s="56" t="s">
        <v>70</v>
      </c>
      <c r="B316" s="56" t="s">
        <v>44</v>
      </c>
      <c r="C316" s="157" t="s">
        <v>141</v>
      </c>
      <c r="D316" s="157" t="s">
        <v>633</v>
      </c>
      <c r="E316" s="157" t="s">
        <v>50</v>
      </c>
      <c r="F316" s="161">
        <v>23</v>
      </c>
      <c r="G316" s="157">
        <v>9</v>
      </c>
      <c r="H316" s="56">
        <v>13</v>
      </c>
      <c r="I316" s="56">
        <f t="shared" si="227"/>
        <v>117</v>
      </c>
      <c r="J316" s="80">
        <v>2022</v>
      </c>
      <c r="K316" s="81">
        <v>44839</v>
      </c>
      <c r="L316" s="81">
        <v>44926</v>
      </c>
      <c r="M316" s="84">
        <f t="shared" si="228"/>
        <v>2691</v>
      </c>
      <c r="N316" s="57">
        <f t="shared" si="229"/>
        <v>53.82</v>
      </c>
      <c r="O316" s="162"/>
      <c r="P316" s="162"/>
      <c r="Q316" s="162"/>
      <c r="R316" s="57">
        <f t="shared" si="230"/>
        <v>2744.82</v>
      </c>
      <c r="S316" s="139" t="s">
        <v>634</v>
      </c>
      <c r="T316" s="141" t="s">
        <v>900</v>
      </c>
    </row>
    <row r="317" spans="1:20" ht="25.5" x14ac:dyDescent="0.25">
      <c r="A317" s="56" t="s">
        <v>20</v>
      </c>
      <c r="B317" s="56" t="s">
        <v>44</v>
      </c>
      <c r="C317" s="112" t="s">
        <v>693</v>
      </c>
      <c r="D317" s="56" t="s">
        <v>176</v>
      </c>
      <c r="E317" s="56" t="s">
        <v>50</v>
      </c>
      <c r="F317" s="83">
        <v>23</v>
      </c>
      <c r="G317" s="178">
        <v>17</v>
      </c>
      <c r="H317" s="56">
        <v>16</v>
      </c>
      <c r="I317" s="172">
        <f t="shared" si="223"/>
        <v>272</v>
      </c>
      <c r="J317" s="80">
        <v>2023</v>
      </c>
      <c r="K317" s="81">
        <v>44927</v>
      </c>
      <c r="L317" s="81">
        <v>45046</v>
      </c>
      <c r="M317" s="84">
        <f t="shared" ref="M317" si="231">(F317*G317*H317)</f>
        <v>6256</v>
      </c>
      <c r="N317" s="180">
        <f>M317*2%+0.48</f>
        <v>125.60000000000001</v>
      </c>
      <c r="O317" s="162"/>
      <c r="P317" s="162"/>
      <c r="Q317" s="176"/>
      <c r="R317" s="57">
        <f t="shared" ref="R317" si="232">SUM(M317:P317)</f>
        <v>6381.6</v>
      </c>
      <c r="S317" s="60" t="s">
        <v>695</v>
      </c>
      <c r="T317" s="141" t="s">
        <v>900</v>
      </c>
    </row>
    <row r="318" spans="1:20" ht="24" customHeight="1" x14ac:dyDescent="0.25">
      <c r="A318" s="56" t="s">
        <v>20</v>
      </c>
      <c r="B318" s="56" t="s">
        <v>44</v>
      </c>
      <c r="C318" s="112" t="s">
        <v>693</v>
      </c>
      <c r="D318" s="56" t="s">
        <v>176</v>
      </c>
      <c r="E318" s="56" t="s">
        <v>50</v>
      </c>
      <c r="F318" s="83">
        <v>23</v>
      </c>
      <c r="G318" s="178">
        <v>18</v>
      </c>
      <c r="H318" s="56">
        <v>31</v>
      </c>
      <c r="I318" s="172">
        <f t="shared" ref="I318" si="233">G318*H318</f>
        <v>558</v>
      </c>
      <c r="J318" s="80">
        <v>2023</v>
      </c>
      <c r="K318" s="81">
        <v>45047</v>
      </c>
      <c r="L318" s="81">
        <v>45291</v>
      </c>
      <c r="M318" s="84">
        <f t="shared" ref="M318" si="234">(F318*G318*H318)</f>
        <v>12834</v>
      </c>
      <c r="N318" s="180">
        <f>M318*2%+0.48</f>
        <v>257.16000000000003</v>
      </c>
      <c r="O318" s="162"/>
      <c r="P318" s="162"/>
      <c r="Q318" s="176"/>
      <c r="R318" s="57">
        <f t="shared" ref="R318" si="235">SUM(M318:P318)</f>
        <v>13091.16</v>
      </c>
      <c r="S318" s="60" t="s">
        <v>801</v>
      </c>
      <c r="T318" s="141" t="s">
        <v>900</v>
      </c>
    </row>
    <row r="319" spans="1:20" ht="24" hidden="1" customHeight="1" x14ac:dyDescent="0.25">
      <c r="A319" s="156" t="s">
        <v>20</v>
      </c>
      <c r="B319" s="156" t="s">
        <v>44</v>
      </c>
      <c r="C319" s="198" t="s">
        <v>169</v>
      </c>
      <c r="D319" s="156" t="s">
        <v>170</v>
      </c>
      <c r="E319" s="193" t="s">
        <v>22</v>
      </c>
      <c r="F319" s="185">
        <v>26</v>
      </c>
      <c r="G319" s="56">
        <v>20</v>
      </c>
      <c r="H319" s="56">
        <v>48</v>
      </c>
      <c r="I319" s="56">
        <f>G319*H319</f>
        <v>960</v>
      </c>
      <c r="J319" s="186">
        <v>2022</v>
      </c>
      <c r="K319" s="187">
        <v>44562</v>
      </c>
      <c r="L319" s="187">
        <v>44926</v>
      </c>
      <c r="M319" s="189">
        <f>F319*G319*H319</f>
        <v>24960</v>
      </c>
      <c r="N319" s="57"/>
      <c r="O319" s="57"/>
      <c r="P319" s="57"/>
      <c r="Q319" s="57"/>
      <c r="R319" s="189">
        <f>SUM(M319:Q319)</f>
        <v>24960</v>
      </c>
      <c r="S319" s="190" t="s">
        <v>540</v>
      </c>
      <c r="T319" s="191" t="s">
        <v>900</v>
      </c>
    </row>
    <row r="320" spans="1:20" ht="25.5" x14ac:dyDescent="0.25">
      <c r="A320" s="56" t="s">
        <v>20</v>
      </c>
      <c r="B320" s="56" t="s">
        <v>44</v>
      </c>
      <c r="C320" s="112" t="s">
        <v>169</v>
      </c>
      <c r="D320" s="56" t="s">
        <v>170</v>
      </c>
      <c r="E320" s="155" t="s">
        <v>22</v>
      </c>
      <c r="F320" s="83">
        <v>26</v>
      </c>
      <c r="G320" s="178">
        <v>20</v>
      </c>
      <c r="H320" s="56">
        <v>4</v>
      </c>
      <c r="I320" s="172">
        <f t="shared" si="223"/>
        <v>80</v>
      </c>
      <c r="J320" s="80">
        <v>2023</v>
      </c>
      <c r="K320" s="81">
        <v>44927</v>
      </c>
      <c r="L320" s="81">
        <v>44957</v>
      </c>
      <c r="M320" s="57">
        <f t="shared" ref="M320:M404" si="236">F320*G320*H320</f>
        <v>2080</v>
      </c>
      <c r="N320" s="180"/>
      <c r="O320" s="57"/>
      <c r="P320" s="57"/>
      <c r="Q320" s="174"/>
      <c r="R320" s="57">
        <f t="shared" ref="R320:R388" si="237">SUM(M320:Q320)</f>
        <v>2080</v>
      </c>
      <c r="S320" s="60" t="s">
        <v>694</v>
      </c>
      <c r="T320" s="141" t="s">
        <v>900</v>
      </c>
    </row>
    <row r="321" spans="1:20 16363:16363" ht="24" hidden="1" customHeight="1" x14ac:dyDescent="0.25">
      <c r="A321" s="156" t="s">
        <v>20</v>
      </c>
      <c r="B321" s="156" t="s">
        <v>44</v>
      </c>
      <c r="C321" s="198" t="s">
        <v>169</v>
      </c>
      <c r="D321" s="156" t="s">
        <v>172</v>
      </c>
      <c r="E321" s="156" t="s">
        <v>50</v>
      </c>
      <c r="F321" s="185">
        <v>23</v>
      </c>
      <c r="G321" s="56">
        <v>20</v>
      </c>
      <c r="H321" s="56">
        <v>48</v>
      </c>
      <c r="I321" s="56">
        <f t="shared" si="223"/>
        <v>960</v>
      </c>
      <c r="J321" s="186">
        <v>2022</v>
      </c>
      <c r="K321" s="187">
        <v>44562</v>
      </c>
      <c r="L321" s="187">
        <v>44926</v>
      </c>
      <c r="M321" s="189">
        <f t="shared" si="236"/>
        <v>22080</v>
      </c>
      <c r="N321" s="57">
        <f>M321*2%</f>
        <v>441.6</v>
      </c>
      <c r="O321" s="57"/>
      <c r="P321" s="57"/>
      <c r="Q321" s="57"/>
      <c r="R321" s="189">
        <f t="shared" si="237"/>
        <v>22521.599999999999</v>
      </c>
      <c r="S321" s="190" t="s">
        <v>540</v>
      </c>
      <c r="T321" s="191" t="s">
        <v>900</v>
      </c>
    </row>
    <row r="322" spans="1:20 16363:16363" ht="25.5" x14ac:dyDescent="0.25">
      <c r="A322" s="56" t="s">
        <v>20</v>
      </c>
      <c r="B322" s="56" t="s">
        <v>44</v>
      </c>
      <c r="C322" s="112" t="s">
        <v>169</v>
      </c>
      <c r="D322" s="56" t="s">
        <v>172</v>
      </c>
      <c r="E322" s="56" t="s">
        <v>50</v>
      </c>
      <c r="F322" s="83">
        <v>23</v>
      </c>
      <c r="G322" s="178">
        <v>20</v>
      </c>
      <c r="H322" s="56">
        <v>16</v>
      </c>
      <c r="I322" s="172">
        <f t="shared" si="223"/>
        <v>320</v>
      </c>
      <c r="J322" s="80">
        <v>2023</v>
      </c>
      <c r="K322" s="81">
        <v>44927</v>
      </c>
      <c r="L322" s="81">
        <v>45046</v>
      </c>
      <c r="M322" s="57">
        <f t="shared" si="236"/>
        <v>7360</v>
      </c>
      <c r="N322" s="180">
        <f>M322*2%+0.48</f>
        <v>147.68</v>
      </c>
      <c r="O322" s="57"/>
      <c r="P322" s="57"/>
      <c r="Q322" s="174"/>
      <c r="R322" s="57">
        <f t="shared" si="237"/>
        <v>7507.68</v>
      </c>
      <c r="S322" s="60" t="s">
        <v>694</v>
      </c>
      <c r="T322" s="141" t="s">
        <v>900</v>
      </c>
    </row>
    <row r="323" spans="1:20 16363:16363" ht="36" hidden="1" customHeight="1" x14ac:dyDescent="0.25">
      <c r="A323" s="156" t="s">
        <v>20</v>
      </c>
      <c r="B323" s="156" t="s">
        <v>44</v>
      </c>
      <c r="C323" s="198" t="s">
        <v>169</v>
      </c>
      <c r="D323" s="156" t="s">
        <v>173</v>
      </c>
      <c r="E323" s="156" t="s">
        <v>174</v>
      </c>
      <c r="F323" s="185">
        <v>20</v>
      </c>
      <c r="G323" s="56">
        <v>18</v>
      </c>
      <c r="H323" s="56">
        <v>48</v>
      </c>
      <c r="I323" s="56">
        <f t="shared" si="223"/>
        <v>864</v>
      </c>
      <c r="J323" s="186">
        <v>2022</v>
      </c>
      <c r="K323" s="187">
        <v>44562</v>
      </c>
      <c r="L323" s="187">
        <v>44926</v>
      </c>
      <c r="M323" s="189">
        <f t="shared" si="236"/>
        <v>17280</v>
      </c>
      <c r="N323" s="57"/>
      <c r="O323" s="57"/>
      <c r="P323" s="57">
        <f>M323*4%</f>
        <v>691.2</v>
      </c>
      <c r="Q323" s="57"/>
      <c r="R323" s="189">
        <f t="shared" si="237"/>
        <v>17971.2</v>
      </c>
      <c r="S323" s="190" t="s">
        <v>540</v>
      </c>
      <c r="T323" s="191" t="s">
        <v>900</v>
      </c>
    </row>
    <row r="324" spans="1:20 16363:16363" ht="36" customHeight="1" x14ac:dyDescent="0.25">
      <c r="A324" s="56" t="s">
        <v>20</v>
      </c>
      <c r="B324" s="56" t="s">
        <v>44</v>
      </c>
      <c r="C324" s="112" t="s">
        <v>169</v>
      </c>
      <c r="D324" s="56" t="s">
        <v>172</v>
      </c>
      <c r="E324" s="56" t="s">
        <v>50</v>
      </c>
      <c r="F324" s="83">
        <v>23</v>
      </c>
      <c r="G324" s="178">
        <v>34</v>
      </c>
      <c r="H324" s="56">
        <v>32</v>
      </c>
      <c r="I324" s="172">
        <f t="shared" si="223"/>
        <v>1088</v>
      </c>
      <c r="J324" s="80">
        <v>2023</v>
      </c>
      <c r="K324" s="81">
        <v>45047</v>
      </c>
      <c r="L324" s="81">
        <v>45291</v>
      </c>
      <c r="M324" s="57">
        <f t="shared" ref="M324" si="238">F324*G324*H324</f>
        <v>25024</v>
      </c>
      <c r="N324" s="180">
        <f>M324*2%+0.48</f>
        <v>500.96000000000004</v>
      </c>
      <c r="O324" s="57"/>
      <c r="P324" s="57"/>
      <c r="Q324" s="174"/>
      <c r="R324" s="57">
        <f t="shared" ref="R324" si="239">SUM(M324:Q324)</f>
        <v>25524.959999999999</v>
      </c>
      <c r="S324" s="60" t="s">
        <v>801</v>
      </c>
      <c r="T324" s="141" t="s">
        <v>900</v>
      </c>
    </row>
    <row r="325" spans="1:20 16363:16363" ht="36" x14ac:dyDescent="0.25">
      <c r="A325" s="56" t="s">
        <v>20</v>
      </c>
      <c r="B325" s="56" t="s">
        <v>44</v>
      </c>
      <c r="C325" s="112" t="s">
        <v>169</v>
      </c>
      <c r="D325" s="56" t="s">
        <v>173</v>
      </c>
      <c r="E325" s="56" t="s">
        <v>174</v>
      </c>
      <c r="F325" s="83">
        <v>20</v>
      </c>
      <c r="G325" s="178">
        <v>18</v>
      </c>
      <c r="H325" s="56">
        <v>48</v>
      </c>
      <c r="I325" s="172">
        <f t="shared" si="223"/>
        <v>864</v>
      </c>
      <c r="J325" s="80">
        <v>2023</v>
      </c>
      <c r="K325" s="81">
        <v>44927</v>
      </c>
      <c r="L325" s="81">
        <v>45291</v>
      </c>
      <c r="M325" s="57">
        <f t="shared" si="236"/>
        <v>17280</v>
      </c>
      <c r="N325" s="180"/>
      <c r="O325" s="57"/>
      <c r="P325" s="57">
        <f>M325*4%+0.96</f>
        <v>692.16000000000008</v>
      </c>
      <c r="Q325" s="174"/>
      <c r="R325" s="57">
        <f t="shared" si="237"/>
        <v>17972.16</v>
      </c>
      <c r="S325" s="60" t="s">
        <v>803</v>
      </c>
      <c r="T325" s="141" t="s">
        <v>900</v>
      </c>
    </row>
    <row r="326" spans="1:20 16363:16363" ht="36" hidden="1" customHeight="1" x14ac:dyDescent="0.25">
      <c r="A326" s="156" t="s">
        <v>20</v>
      </c>
      <c r="B326" s="156" t="s">
        <v>44</v>
      </c>
      <c r="C326" s="198" t="s">
        <v>169</v>
      </c>
      <c r="D326" s="156" t="s">
        <v>461</v>
      </c>
      <c r="E326" s="156" t="s">
        <v>174</v>
      </c>
      <c r="F326" s="185">
        <v>20</v>
      </c>
      <c r="G326" s="56">
        <v>14</v>
      </c>
      <c r="H326" s="56">
        <v>48</v>
      </c>
      <c r="I326" s="56">
        <f t="shared" si="223"/>
        <v>672</v>
      </c>
      <c r="J326" s="186">
        <v>2022</v>
      </c>
      <c r="K326" s="187">
        <v>44562</v>
      </c>
      <c r="L326" s="187">
        <v>44926</v>
      </c>
      <c r="M326" s="189">
        <f t="shared" si="236"/>
        <v>13440</v>
      </c>
      <c r="N326" s="57"/>
      <c r="O326" s="57"/>
      <c r="P326" s="57">
        <f t="shared" ref="P326" si="240">M326*4%</f>
        <v>537.6</v>
      </c>
      <c r="Q326" s="57"/>
      <c r="R326" s="189">
        <f t="shared" si="237"/>
        <v>13977.6</v>
      </c>
      <c r="S326" s="190" t="s">
        <v>540</v>
      </c>
      <c r="T326" s="191" t="s">
        <v>900</v>
      </c>
      <c r="XEI326" s="72">
        <f>SUM(M326:XEH326)</f>
        <v>27955.200000000001</v>
      </c>
    </row>
    <row r="327" spans="1:20 16363:16363" ht="36" x14ac:dyDescent="0.25">
      <c r="A327" s="56" t="s">
        <v>20</v>
      </c>
      <c r="B327" s="56" t="s">
        <v>44</v>
      </c>
      <c r="C327" s="112" t="s">
        <v>169</v>
      </c>
      <c r="D327" s="56" t="s">
        <v>461</v>
      </c>
      <c r="E327" s="56" t="s">
        <v>174</v>
      </c>
      <c r="F327" s="83">
        <v>20</v>
      </c>
      <c r="G327" s="178">
        <v>14</v>
      </c>
      <c r="H327" s="56">
        <v>48</v>
      </c>
      <c r="I327" s="172">
        <f t="shared" si="223"/>
        <v>672</v>
      </c>
      <c r="J327" s="80">
        <v>2023</v>
      </c>
      <c r="K327" s="81">
        <v>44927</v>
      </c>
      <c r="L327" s="81">
        <v>45291</v>
      </c>
      <c r="M327" s="57">
        <f t="shared" si="236"/>
        <v>13440</v>
      </c>
      <c r="N327" s="180"/>
      <c r="O327" s="57"/>
      <c r="P327" s="57">
        <f>M327*4%+0.96</f>
        <v>538.56000000000006</v>
      </c>
      <c r="Q327" s="174"/>
      <c r="R327" s="57">
        <f t="shared" si="237"/>
        <v>13978.56</v>
      </c>
      <c r="S327" s="60" t="s">
        <v>803</v>
      </c>
      <c r="T327" s="141" t="s">
        <v>900</v>
      </c>
      <c r="XEI327" s="72"/>
    </row>
    <row r="328" spans="1:20 16363:16363" ht="24" hidden="1" customHeight="1" x14ac:dyDescent="0.25">
      <c r="A328" s="156" t="s">
        <v>20</v>
      </c>
      <c r="B328" s="156" t="s">
        <v>44</v>
      </c>
      <c r="C328" s="198" t="s">
        <v>169</v>
      </c>
      <c r="D328" s="156" t="s">
        <v>175</v>
      </c>
      <c r="E328" s="156" t="s">
        <v>50</v>
      </c>
      <c r="F328" s="185">
        <v>23</v>
      </c>
      <c r="G328" s="56">
        <v>26</v>
      </c>
      <c r="H328" s="56">
        <v>48</v>
      </c>
      <c r="I328" s="56">
        <f t="shared" si="223"/>
        <v>1248</v>
      </c>
      <c r="J328" s="186">
        <v>2022</v>
      </c>
      <c r="K328" s="187">
        <v>44562</v>
      </c>
      <c r="L328" s="187">
        <v>44926</v>
      </c>
      <c r="M328" s="189">
        <f t="shared" si="236"/>
        <v>28704</v>
      </c>
      <c r="N328" s="57">
        <f t="shared" ref="N328:N339" si="241">M328*2%</f>
        <v>574.08000000000004</v>
      </c>
      <c r="O328" s="57"/>
      <c r="P328" s="57"/>
      <c r="Q328" s="57"/>
      <c r="R328" s="189">
        <f t="shared" si="237"/>
        <v>29278.080000000002</v>
      </c>
      <c r="S328" s="190" t="s">
        <v>540</v>
      </c>
      <c r="T328" s="191" t="s">
        <v>900</v>
      </c>
    </row>
    <row r="329" spans="1:20 16363:16363" ht="25.5" x14ac:dyDescent="0.25">
      <c r="A329" s="56" t="s">
        <v>20</v>
      </c>
      <c r="B329" s="56" t="s">
        <v>44</v>
      </c>
      <c r="C329" s="112" t="s">
        <v>169</v>
      </c>
      <c r="D329" s="56" t="s">
        <v>175</v>
      </c>
      <c r="E329" s="56" t="s">
        <v>50</v>
      </c>
      <c r="F329" s="83">
        <v>23</v>
      </c>
      <c r="G329" s="178">
        <v>26</v>
      </c>
      <c r="H329" s="56">
        <v>16</v>
      </c>
      <c r="I329" s="172">
        <f t="shared" si="223"/>
        <v>416</v>
      </c>
      <c r="J329" s="80">
        <v>2023</v>
      </c>
      <c r="K329" s="81">
        <v>44927</v>
      </c>
      <c r="L329" s="81">
        <v>45046</v>
      </c>
      <c r="M329" s="57">
        <f t="shared" si="236"/>
        <v>9568</v>
      </c>
      <c r="N329" s="180">
        <f>M329*2%+0.48</f>
        <v>191.84</v>
      </c>
      <c r="O329" s="57"/>
      <c r="P329" s="57"/>
      <c r="Q329" s="174"/>
      <c r="R329" s="57">
        <f t="shared" si="237"/>
        <v>9759.84</v>
      </c>
      <c r="S329" s="60" t="s">
        <v>803</v>
      </c>
      <c r="T329" s="141" t="s">
        <v>900</v>
      </c>
    </row>
    <row r="330" spans="1:20 16363:16363" ht="24" hidden="1" customHeight="1" x14ac:dyDescent="0.25">
      <c r="A330" s="156" t="s">
        <v>20</v>
      </c>
      <c r="B330" s="156" t="s">
        <v>44</v>
      </c>
      <c r="C330" s="198" t="s">
        <v>177</v>
      </c>
      <c r="D330" s="156" t="s">
        <v>178</v>
      </c>
      <c r="E330" s="156" t="s">
        <v>50</v>
      </c>
      <c r="F330" s="185">
        <v>23</v>
      </c>
      <c r="G330" s="56">
        <v>34</v>
      </c>
      <c r="H330" s="56">
        <v>48</v>
      </c>
      <c r="I330" s="56">
        <f t="shared" si="223"/>
        <v>1632</v>
      </c>
      <c r="J330" s="186">
        <v>2022</v>
      </c>
      <c r="K330" s="187">
        <v>44562</v>
      </c>
      <c r="L330" s="187">
        <v>44926</v>
      </c>
      <c r="M330" s="189">
        <f t="shared" si="236"/>
        <v>37536</v>
      </c>
      <c r="N330" s="57">
        <f t="shared" si="241"/>
        <v>750.72</v>
      </c>
      <c r="O330" s="57"/>
      <c r="P330" s="57"/>
      <c r="Q330" s="57"/>
      <c r="R330" s="189">
        <f t="shared" si="237"/>
        <v>38286.720000000001</v>
      </c>
      <c r="S330" s="190" t="s">
        <v>540</v>
      </c>
      <c r="T330" s="191" t="s">
        <v>900</v>
      </c>
    </row>
    <row r="331" spans="1:20 16363:16363" ht="24" customHeight="1" x14ac:dyDescent="0.25">
      <c r="A331" s="56" t="s">
        <v>20</v>
      </c>
      <c r="B331" s="56" t="s">
        <v>44</v>
      </c>
      <c r="C331" s="112" t="s">
        <v>169</v>
      </c>
      <c r="D331" s="56" t="s">
        <v>175</v>
      </c>
      <c r="E331" s="56" t="s">
        <v>50</v>
      </c>
      <c r="F331" s="83">
        <v>23</v>
      </c>
      <c r="G331" s="178">
        <v>30</v>
      </c>
      <c r="H331" s="56">
        <v>32</v>
      </c>
      <c r="I331" s="172">
        <f t="shared" si="223"/>
        <v>960</v>
      </c>
      <c r="J331" s="80">
        <v>2023</v>
      </c>
      <c r="K331" s="81">
        <v>45047</v>
      </c>
      <c r="L331" s="81">
        <v>45291</v>
      </c>
      <c r="M331" s="57">
        <f t="shared" si="236"/>
        <v>22080</v>
      </c>
      <c r="N331" s="180">
        <f t="shared" ref="N331:N332" si="242">M331*2%+0.48</f>
        <v>442.08000000000004</v>
      </c>
      <c r="O331" s="57"/>
      <c r="P331" s="57"/>
      <c r="Q331" s="174"/>
      <c r="R331" s="57">
        <f t="shared" si="237"/>
        <v>22522.080000000002</v>
      </c>
      <c r="S331" s="60" t="s">
        <v>801</v>
      </c>
      <c r="T331" s="141" t="s">
        <v>900</v>
      </c>
    </row>
    <row r="332" spans="1:20 16363:16363" ht="25.5" x14ac:dyDescent="0.25">
      <c r="A332" s="56" t="s">
        <v>20</v>
      </c>
      <c r="B332" s="56" t="s">
        <v>44</v>
      </c>
      <c r="C332" s="112" t="s">
        <v>177</v>
      </c>
      <c r="D332" s="56" t="s">
        <v>178</v>
      </c>
      <c r="E332" s="56" t="s">
        <v>50</v>
      </c>
      <c r="F332" s="83">
        <v>23</v>
      </c>
      <c r="G332" s="178">
        <v>34</v>
      </c>
      <c r="H332" s="56">
        <v>46</v>
      </c>
      <c r="I332" s="172">
        <f t="shared" si="223"/>
        <v>1564</v>
      </c>
      <c r="J332" s="80">
        <v>2023</v>
      </c>
      <c r="K332" s="81">
        <v>44927</v>
      </c>
      <c r="L332" s="81">
        <v>45291</v>
      </c>
      <c r="M332" s="57">
        <f t="shared" si="236"/>
        <v>35972</v>
      </c>
      <c r="N332" s="180">
        <f t="shared" si="242"/>
        <v>719.92000000000007</v>
      </c>
      <c r="O332" s="57"/>
      <c r="P332" s="57"/>
      <c r="Q332" s="174"/>
      <c r="R332" s="57">
        <f t="shared" si="237"/>
        <v>36691.919999999998</v>
      </c>
      <c r="S332" s="60" t="s">
        <v>695</v>
      </c>
      <c r="T332" s="141" t="s">
        <v>900</v>
      </c>
    </row>
    <row r="333" spans="1:20 16363:16363" ht="24" hidden="1" customHeight="1" x14ac:dyDescent="0.25">
      <c r="A333" s="156" t="s">
        <v>20</v>
      </c>
      <c r="B333" s="156" t="s">
        <v>44</v>
      </c>
      <c r="C333" s="198" t="s">
        <v>177</v>
      </c>
      <c r="D333" s="156" t="s">
        <v>93</v>
      </c>
      <c r="E333" s="156" t="s">
        <v>50</v>
      </c>
      <c r="F333" s="185">
        <v>23</v>
      </c>
      <c r="G333" s="56">
        <v>17</v>
      </c>
      <c r="H333" s="56">
        <v>48</v>
      </c>
      <c r="I333" s="56">
        <f t="shared" si="223"/>
        <v>816</v>
      </c>
      <c r="J333" s="186">
        <v>2022</v>
      </c>
      <c r="K333" s="187">
        <v>44562</v>
      </c>
      <c r="L333" s="187">
        <v>44926</v>
      </c>
      <c r="M333" s="189">
        <f t="shared" si="236"/>
        <v>18768</v>
      </c>
      <c r="N333" s="57">
        <f t="shared" si="241"/>
        <v>375.36</v>
      </c>
      <c r="O333" s="57"/>
      <c r="P333" s="57"/>
      <c r="Q333" s="57"/>
      <c r="R333" s="189">
        <f t="shared" si="237"/>
        <v>19143.36</v>
      </c>
      <c r="S333" s="190" t="s">
        <v>540</v>
      </c>
      <c r="T333" s="191" t="s">
        <v>900</v>
      </c>
    </row>
    <row r="334" spans="1:20 16363:16363" ht="25.5" x14ac:dyDescent="0.25">
      <c r="A334" s="56" t="s">
        <v>20</v>
      </c>
      <c r="B334" s="56" t="s">
        <v>44</v>
      </c>
      <c r="C334" s="112" t="s">
        <v>177</v>
      </c>
      <c r="D334" s="56" t="s">
        <v>93</v>
      </c>
      <c r="E334" s="56" t="s">
        <v>50</v>
      </c>
      <c r="F334" s="83">
        <v>23</v>
      </c>
      <c r="G334" s="178">
        <v>17</v>
      </c>
      <c r="H334" s="56">
        <v>46</v>
      </c>
      <c r="I334" s="172">
        <f t="shared" si="223"/>
        <v>782</v>
      </c>
      <c r="J334" s="80">
        <v>2023</v>
      </c>
      <c r="K334" s="81">
        <v>44927</v>
      </c>
      <c r="L334" s="81">
        <v>45291</v>
      </c>
      <c r="M334" s="57">
        <f t="shared" si="236"/>
        <v>17986</v>
      </c>
      <c r="N334" s="180">
        <f>M334*2%+0.48</f>
        <v>360.20000000000005</v>
      </c>
      <c r="O334" s="57"/>
      <c r="P334" s="57"/>
      <c r="Q334" s="174"/>
      <c r="R334" s="57">
        <f t="shared" si="237"/>
        <v>18346.2</v>
      </c>
      <c r="S334" s="60" t="s">
        <v>695</v>
      </c>
      <c r="T334" s="141" t="s">
        <v>900</v>
      </c>
    </row>
    <row r="335" spans="1:20 16363:16363" ht="24" hidden="1" customHeight="1" x14ac:dyDescent="0.25">
      <c r="A335" s="156" t="s">
        <v>20</v>
      </c>
      <c r="B335" s="156" t="s">
        <v>44</v>
      </c>
      <c r="C335" s="198" t="s">
        <v>177</v>
      </c>
      <c r="D335" s="156" t="s">
        <v>179</v>
      </c>
      <c r="E335" s="156" t="s">
        <v>50</v>
      </c>
      <c r="F335" s="185">
        <v>23</v>
      </c>
      <c r="G335" s="56">
        <v>34</v>
      </c>
      <c r="H335" s="56">
        <v>48</v>
      </c>
      <c r="I335" s="56">
        <f t="shared" si="223"/>
        <v>1632</v>
      </c>
      <c r="J335" s="186">
        <v>2022</v>
      </c>
      <c r="K335" s="187">
        <v>44562</v>
      </c>
      <c r="L335" s="187">
        <v>44926</v>
      </c>
      <c r="M335" s="189">
        <f t="shared" si="236"/>
        <v>37536</v>
      </c>
      <c r="N335" s="57">
        <f t="shared" si="241"/>
        <v>750.72</v>
      </c>
      <c r="O335" s="57"/>
      <c r="P335" s="57"/>
      <c r="Q335" s="57"/>
      <c r="R335" s="189">
        <f t="shared" si="237"/>
        <v>38286.720000000001</v>
      </c>
      <c r="S335" s="190" t="s">
        <v>540</v>
      </c>
      <c r="T335" s="191" t="s">
        <v>900</v>
      </c>
    </row>
    <row r="336" spans="1:20 16363:16363" ht="25.5" x14ac:dyDescent="0.25">
      <c r="A336" s="56" t="s">
        <v>20</v>
      </c>
      <c r="B336" s="56" t="s">
        <v>44</v>
      </c>
      <c r="C336" s="112" t="s">
        <v>177</v>
      </c>
      <c r="D336" s="56" t="s">
        <v>179</v>
      </c>
      <c r="E336" s="56" t="s">
        <v>50</v>
      </c>
      <c r="F336" s="83">
        <v>23</v>
      </c>
      <c r="G336" s="178">
        <v>34</v>
      </c>
      <c r="H336" s="56">
        <v>46</v>
      </c>
      <c r="I336" s="172">
        <f t="shared" si="223"/>
        <v>1564</v>
      </c>
      <c r="J336" s="80">
        <v>2023</v>
      </c>
      <c r="K336" s="81">
        <v>44927</v>
      </c>
      <c r="L336" s="81">
        <v>45291</v>
      </c>
      <c r="M336" s="57">
        <f t="shared" si="236"/>
        <v>35972</v>
      </c>
      <c r="N336" s="180">
        <f>M336*2%+0.48</f>
        <v>719.92000000000007</v>
      </c>
      <c r="O336" s="57"/>
      <c r="P336" s="57"/>
      <c r="Q336" s="174"/>
      <c r="R336" s="57">
        <f t="shared" si="237"/>
        <v>36691.919999999998</v>
      </c>
      <c r="S336" s="60" t="s">
        <v>695</v>
      </c>
      <c r="T336" s="141" t="s">
        <v>900</v>
      </c>
    </row>
    <row r="337" spans="1:20" ht="30" hidden="1" customHeight="1" x14ac:dyDescent="0.25">
      <c r="A337" s="156" t="s">
        <v>20</v>
      </c>
      <c r="B337" s="156" t="s">
        <v>44</v>
      </c>
      <c r="C337" s="198" t="s">
        <v>177</v>
      </c>
      <c r="D337" s="156" t="s">
        <v>180</v>
      </c>
      <c r="E337" s="156" t="s">
        <v>48</v>
      </c>
      <c r="F337" s="185">
        <v>22</v>
      </c>
      <c r="G337" s="56">
        <v>10</v>
      </c>
      <c r="H337" s="56">
        <v>48</v>
      </c>
      <c r="I337" s="56">
        <f t="shared" si="223"/>
        <v>480</v>
      </c>
      <c r="J337" s="186">
        <v>2022</v>
      </c>
      <c r="K337" s="187">
        <v>44562</v>
      </c>
      <c r="L337" s="187">
        <v>44926</v>
      </c>
      <c r="M337" s="189">
        <f t="shared" si="236"/>
        <v>10560</v>
      </c>
      <c r="N337" s="57">
        <f t="shared" si="241"/>
        <v>211.20000000000002</v>
      </c>
      <c r="O337" s="57"/>
      <c r="P337" s="57"/>
      <c r="Q337" s="57"/>
      <c r="R337" s="189">
        <f t="shared" si="237"/>
        <v>10771.2</v>
      </c>
      <c r="S337" s="190" t="s">
        <v>540</v>
      </c>
      <c r="T337" s="191" t="s">
        <v>900</v>
      </c>
    </row>
    <row r="338" spans="1:20" ht="25.5" x14ac:dyDescent="0.25">
      <c r="A338" s="56" t="s">
        <v>20</v>
      </c>
      <c r="B338" s="56" t="s">
        <v>44</v>
      </c>
      <c r="C338" s="112" t="s">
        <v>177</v>
      </c>
      <c r="D338" s="56" t="s">
        <v>180</v>
      </c>
      <c r="E338" s="56" t="s">
        <v>48</v>
      </c>
      <c r="F338" s="83">
        <v>22</v>
      </c>
      <c r="G338" s="178">
        <v>10</v>
      </c>
      <c r="H338" s="56">
        <v>46</v>
      </c>
      <c r="I338" s="172">
        <f t="shared" si="223"/>
        <v>460</v>
      </c>
      <c r="J338" s="80">
        <v>2023</v>
      </c>
      <c r="K338" s="81">
        <v>44927</v>
      </c>
      <c r="L338" s="81">
        <v>45291</v>
      </c>
      <c r="M338" s="57">
        <f t="shared" si="236"/>
        <v>10120</v>
      </c>
      <c r="N338" s="180">
        <f>M338*2%+0.48</f>
        <v>202.88</v>
      </c>
      <c r="O338" s="57"/>
      <c r="P338" s="57"/>
      <c r="Q338" s="174"/>
      <c r="R338" s="57">
        <f t="shared" si="237"/>
        <v>10322.879999999999</v>
      </c>
      <c r="S338" s="60" t="s">
        <v>695</v>
      </c>
      <c r="T338" s="141" t="s">
        <v>900</v>
      </c>
    </row>
    <row r="339" spans="1:20" ht="24" hidden="1" customHeight="1" x14ac:dyDescent="0.25">
      <c r="A339" s="156" t="s">
        <v>20</v>
      </c>
      <c r="B339" s="156" t="s">
        <v>44</v>
      </c>
      <c r="C339" s="198" t="s">
        <v>177</v>
      </c>
      <c r="D339" s="156" t="s">
        <v>181</v>
      </c>
      <c r="E339" s="156" t="s">
        <v>50</v>
      </c>
      <c r="F339" s="185">
        <v>23</v>
      </c>
      <c r="G339" s="56">
        <v>19</v>
      </c>
      <c r="H339" s="56">
        <v>48</v>
      </c>
      <c r="I339" s="56">
        <f t="shared" si="223"/>
        <v>912</v>
      </c>
      <c r="J339" s="186">
        <v>2022</v>
      </c>
      <c r="K339" s="187">
        <v>44562</v>
      </c>
      <c r="L339" s="187">
        <v>44926</v>
      </c>
      <c r="M339" s="189">
        <f t="shared" si="236"/>
        <v>20976</v>
      </c>
      <c r="N339" s="57">
        <f t="shared" si="241"/>
        <v>419.52</v>
      </c>
      <c r="O339" s="57"/>
      <c r="P339" s="57"/>
      <c r="Q339" s="57"/>
      <c r="R339" s="189">
        <f t="shared" si="237"/>
        <v>21395.52</v>
      </c>
      <c r="S339" s="190" t="s">
        <v>540</v>
      </c>
      <c r="T339" s="191" t="s">
        <v>900</v>
      </c>
    </row>
    <row r="340" spans="1:20" ht="25.5" x14ac:dyDescent="0.25">
      <c r="A340" s="56" t="s">
        <v>20</v>
      </c>
      <c r="B340" s="56" t="s">
        <v>44</v>
      </c>
      <c r="C340" s="112" t="s">
        <v>177</v>
      </c>
      <c r="D340" s="56" t="s">
        <v>181</v>
      </c>
      <c r="E340" s="56" t="s">
        <v>50</v>
      </c>
      <c r="F340" s="83">
        <v>23</v>
      </c>
      <c r="G340" s="178">
        <v>19</v>
      </c>
      <c r="H340" s="56">
        <v>46</v>
      </c>
      <c r="I340" s="172">
        <f t="shared" si="223"/>
        <v>874</v>
      </c>
      <c r="J340" s="80">
        <v>2023</v>
      </c>
      <c r="K340" s="81">
        <v>44927</v>
      </c>
      <c r="L340" s="81">
        <v>45291</v>
      </c>
      <c r="M340" s="57">
        <f t="shared" si="236"/>
        <v>20102</v>
      </c>
      <c r="N340" s="180">
        <f>M340*2%+0.48</f>
        <v>402.52000000000004</v>
      </c>
      <c r="O340" s="57"/>
      <c r="P340" s="57"/>
      <c r="Q340" s="174"/>
      <c r="R340" s="57">
        <f t="shared" si="237"/>
        <v>20504.52</v>
      </c>
      <c r="S340" s="60" t="s">
        <v>695</v>
      </c>
      <c r="T340" s="141" t="s">
        <v>900</v>
      </c>
    </row>
    <row r="341" spans="1:20" ht="24" hidden="1" customHeight="1" x14ac:dyDescent="0.25">
      <c r="A341" s="156" t="s">
        <v>20</v>
      </c>
      <c r="B341" s="156" t="s">
        <v>44</v>
      </c>
      <c r="C341" s="198" t="s">
        <v>182</v>
      </c>
      <c r="D341" s="156" t="s">
        <v>183</v>
      </c>
      <c r="E341" s="156" t="s">
        <v>33</v>
      </c>
      <c r="F341" s="185">
        <v>20</v>
      </c>
      <c r="G341" s="56">
        <v>34</v>
      </c>
      <c r="H341" s="56">
        <v>48</v>
      </c>
      <c r="I341" s="56">
        <f t="shared" si="223"/>
        <v>1632</v>
      </c>
      <c r="J341" s="186">
        <v>2022</v>
      </c>
      <c r="K341" s="187">
        <v>44562</v>
      </c>
      <c r="L341" s="187">
        <v>44926</v>
      </c>
      <c r="M341" s="189">
        <f t="shared" si="236"/>
        <v>32640</v>
      </c>
      <c r="N341" s="57"/>
      <c r="O341" s="57"/>
      <c r="P341" s="57">
        <f>M341*4%</f>
        <v>1305.6000000000001</v>
      </c>
      <c r="Q341" s="57"/>
      <c r="R341" s="189">
        <f t="shared" si="237"/>
        <v>33945.599999999999</v>
      </c>
      <c r="S341" s="190" t="s">
        <v>540</v>
      </c>
      <c r="T341" s="191" t="s">
        <v>900</v>
      </c>
    </row>
    <row r="342" spans="1:20" ht="25.5" x14ac:dyDescent="0.25">
      <c r="A342" s="56" t="s">
        <v>20</v>
      </c>
      <c r="B342" s="56" t="s">
        <v>44</v>
      </c>
      <c r="C342" s="112" t="s">
        <v>182</v>
      </c>
      <c r="D342" s="56" t="s">
        <v>183</v>
      </c>
      <c r="E342" s="56" t="s">
        <v>33</v>
      </c>
      <c r="F342" s="83">
        <v>20</v>
      </c>
      <c r="G342" s="178">
        <v>34</v>
      </c>
      <c r="H342" s="56">
        <v>24</v>
      </c>
      <c r="I342" s="172">
        <f t="shared" si="223"/>
        <v>816</v>
      </c>
      <c r="J342" s="80">
        <v>2023</v>
      </c>
      <c r="K342" s="81">
        <v>44927</v>
      </c>
      <c r="L342" s="81">
        <v>45109</v>
      </c>
      <c r="M342" s="57">
        <f t="shared" si="236"/>
        <v>16320</v>
      </c>
      <c r="N342" s="180"/>
      <c r="O342" s="57"/>
      <c r="P342" s="57">
        <f>M342*4%</f>
        <v>652.80000000000007</v>
      </c>
      <c r="Q342" s="174"/>
      <c r="R342" s="57">
        <f t="shared" si="237"/>
        <v>16972.8</v>
      </c>
      <c r="S342" s="60" t="s">
        <v>695</v>
      </c>
      <c r="T342" s="141" t="s">
        <v>900</v>
      </c>
    </row>
    <row r="343" spans="1:20" ht="24" hidden="1" customHeight="1" x14ac:dyDescent="0.25">
      <c r="A343" s="156" t="s">
        <v>20</v>
      </c>
      <c r="B343" s="156" t="s">
        <v>44</v>
      </c>
      <c r="C343" s="198" t="s">
        <v>182</v>
      </c>
      <c r="D343" s="156" t="s">
        <v>399</v>
      </c>
      <c r="E343" s="156" t="s">
        <v>48</v>
      </c>
      <c r="F343" s="185">
        <v>22</v>
      </c>
      <c r="G343" s="56">
        <v>13</v>
      </c>
      <c r="H343" s="56">
        <v>12</v>
      </c>
      <c r="I343" s="56">
        <f t="shared" si="223"/>
        <v>156</v>
      </c>
      <c r="J343" s="186">
        <v>2022</v>
      </c>
      <c r="K343" s="187">
        <v>44562</v>
      </c>
      <c r="L343" s="187">
        <v>44651</v>
      </c>
      <c r="M343" s="189">
        <f t="shared" si="236"/>
        <v>3432</v>
      </c>
      <c r="N343" s="57">
        <f>M343*2%</f>
        <v>68.64</v>
      </c>
      <c r="O343" s="57"/>
      <c r="P343" s="57"/>
      <c r="Q343" s="57"/>
      <c r="R343" s="189">
        <f t="shared" si="237"/>
        <v>3500.64</v>
      </c>
      <c r="S343" s="190" t="s">
        <v>538</v>
      </c>
      <c r="T343" s="191" t="s">
        <v>900</v>
      </c>
    </row>
    <row r="344" spans="1:20" ht="24" hidden="1" customHeight="1" x14ac:dyDescent="0.25">
      <c r="A344" s="56" t="s">
        <v>20</v>
      </c>
      <c r="B344" s="56" t="s">
        <v>44</v>
      </c>
      <c r="C344" s="112" t="s">
        <v>182</v>
      </c>
      <c r="D344" s="56" t="s">
        <v>399</v>
      </c>
      <c r="E344" s="56" t="s">
        <v>48</v>
      </c>
      <c r="F344" s="83">
        <v>22</v>
      </c>
      <c r="G344" s="56">
        <v>12</v>
      </c>
      <c r="H344" s="56">
        <v>36</v>
      </c>
      <c r="I344" s="56">
        <f t="shared" ref="I344:I345" si="243">G344*H344</f>
        <v>432</v>
      </c>
      <c r="J344" s="80">
        <v>2022</v>
      </c>
      <c r="K344" s="81">
        <v>44652</v>
      </c>
      <c r="L344" s="81">
        <v>44926</v>
      </c>
      <c r="M344" s="57">
        <f t="shared" ref="M344:M345" si="244">F344*G344*H344</f>
        <v>9504</v>
      </c>
      <c r="N344" s="57">
        <f t="shared" ref="N344:N348" si="245">M344*2%</f>
        <v>190.08</v>
      </c>
      <c r="O344" s="57"/>
      <c r="P344" s="57"/>
      <c r="Q344" s="57"/>
      <c r="R344" s="57">
        <f t="shared" si="237"/>
        <v>9694.08</v>
      </c>
      <c r="S344" s="139" t="s">
        <v>541</v>
      </c>
      <c r="T344" s="141" t="s">
        <v>900</v>
      </c>
    </row>
    <row r="345" spans="1:20" ht="25.5" x14ac:dyDescent="0.25">
      <c r="A345" s="56" t="s">
        <v>20</v>
      </c>
      <c r="B345" s="56" t="s">
        <v>44</v>
      </c>
      <c r="C345" s="112" t="s">
        <v>182</v>
      </c>
      <c r="D345" s="56" t="s">
        <v>399</v>
      </c>
      <c r="E345" s="56" t="s">
        <v>48</v>
      </c>
      <c r="F345" s="83">
        <v>22</v>
      </c>
      <c r="G345" s="178">
        <v>12</v>
      </c>
      <c r="H345" s="56">
        <v>46</v>
      </c>
      <c r="I345" s="172">
        <f t="shared" si="243"/>
        <v>552</v>
      </c>
      <c r="J345" s="80">
        <v>2023</v>
      </c>
      <c r="K345" s="81">
        <v>44927</v>
      </c>
      <c r="L345" s="81">
        <v>45291</v>
      </c>
      <c r="M345" s="57">
        <f t="shared" si="244"/>
        <v>12144</v>
      </c>
      <c r="N345" s="180">
        <f>M345*2%+0.48</f>
        <v>243.35999999999999</v>
      </c>
      <c r="O345" s="57"/>
      <c r="P345" s="57"/>
      <c r="Q345" s="174"/>
      <c r="R345" s="57">
        <f t="shared" si="237"/>
        <v>12387.36</v>
      </c>
      <c r="S345" s="60" t="s">
        <v>695</v>
      </c>
      <c r="T345" s="141" t="s">
        <v>900</v>
      </c>
    </row>
    <row r="346" spans="1:20" ht="24" hidden="1" customHeight="1" x14ac:dyDescent="0.25">
      <c r="A346" s="156" t="s">
        <v>20</v>
      </c>
      <c r="B346" s="156" t="s">
        <v>44</v>
      </c>
      <c r="C346" s="198" t="s">
        <v>182</v>
      </c>
      <c r="D346" s="156" t="s">
        <v>402</v>
      </c>
      <c r="E346" s="156" t="s">
        <v>48</v>
      </c>
      <c r="F346" s="185">
        <v>22</v>
      </c>
      <c r="G346" s="56">
        <v>13</v>
      </c>
      <c r="H346" s="56">
        <v>12</v>
      </c>
      <c r="I346" s="56">
        <f t="shared" si="223"/>
        <v>156</v>
      </c>
      <c r="J346" s="186">
        <v>2022</v>
      </c>
      <c r="K346" s="187">
        <v>44562</v>
      </c>
      <c r="L346" s="187">
        <v>44651</v>
      </c>
      <c r="M346" s="189">
        <f t="shared" ref="M346" si="246">F346*G346*H346</f>
        <v>3432</v>
      </c>
      <c r="N346" s="57">
        <f t="shared" si="245"/>
        <v>68.64</v>
      </c>
      <c r="O346" s="57"/>
      <c r="P346" s="57"/>
      <c r="Q346" s="57"/>
      <c r="R346" s="189">
        <f t="shared" si="237"/>
        <v>3500.64</v>
      </c>
      <c r="S346" s="190" t="s">
        <v>538</v>
      </c>
      <c r="T346" s="191" t="s">
        <v>900</v>
      </c>
    </row>
    <row r="347" spans="1:20" ht="24" hidden="1" customHeight="1" x14ac:dyDescent="0.25">
      <c r="A347" s="56" t="s">
        <v>20</v>
      </c>
      <c r="B347" s="56" t="s">
        <v>44</v>
      </c>
      <c r="C347" s="112" t="s">
        <v>182</v>
      </c>
      <c r="D347" s="56" t="s">
        <v>402</v>
      </c>
      <c r="E347" s="56" t="s">
        <v>48</v>
      </c>
      <c r="F347" s="83">
        <v>22</v>
      </c>
      <c r="G347" s="56">
        <v>12</v>
      </c>
      <c r="H347" s="56">
        <v>12</v>
      </c>
      <c r="I347" s="56">
        <f t="shared" ref="I347" si="247">G347*H347</f>
        <v>144</v>
      </c>
      <c r="J347" s="80">
        <v>2022</v>
      </c>
      <c r="K347" s="81">
        <v>44652</v>
      </c>
      <c r="L347" s="81">
        <v>44742</v>
      </c>
      <c r="M347" s="57">
        <f t="shared" ref="M347" si="248">F347*G347*H347</f>
        <v>3168</v>
      </c>
      <c r="N347" s="57">
        <f t="shared" si="245"/>
        <v>63.36</v>
      </c>
      <c r="O347" s="57"/>
      <c r="P347" s="57"/>
      <c r="Q347" s="57"/>
      <c r="R347" s="57">
        <f t="shared" si="237"/>
        <v>3231.36</v>
      </c>
      <c r="S347" s="139" t="s">
        <v>541</v>
      </c>
      <c r="T347" s="141" t="s">
        <v>900</v>
      </c>
    </row>
    <row r="348" spans="1:20" ht="24" hidden="1" customHeight="1" x14ac:dyDescent="0.25">
      <c r="A348" s="56" t="s">
        <v>20</v>
      </c>
      <c r="B348" s="56" t="s">
        <v>44</v>
      </c>
      <c r="C348" s="112" t="s">
        <v>182</v>
      </c>
      <c r="D348" s="56" t="s">
        <v>402</v>
      </c>
      <c r="E348" s="56" t="s">
        <v>48</v>
      </c>
      <c r="F348" s="83">
        <v>22</v>
      </c>
      <c r="G348" s="56">
        <v>24</v>
      </c>
      <c r="H348" s="56">
        <v>24</v>
      </c>
      <c r="I348" s="56">
        <f t="shared" ref="I348:I349" si="249">G348*H348</f>
        <v>576</v>
      </c>
      <c r="J348" s="80">
        <v>2022</v>
      </c>
      <c r="K348" s="81">
        <v>44743</v>
      </c>
      <c r="L348" s="81">
        <v>44926</v>
      </c>
      <c r="M348" s="57">
        <f t="shared" ref="M348:M349" si="250">F348*G348*H348</f>
        <v>12672</v>
      </c>
      <c r="N348" s="57">
        <f t="shared" si="245"/>
        <v>253.44</v>
      </c>
      <c r="O348" s="57"/>
      <c r="P348" s="57"/>
      <c r="Q348" s="57"/>
      <c r="R348" s="57">
        <f t="shared" si="237"/>
        <v>12925.44</v>
      </c>
      <c r="S348" s="139" t="s">
        <v>603</v>
      </c>
      <c r="T348" s="141" t="s">
        <v>900</v>
      </c>
    </row>
    <row r="349" spans="1:20" ht="25.5" x14ac:dyDescent="0.25">
      <c r="A349" s="56" t="s">
        <v>20</v>
      </c>
      <c r="B349" s="56" t="s">
        <v>44</v>
      </c>
      <c r="C349" s="112" t="s">
        <v>182</v>
      </c>
      <c r="D349" s="56" t="s">
        <v>402</v>
      </c>
      <c r="E349" s="56" t="s">
        <v>48</v>
      </c>
      <c r="F349" s="83">
        <v>22</v>
      </c>
      <c r="G349" s="178">
        <v>24</v>
      </c>
      <c r="H349" s="56">
        <v>15</v>
      </c>
      <c r="I349" s="172">
        <f t="shared" si="249"/>
        <v>360</v>
      </c>
      <c r="J349" s="80">
        <v>2023</v>
      </c>
      <c r="K349" s="81">
        <v>44927</v>
      </c>
      <c r="L349" s="81">
        <v>45046</v>
      </c>
      <c r="M349" s="57">
        <f t="shared" si="250"/>
        <v>7920</v>
      </c>
      <c r="N349" s="180">
        <f>M349*2%+0.48</f>
        <v>158.88</v>
      </c>
      <c r="O349" s="57"/>
      <c r="P349" s="57"/>
      <c r="Q349" s="174"/>
      <c r="R349" s="57">
        <f t="shared" si="237"/>
        <v>8078.88</v>
      </c>
      <c r="S349" s="60" t="s">
        <v>695</v>
      </c>
      <c r="T349" s="141" t="s">
        <v>900</v>
      </c>
    </row>
    <row r="350" spans="1:20" ht="25.5" x14ac:dyDescent="0.25">
      <c r="A350" s="56" t="s">
        <v>20</v>
      </c>
      <c r="B350" s="56" t="s">
        <v>44</v>
      </c>
      <c r="C350" s="112" t="s">
        <v>182</v>
      </c>
      <c r="D350" s="56" t="s">
        <v>402</v>
      </c>
      <c r="E350" s="56" t="s">
        <v>48</v>
      </c>
      <c r="F350" s="83">
        <v>22</v>
      </c>
      <c r="G350" s="178">
        <v>21</v>
      </c>
      <c r="H350" s="56">
        <v>31</v>
      </c>
      <c r="I350" s="172">
        <f t="shared" ref="I350" si="251">G350*H350</f>
        <v>651</v>
      </c>
      <c r="J350" s="80">
        <v>2023</v>
      </c>
      <c r="K350" s="81">
        <v>45047</v>
      </c>
      <c r="L350" s="81">
        <v>45291</v>
      </c>
      <c r="M350" s="57">
        <f t="shared" ref="M350" si="252">F350*G350*H350</f>
        <v>14322</v>
      </c>
      <c r="N350" s="180">
        <f>M350*2%+0.48</f>
        <v>286.92</v>
      </c>
      <c r="O350" s="57"/>
      <c r="P350" s="57"/>
      <c r="Q350" s="174"/>
      <c r="R350" s="57">
        <f t="shared" ref="R350" si="253">SUM(M350:Q350)</f>
        <v>14608.92</v>
      </c>
      <c r="S350" s="60"/>
      <c r="T350" s="141" t="s">
        <v>900</v>
      </c>
    </row>
    <row r="351" spans="1:20" ht="24" hidden="1" customHeight="1" x14ac:dyDescent="0.25">
      <c r="A351" s="156" t="s">
        <v>20</v>
      </c>
      <c r="B351" s="156" t="s">
        <v>44</v>
      </c>
      <c r="C351" s="198" t="s">
        <v>184</v>
      </c>
      <c r="D351" s="156" t="s">
        <v>170</v>
      </c>
      <c r="E351" s="156" t="s">
        <v>22</v>
      </c>
      <c r="F351" s="185">
        <v>26</v>
      </c>
      <c r="G351" s="56">
        <v>14</v>
      </c>
      <c r="H351" s="56">
        <v>48</v>
      </c>
      <c r="I351" s="56">
        <f t="shared" si="223"/>
        <v>672</v>
      </c>
      <c r="J351" s="186">
        <v>2022</v>
      </c>
      <c r="K351" s="187">
        <v>44562</v>
      </c>
      <c r="L351" s="187">
        <v>44926</v>
      </c>
      <c r="M351" s="189">
        <f t="shared" si="236"/>
        <v>17472</v>
      </c>
      <c r="N351" s="57"/>
      <c r="O351" s="57"/>
      <c r="P351" s="57"/>
      <c r="Q351" s="57"/>
      <c r="R351" s="189">
        <f t="shared" si="237"/>
        <v>17472</v>
      </c>
      <c r="S351" s="190" t="s">
        <v>540</v>
      </c>
      <c r="T351" s="191" t="s">
        <v>900</v>
      </c>
    </row>
    <row r="352" spans="1:20" ht="24" customHeight="1" x14ac:dyDescent="0.25">
      <c r="A352" s="56" t="s">
        <v>20</v>
      </c>
      <c r="B352" s="56" t="s">
        <v>44</v>
      </c>
      <c r="C352" s="112" t="s">
        <v>182</v>
      </c>
      <c r="D352" s="56" t="s">
        <v>402</v>
      </c>
      <c r="E352" s="56" t="s">
        <v>48</v>
      </c>
      <c r="F352" s="83">
        <v>22</v>
      </c>
      <c r="G352" s="178">
        <v>21</v>
      </c>
      <c r="H352" s="56">
        <v>31</v>
      </c>
      <c r="I352" s="172">
        <f t="shared" si="223"/>
        <v>651</v>
      </c>
      <c r="J352" s="80">
        <v>2023</v>
      </c>
      <c r="K352" s="81">
        <v>45047</v>
      </c>
      <c r="L352" s="81">
        <v>45291</v>
      </c>
      <c r="M352" s="57">
        <f t="shared" ref="M352" si="254">F352*G352*H352</f>
        <v>14322</v>
      </c>
      <c r="N352" s="180">
        <f>M352*2%+0.48</f>
        <v>286.92</v>
      </c>
      <c r="O352" s="57"/>
      <c r="P352" s="57"/>
      <c r="Q352" s="174"/>
      <c r="R352" s="57">
        <f t="shared" ref="R352" si="255">SUM(M352:Q352)</f>
        <v>14608.92</v>
      </c>
      <c r="S352" s="60" t="s">
        <v>801</v>
      </c>
      <c r="T352" s="141" t="s">
        <v>900</v>
      </c>
    </row>
    <row r="353" spans="1:186" ht="25.5" x14ac:dyDescent="0.25">
      <c r="A353" s="56" t="s">
        <v>20</v>
      </c>
      <c r="B353" s="56" t="s">
        <v>44</v>
      </c>
      <c r="C353" s="112" t="s">
        <v>184</v>
      </c>
      <c r="D353" s="56" t="s">
        <v>170</v>
      </c>
      <c r="E353" s="56" t="s">
        <v>22</v>
      </c>
      <c r="F353" s="83">
        <v>26</v>
      </c>
      <c r="G353" s="178">
        <v>14</v>
      </c>
      <c r="H353" s="56">
        <v>4</v>
      </c>
      <c r="I353" s="172">
        <f t="shared" si="223"/>
        <v>56</v>
      </c>
      <c r="J353" s="80">
        <v>2023</v>
      </c>
      <c r="K353" s="81">
        <v>44927</v>
      </c>
      <c r="L353" s="81">
        <v>44957</v>
      </c>
      <c r="M353" s="57">
        <f t="shared" si="236"/>
        <v>1456</v>
      </c>
      <c r="N353" s="180"/>
      <c r="O353" s="57"/>
      <c r="P353" s="57"/>
      <c r="Q353" s="174"/>
      <c r="R353" s="57">
        <f t="shared" si="237"/>
        <v>1456</v>
      </c>
      <c r="S353" s="60" t="s">
        <v>694</v>
      </c>
      <c r="T353" s="141" t="s">
        <v>900</v>
      </c>
    </row>
    <row r="354" spans="1:186" ht="24" hidden="1" customHeight="1" x14ac:dyDescent="0.25">
      <c r="A354" s="156" t="s">
        <v>20</v>
      </c>
      <c r="B354" s="156" t="s">
        <v>44</v>
      </c>
      <c r="C354" s="198" t="s">
        <v>184</v>
      </c>
      <c r="D354" s="156" t="s">
        <v>185</v>
      </c>
      <c r="E354" s="156" t="s">
        <v>50</v>
      </c>
      <c r="F354" s="185">
        <v>23</v>
      </c>
      <c r="G354" s="56">
        <v>22</v>
      </c>
      <c r="H354" s="56">
        <v>48</v>
      </c>
      <c r="I354" s="56">
        <f t="shared" si="223"/>
        <v>1056</v>
      </c>
      <c r="J354" s="186">
        <v>2022</v>
      </c>
      <c r="K354" s="187">
        <v>44562</v>
      </c>
      <c r="L354" s="187">
        <v>44926</v>
      </c>
      <c r="M354" s="189">
        <f t="shared" si="236"/>
        <v>24288</v>
      </c>
      <c r="N354" s="57">
        <f>M354*2%</f>
        <v>485.76</v>
      </c>
      <c r="O354" s="57"/>
      <c r="P354" s="57"/>
      <c r="Q354" s="57"/>
      <c r="R354" s="189">
        <f t="shared" si="237"/>
        <v>24773.759999999998</v>
      </c>
      <c r="S354" s="190" t="s">
        <v>540</v>
      </c>
      <c r="T354" s="191" t="s">
        <v>900</v>
      </c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</row>
    <row r="355" spans="1:186" ht="25.5" x14ac:dyDescent="0.25">
      <c r="A355" s="56" t="s">
        <v>20</v>
      </c>
      <c r="B355" s="56" t="s">
        <v>44</v>
      </c>
      <c r="C355" s="112" t="s">
        <v>184</v>
      </c>
      <c r="D355" s="56" t="s">
        <v>185</v>
      </c>
      <c r="E355" s="56" t="s">
        <v>50</v>
      </c>
      <c r="F355" s="83">
        <v>23</v>
      </c>
      <c r="G355" s="178">
        <v>22</v>
      </c>
      <c r="H355" s="56">
        <v>48</v>
      </c>
      <c r="I355" s="172">
        <f t="shared" si="223"/>
        <v>1056</v>
      </c>
      <c r="J355" s="80">
        <v>2023</v>
      </c>
      <c r="K355" s="81">
        <v>44927</v>
      </c>
      <c r="L355" s="81">
        <v>45291</v>
      </c>
      <c r="M355" s="57">
        <f t="shared" si="236"/>
        <v>24288</v>
      </c>
      <c r="N355" s="180">
        <f>M355*2%+0.48</f>
        <v>486.24</v>
      </c>
      <c r="O355" s="57"/>
      <c r="P355" s="57"/>
      <c r="Q355" s="174"/>
      <c r="R355" s="57">
        <f t="shared" si="237"/>
        <v>24774.240000000002</v>
      </c>
      <c r="S355" s="60" t="s">
        <v>803</v>
      </c>
      <c r="T355" s="141" t="s">
        <v>900</v>
      </c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  <c r="EY355" s="52"/>
      <c r="EZ355" s="52"/>
      <c r="FA355" s="52"/>
      <c r="FB355" s="52"/>
      <c r="FC355" s="52"/>
      <c r="FD355" s="52"/>
      <c r="FE355" s="52"/>
      <c r="FF355" s="52"/>
      <c r="FG355" s="52"/>
      <c r="FH355" s="52"/>
      <c r="FI355" s="52"/>
      <c r="FJ355" s="52"/>
      <c r="FK355" s="52"/>
      <c r="FL355" s="52"/>
      <c r="FM355" s="52"/>
      <c r="FN355" s="52"/>
      <c r="FO355" s="52"/>
      <c r="FP355" s="52"/>
      <c r="FQ355" s="52"/>
      <c r="FR355" s="52"/>
      <c r="FS355" s="52"/>
      <c r="FT355" s="52"/>
      <c r="FU355" s="52"/>
      <c r="FV355" s="52"/>
      <c r="FW355" s="52"/>
      <c r="FX355" s="52"/>
      <c r="FY355" s="52"/>
      <c r="FZ355" s="52"/>
      <c r="GA355" s="52"/>
      <c r="GB355" s="52"/>
      <c r="GC355" s="52"/>
      <c r="GD355" s="52"/>
    </row>
    <row r="356" spans="1:186" ht="25.5" hidden="1" customHeight="1" x14ac:dyDescent="0.25">
      <c r="A356" s="156" t="s">
        <v>20</v>
      </c>
      <c r="B356" s="156" t="s">
        <v>44</v>
      </c>
      <c r="C356" s="198" t="s">
        <v>184</v>
      </c>
      <c r="D356" s="156" t="s">
        <v>186</v>
      </c>
      <c r="E356" s="156" t="s">
        <v>50</v>
      </c>
      <c r="F356" s="185">
        <v>23</v>
      </c>
      <c r="G356" s="56">
        <v>34</v>
      </c>
      <c r="H356" s="56">
        <v>48</v>
      </c>
      <c r="I356" s="56">
        <f t="shared" si="223"/>
        <v>1632</v>
      </c>
      <c r="J356" s="186">
        <v>2022</v>
      </c>
      <c r="K356" s="187">
        <v>44562</v>
      </c>
      <c r="L356" s="187">
        <v>44926</v>
      </c>
      <c r="M356" s="189">
        <f t="shared" si="236"/>
        <v>37536</v>
      </c>
      <c r="N356" s="57">
        <f>M356*2%</f>
        <v>750.72</v>
      </c>
      <c r="O356" s="57"/>
      <c r="P356" s="57"/>
      <c r="Q356" s="57"/>
      <c r="R356" s="189">
        <f t="shared" si="237"/>
        <v>38286.720000000001</v>
      </c>
      <c r="S356" s="190" t="s">
        <v>540</v>
      </c>
      <c r="T356" s="191" t="s">
        <v>900</v>
      </c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</row>
    <row r="357" spans="1:186" ht="24" hidden="1" customHeight="1" x14ac:dyDescent="0.25">
      <c r="A357" s="56" t="s">
        <v>20</v>
      </c>
      <c r="B357" s="56" t="s">
        <v>44</v>
      </c>
      <c r="C357" s="112" t="s">
        <v>184</v>
      </c>
      <c r="D357" s="56" t="s">
        <v>187</v>
      </c>
      <c r="E357" s="56" t="s">
        <v>188</v>
      </c>
      <c r="F357" s="83">
        <v>20</v>
      </c>
      <c r="G357" s="56">
        <v>26</v>
      </c>
      <c r="H357" s="56">
        <v>48</v>
      </c>
      <c r="I357" s="56">
        <f t="shared" si="223"/>
        <v>1248</v>
      </c>
      <c r="J357" s="80">
        <v>2022</v>
      </c>
      <c r="K357" s="81">
        <v>44562</v>
      </c>
      <c r="L357" s="81">
        <v>44926</v>
      </c>
      <c r="M357" s="57">
        <f t="shared" si="236"/>
        <v>24960</v>
      </c>
      <c r="N357" s="57">
        <f>M357*22%</f>
        <v>5491.2</v>
      </c>
      <c r="O357" s="57"/>
      <c r="P357" s="57">
        <f>(M357+N357)*4%</f>
        <v>1218.048</v>
      </c>
      <c r="Q357" s="57"/>
      <c r="R357" s="57">
        <f t="shared" si="237"/>
        <v>31669.248</v>
      </c>
      <c r="S357" s="139" t="s">
        <v>540</v>
      </c>
      <c r="T357" s="141" t="s">
        <v>900</v>
      </c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2"/>
      <c r="FD357" s="52"/>
      <c r="FE357" s="52"/>
      <c r="FF357" s="52"/>
      <c r="FG357" s="52"/>
      <c r="FH357" s="52"/>
      <c r="FI357" s="52"/>
      <c r="FJ357" s="52"/>
      <c r="FK357" s="52"/>
      <c r="FL357" s="52"/>
      <c r="FM357" s="52"/>
      <c r="FN357" s="52"/>
      <c r="FO357" s="52"/>
      <c r="FP357" s="52"/>
      <c r="FQ357" s="52"/>
      <c r="FR357" s="52"/>
      <c r="FS357" s="52"/>
      <c r="FT357" s="52"/>
      <c r="FU357" s="52"/>
      <c r="FV357" s="52"/>
      <c r="FW357" s="52"/>
      <c r="FX357" s="52"/>
      <c r="FY357" s="52"/>
      <c r="FZ357" s="52"/>
      <c r="GA357" s="52"/>
      <c r="GB357" s="52"/>
      <c r="GC357" s="52"/>
      <c r="GD357" s="52"/>
    </row>
    <row r="358" spans="1:186" ht="25.5" x14ac:dyDescent="0.25">
      <c r="A358" s="56" t="s">
        <v>20</v>
      </c>
      <c r="B358" s="56" t="s">
        <v>44</v>
      </c>
      <c r="C358" s="112" t="s">
        <v>184</v>
      </c>
      <c r="D358" s="56" t="s">
        <v>187</v>
      </c>
      <c r="E358" s="56" t="s">
        <v>188</v>
      </c>
      <c r="F358" s="83">
        <v>20</v>
      </c>
      <c r="G358" s="178">
        <v>26</v>
      </c>
      <c r="H358" s="56">
        <v>48</v>
      </c>
      <c r="I358" s="172">
        <f t="shared" si="223"/>
        <v>1248</v>
      </c>
      <c r="J358" s="80">
        <v>2023</v>
      </c>
      <c r="K358" s="81">
        <v>44927</v>
      </c>
      <c r="L358" s="81">
        <v>45291</v>
      </c>
      <c r="M358" s="57">
        <f t="shared" si="236"/>
        <v>24960</v>
      </c>
      <c r="N358" s="180">
        <f>M358*2%+0.48</f>
        <v>499.68</v>
      </c>
      <c r="O358" s="57"/>
      <c r="P358" s="57">
        <f>M358*4%+0.96</f>
        <v>999.36</v>
      </c>
      <c r="Q358" s="174"/>
      <c r="R358" s="57">
        <f t="shared" si="237"/>
        <v>26459.040000000001</v>
      </c>
      <c r="S358" s="60" t="s">
        <v>803</v>
      </c>
      <c r="T358" s="141" t="s">
        <v>900</v>
      </c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</row>
    <row r="359" spans="1:186" ht="24" hidden="1" customHeight="1" x14ac:dyDescent="0.25">
      <c r="A359" s="156" t="s">
        <v>20</v>
      </c>
      <c r="B359" s="156" t="s">
        <v>44</v>
      </c>
      <c r="C359" s="198" t="s">
        <v>189</v>
      </c>
      <c r="D359" s="156" t="s">
        <v>190</v>
      </c>
      <c r="E359" s="156" t="s">
        <v>50</v>
      </c>
      <c r="F359" s="185">
        <v>23</v>
      </c>
      <c r="G359" s="56">
        <v>30</v>
      </c>
      <c r="H359" s="56">
        <v>48</v>
      </c>
      <c r="I359" s="56">
        <f t="shared" si="223"/>
        <v>1440</v>
      </c>
      <c r="J359" s="186">
        <v>2022</v>
      </c>
      <c r="K359" s="187">
        <v>44562</v>
      </c>
      <c r="L359" s="187">
        <v>44926</v>
      </c>
      <c r="M359" s="189">
        <f t="shared" si="236"/>
        <v>33120</v>
      </c>
      <c r="N359" s="57">
        <f>M359*2%</f>
        <v>662.4</v>
      </c>
      <c r="O359" s="57"/>
      <c r="P359" s="57"/>
      <c r="Q359" s="57"/>
      <c r="R359" s="189">
        <f t="shared" si="237"/>
        <v>33782.400000000001</v>
      </c>
      <c r="S359" s="190" t="s">
        <v>540</v>
      </c>
      <c r="T359" s="191" t="s">
        <v>900</v>
      </c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  <c r="EY359" s="52"/>
      <c r="EZ359" s="52"/>
      <c r="FA359" s="52"/>
      <c r="FB359" s="52"/>
      <c r="FC359" s="52"/>
      <c r="FD359" s="52"/>
      <c r="FE359" s="52"/>
      <c r="FF359" s="52"/>
      <c r="FG359" s="52"/>
      <c r="FH359" s="52"/>
      <c r="FI359" s="52"/>
      <c r="FJ359" s="52"/>
      <c r="FK359" s="52"/>
      <c r="FL359" s="52"/>
      <c r="FM359" s="52"/>
      <c r="FN359" s="52"/>
      <c r="FO359" s="52"/>
      <c r="FP359" s="52"/>
      <c r="FQ359" s="52"/>
      <c r="FR359" s="52"/>
      <c r="FS359" s="52"/>
      <c r="FT359" s="52"/>
      <c r="FU359" s="52"/>
      <c r="FV359" s="52"/>
      <c r="FW359" s="52"/>
      <c r="FX359" s="52"/>
      <c r="FY359" s="52"/>
      <c r="FZ359" s="52"/>
      <c r="GA359" s="52"/>
      <c r="GB359" s="52"/>
      <c r="GC359" s="52"/>
      <c r="GD359" s="52"/>
    </row>
    <row r="360" spans="1:186" ht="25.5" x14ac:dyDescent="0.25">
      <c r="A360" s="56" t="s">
        <v>20</v>
      </c>
      <c r="B360" s="56" t="s">
        <v>44</v>
      </c>
      <c r="C360" s="112" t="s">
        <v>184</v>
      </c>
      <c r="D360" s="56" t="s">
        <v>190</v>
      </c>
      <c r="E360" s="56" t="s">
        <v>50</v>
      </c>
      <c r="F360" s="83">
        <v>23</v>
      </c>
      <c r="G360" s="178">
        <v>30</v>
      </c>
      <c r="H360" s="56">
        <v>16</v>
      </c>
      <c r="I360" s="172">
        <f t="shared" si="223"/>
        <v>480</v>
      </c>
      <c r="J360" s="80">
        <v>2023</v>
      </c>
      <c r="K360" s="81">
        <v>44927</v>
      </c>
      <c r="L360" s="81">
        <v>45046</v>
      </c>
      <c r="M360" s="57">
        <f t="shared" si="236"/>
        <v>11040</v>
      </c>
      <c r="N360" s="180">
        <f>M360*2%+0.48</f>
        <v>221.28</v>
      </c>
      <c r="O360" s="57"/>
      <c r="P360" s="57"/>
      <c r="Q360" s="174"/>
      <c r="R360" s="57">
        <f t="shared" si="237"/>
        <v>11261.28</v>
      </c>
      <c r="S360" s="60" t="s">
        <v>803</v>
      </c>
      <c r="T360" s="141" t="s">
        <v>900</v>
      </c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</row>
    <row r="361" spans="1:186" ht="25.5" hidden="1" customHeight="1" x14ac:dyDescent="0.25">
      <c r="A361" s="156" t="s">
        <v>20</v>
      </c>
      <c r="B361" s="156" t="s">
        <v>44</v>
      </c>
      <c r="C361" s="198" t="s">
        <v>189</v>
      </c>
      <c r="D361" s="156" t="s">
        <v>191</v>
      </c>
      <c r="E361" s="156" t="s">
        <v>192</v>
      </c>
      <c r="F361" s="185">
        <v>22</v>
      </c>
      <c r="G361" s="56">
        <v>10</v>
      </c>
      <c r="H361" s="56">
        <v>48</v>
      </c>
      <c r="I361" s="56">
        <f t="shared" si="223"/>
        <v>480</v>
      </c>
      <c r="J361" s="186">
        <v>2022</v>
      </c>
      <c r="K361" s="187">
        <v>44562</v>
      </c>
      <c r="L361" s="187">
        <v>44926</v>
      </c>
      <c r="M361" s="189">
        <f t="shared" si="236"/>
        <v>10560</v>
      </c>
      <c r="N361" s="57">
        <f>M361*2%</f>
        <v>211.20000000000002</v>
      </c>
      <c r="O361" s="57"/>
      <c r="P361" s="57"/>
      <c r="Q361" s="57"/>
      <c r="R361" s="189">
        <f t="shared" si="237"/>
        <v>10771.2</v>
      </c>
      <c r="S361" s="190" t="s">
        <v>540</v>
      </c>
      <c r="T361" s="191" t="s">
        <v>900</v>
      </c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  <c r="EY361" s="52"/>
      <c r="EZ361" s="52"/>
      <c r="FA361" s="52"/>
      <c r="FB361" s="52"/>
      <c r="FC361" s="52"/>
      <c r="FD361" s="52"/>
      <c r="FE361" s="52"/>
      <c r="FF361" s="52"/>
      <c r="FG361" s="52"/>
      <c r="FH361" s="52"/>
      <c r="FI361" s="52"/>
      <c r="FJ361" s="52"/>
      <c r="FK361" s="52"/>
      <c r="FL361" s="52"/>
      <c r="FM361" s="52"/>
      <c r="FN361" s="52"/>
      <c r="FO361" s="52"/>
      <c r="FP361" s="52"/>
      <c r="FQ361" s="52"/>
      <c r="FR361" s="52"/>
      <c r="FS361" s="52"/>
      <c r="FT361" s="52"/>
      <c r="FU361" s="52"/>
      <c r="FV361" s="52"/>
      <c r="FW361" s="52"/>
      <c r="FX361" s="52"/>
      <c r="FY361" s="52"/>
      <c r="FZ361" s="52"/>
      <c r="GA361" s="52"/>
      <c r="GB361" s="52"/>
      <c r="GC361" s="52"/>
      <c r="GD361" s="52"/>
    </row>
    <row r="362" spans="1:186" ht="25.5" customHeight="1" x14ac:dyDescent="0.25">
      <c r="A362" s="56" t="s">
        <v>20</v>
      </c>
      <c r="B362" s="56" t="s">
        <v>44</v>
      </c>
      <c r="C362" s="112" t="s">
        <v>184</v>
      </c>
      <c r="D362" s="56" t="s">
        <v>190</v>
      </c>
      <c r="E362" s="56" t="s">
        <v>50</v>
      </c>
      <c r="F362" s="83">
        <v>23</v>
      </c>
      <c r="G362" s="178">
        <v>25</v>
      </c>
      <c r="H362" s="56">
        <v>32</v>
      </c>
      <c r="I362" s="172">
        <f t="shared" ref="I362" si="256">G362*H362</f>
        <v>800</v>
      </c>
      <c r="J362" s="80">
        <v>2023</v>
      </c>
      <c r="K362" s="81">
        <v>45047</v>
      </c>
      <c r="L362" s="81">
        <v>45291</v>
      </c>
      <c r="M362" s="57">
        <f t="shared" ref="M362" si="257">F362*G362*H362</f>
        <v>18400</v>
      </c>
      <c r="N362" s="180">
        <f t="shared" ref="N362:N363" si="258">M362*2%+0.48</f>
        <v>368.48</v>
      </c>
      <c r="O362" s="57"/>
      <c r="P362" s="57"/>
      <c r="Q362" s="174"/>
      <c r="R362" s="57">
        <f t="shared" ref="R362" si="259">SUM(M362:Q362)</f>
        <v>18768.48</v>
      </c>
      <c r="S362" s="60" t="s">
        <v>801</v>
      </c>
      <c r="T362" s="141" t="s">
        <v>900</v>
      </c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</row>
    <row r="363" spans="1:186" ht="25.5" x14ac:dyDescent="0.25">
      <c r="A363" s="56" t="s">
        <v>20</v>
      </c>
      <c r="B363" s="56" t="s">
        <v>44</v>
      </c>
      <c r="C363" s="112" t="s">
        <v>184</v>
      </c>
      <c r="D363" s="56" t="s">
        <v>191</v>
      </c>
      <c r="E363" s="56" t="s">
        <v>192</v>
      </c>
      <c r="F363" s="83">
        <v>22</v>
      </c>
      <c r="G363" s="178">
        <v>10</v>
      </c>
      <c r="H363" s="56">
        <v>48</v>
      </c>
      <c r="I363" s="172">
        <f t="shared" si="223"/>
        <v>480</v>
      </c>
      <c r="J363" s="80">
        <v>2023</v>
      </c>
      <c r="K363" s="81">
        <v>44927</v>
      </c>
      <c r="L363" s="81">
        <v>45291</v>
      </c>
      <c r="M363" s="57">
        <f t="shared" si="236"/>
        <v>10560</v>
      </c>
      <c r="N363" s="180">
        <f t="shared" si="258"/>
        <v>211.68</v>
      </c>
      <c r="O363" s="57"/>
      <c r="P363" s="57"/>
      <c r="Q363" s="174"/>
      <c r="R363" s="57">
        <f t="shared" si="237"/>
        <v>10771.68</v>
      </c>
      <c r="S363" s="60" t="s">
        <v>803</v>
      </c>
      <c r="T363" s="141" t="s">
        <v>900</v>
      </c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  <c r="EY363" s="52"/>
      <c r="EZ363" s="52"/>
      <c r="FA363" s="52"/>
      <c r="FB363" s="52"/>
      <c r="FC363" s="52"/>
      <c r="FD363" s="52"/>
      <c r="FE363" s="52"/>
      <c r="FF363" s="52"/>
      <c r="FG363" s="52"/>
      <c r="FH363" s="52"/>
      <c r="FI363" s="52"/>
      <c r="FJ363" s="52"/>
      <c r="FK363" s="52"/>
      <c r="FL363" s="52"/>
      <c r="FM363" s="52"/>
      <c r="FN363" s="52"/>
      <c r="FO363" s="52"/>
      <c r="FP363" s="52"/>
      <c r="FQ363" s="52"/>
      <c r="FR363" s="52"/>
      <c r="FS363" s="52"/>
      <c r="FT363" s="52"/>
      <c r="FU363" s="52"/>
      <c r="FV363" s="52"/>
      <c r="FW363" s="52"/>
      <c r="FX363" s="52"/>
      <c r="FY363" s="52"/>
      <c r="FZ363" s="52"/>
      <c r="GA363" s="52"/>
      <c r="GB363" s="52"/>
      <c r="GC363" s="52"/>
      <c r="GD363" s="52"/>
    </row>
    <row r="364" spans="1:186" ht="25.5" hidden="1" customHeight="1" x14ac:dyDescent="0.25">
      <c r="A364" s="156" t="s">
        <v>20</v>
      </c>
      <c r="B364" s="156" t="s">
        <v>44</v>
      </c>
      <c r="C364" s="198" t="s">
        <v>189</v>
      </c>
      <c r="D364" s="156" t="s">
        <v>193</v>
      </c>
      <c r="E364" s="156" t="s">
        <v>192</v>
      </c>
      <c r="F364" s="185">
        <v>22</v>
      </c>
      <c r="G364" s="56">
        <v>10</v>
      </c>
      <c r="H364" s="56">
        <v>48</v>
      </c>
      <c r="I364" s="56">
        <f t="shared" si="223"/>
        <v>480</v>
      </c>
      <c r="J364" s="186">
        <v>2022</v>
      </c>
      <c r="K364" s="187">
        <v>44562</v>
      </c>
      <c r="L364" s="187">
        <v>44926</v>
      </c>
      <c r="M364" s="189">
        <f t="shared" si="236"/>
        <v>10560</v>
      </c>
      <c r="N364" s="57">
        <f t="shared" ref="N364" si="260">M364*2%</f>
        <v>211.20000000000002</v>
      </c>
      <c r="O364" s="57"/>
      <c r="P364" s="57"/>
      <c r="Q364" s="57"/>
      <c r="R364" s="189">
        <f t="shared" si="237"/>
        <v>10771.2</v>
      </c>
      <c r="S364" s="190" t="s">
        <v>540</v>
      </c>
      <c r="T364" s="191" t="s">
        <v>900</v>
      </c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</row>
    <row r="365" spans="1:186" ht="25.5" x14ac:dyDescent="0.25">
      <c r="A365" s="56" t="s">
        <v>20</v>
      </c>
      <c r="B365" s="56" t="s">
        <v>44</v>
      </c>
      <c r="C365" s="112" t="s">
        <v>184</v>
      </c>
      <c r="D365" s="56" t="s">
        <v>193</v>
      </c>
      <c r="E365" s="56" t="s">
        <v>192</v>
      </c>
      <c r="F365" s="83">
        <v>22</v>
      </c>
      <c r="G365" s="178">
        <v>10</v>
      </c>
      <c r="H365" s="56">
        <v>48</v>
      </c>
      <c r="I365" s="172">
        <f t="shared" si="223"/>
        <v>480</v>
      </c>
      <c r="J365" s="80">
        <v>2023</v>
      </c>
      <c r="K365" s="81">
        <v>44927</v>
      </c>
      <c r="L365" s="81">
        <v>45291</v>
      </c>
      <c r="M365" s="57">
        <f t="shared" si="236"/>
        <v>10560</v>
      </c>
      <c r="N365" s="180">
        <f>M365*2%+0.48</f>
        <v>211.68</v>
      </c>
      <c r="O365" s="57"/>
      <c r="P365" s="57"/>
      <c r="Q365" s="174"/>
      <c r="R365" s="57">
        <f t="shared" si="237"/>
        <v>10771.68</v>
      </c>
      <c r="S365" s="60" t="s">
        <v>803</v>
      </c>
      <c r="T365" s="141" t="s">
        <v>900</v>
      </c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</row>
    <row r="366" spans="1:186" ht="24" hidden="1" customHeight="1" x14ac:dyDescent="0.25">
      <c r="A366" s="156" t="s">
        <v>20</v>
      </c>
      <c r="B366" s="156" t="s">
        <v>44</v>
      </c>
      <c r="C366" s="198" t="s">
        <v>189</v>
      </c>
      <c r="D366" s="156" t="s">
        <v>194</v>
      </c>
      <c r="E366" s="156" t="s">
        <v>22</v>
      </c>
      <c r="F366" s="185">
        <v>26</v>
      </c>
      <c r="G366" s="56">
        <v>34</v>
      </c>
      <c r="H366" s="56">
        <v>24</v>
      </c>
      <c r="I366" s="56">
        <f t="shared" si="223"/>
        <v>816</v>
      </c>
      <c r="J366" s="186">
        <v>2022</v>
      </c>
      <c r="K366" s="187">
        <v>44562</v>
      </c>
      <c r="L366" s="187">
        <v>44742</v>
      </c>
      <c r="M366" s="189">
        <f t="shared" si="236"/>
        <v>21216</v>
      </c>
      <c r="N366" s="57"/>
      <c r="O366" s="57"/>
      <c r="P366" s="57"/>
      <c r="Q366" s="57"/>
      <c r="R366" s="189">
        <f t="shared" si="237"/>
        <v>21216</v>
      </c>
      <c r="S366" s="190" t="s">
        <v>540</v>
      </c>
      <c r="T366" s="191" t="s">
        <v>900</v>
      </c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</row>
    <row r="367" spans="1:186" ht="24" hidden="1" customHeight="1" x14ac:dyDescent="0.25">
      <c r="A367" s="56" t="s">
        <v>20</v>
      </c>
      <c r="B367" s="56" t="s">
        <v>44</v>
      </c>
      <c r="C367" s="112" t="s">
        <v>189</v>
      </c>
      <c r="D367" s="56" t="s">
        <v>194</v>
      </c>
      <c r="E367" s="56" t="s">
        <v>22</v>
      </c>
      <c r="F367" s="83">
        <v>26</v>
      </c>
      <c r="G367" s="56">
        <v>4</v>
      </c>
      <c r="H367" s="56">
        <v>24</v>
      </c>
      <c r="I367" s="56">
        <f t="shared" si="223"/>
        <v>96</v>
      </c>
      <c r="J367" s="80">
        <v>2022</v>
      </c>
      <c r="K367" s="81">
        <v>44743</v>
      </c>
      <c r="L367" s="81">
        <v>44926</v>
      </c>
      <c r="M367" s="57">
        <f t="shared" si="236"/>
        <v>2496</v>
      </c>
      <c r="N367" s="57"/>
      <c r="O367" s="57"/>
      <c r="P367" s="57"/>
      <c r="Q367" s="57"/>
      <c r="R367" s="57">
        <f t="shared" si="237"/>
        <v>2496</v>
      </c>
      <c r="S367" s="139" t="s">
        <v>629</v>
      </c>
      <c r="T367" s="141" t="s">
        <v>900</v>
      </c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</row>
    <row r="368" spans="1:186" ht="25.5" x14ac:dyDescent="0.25">
      <c r="A368" s="56" t="s">
        <v>20</v>
      </c>
      <c r="B368" s="56" t="s">
        <v>44</v>
      </c>
      <c r="C368" s="112" t="s">
        <v>184</v>
      </c>
      <c r="D368" s="56" t="s">
        <v>194</v>
      </c>
      <c r="E368" s="56" t="s">
        <v>22</v>
      </c>
      <c r="F368" s="83">
        <v>26</v>
      </c>
      <c r="G368" s="178">
        <v>4</v>
      </c>
      <c r="H368" s="56">
        <v>16</v>
      </c>
      <c r="I368" s="172">
        <f t="shared" si="223"/>
        <v>64</v>
      </c>
      <c r="J368" s="80">
        <v>2023</v>
      </c>
      <c r="K368" s="81">
        <v>44927</v>
      </c>
      <c r="L368" s="81">
        <v>45046</v>
      </c>
      <c r="M368" s="57">
        <f t="shared" si="236"/>
        <v>1664</v>
      </c>
      <c r="N368" s="180"/>
      <c r="O368" s="57"/>
      <c r="P368" s="57"/>
      <c r="Q368" s="174"/>
      <c r="R368" s="57">
        <f t="shared" si="237"/>
        <v>1664</v>
      </c>
      <c r="S368" s="60" t="s">
        <v>694</v>
      </c>
      <c r="T368" s="141" t="s">
        <v>900</v>
      </c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</row>
    <row r="369" spans="1:186" ht="24" hidden="1" customHeight="1" x14ac:dyDescent="0.25">
      <c r="A369" s="156" t="s">
        <v>20</v>
      </c>
      <c r="B369" s="156" t="s">
        <v>44</v>
      </c>
      <c r="C369" s="198" t="s">
        <v>184</v>
      </c>
      <c r="D369" s="156" t="s">
        <v>195</v>
      </c>
      <c r="E369" s="156" t="s">
        <v>192</v>
      </c>
      <c r="F369" s="185">
        <v>22</v>
      </c>
      <c r="G369" s="56">
        <v>12</v>
      </c>
      <c r="H369" s="56">
        <v>28</v>
      </c>
      <c r="I369" s="56">
        <f t="shared" si="223"/>
        <v>336</v>
      </c>
      <c r="J369" s="186">
        <v>2022</v>
      </c>
      <c r="K369" s="187">
        <v>44562</v>
      </c>
      <c r="L369" s="187">
        <v>44773</v>
      </c>
      <c r="M369" s="189">
        <f t="shared" si="236"/>
        <v>7392</v>
      </c>
      <c r="N369" s="57">
        <f>M369*2%</f>
        <v>147.84</v>
      </c>
      <c r="O369" s="57"/>
      <c r="P369" s="57"/>
      <c r="Q369" s="57"/>
      <c r="R369" s="189">
        <f t="shared" si="237"/>
        <v>7539.84</v>
      </c>
      <c r="S369" s="190" t="s">
        <v>540</v>
      </c>
      <c r="T369" s="191" t="s">
        <v>900</v>
      </c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  <c r="EY369" s="52"/>
      <c r="EZ369" s="52"/>
      <c r="FA369" s="52"/>
      <c r="FB369" s="52"/>
      <c r="FC369" s="52"/>
      <c r="FD369" s="52"/>
      <c r="FE369" s="52"/>
      <c r="FF369" s="52"/>
      <c r="FG369" s="52"/>
      <c r="FH369" s="52"/>
      <c r="FI369" s="52"/>
      <c r="FJ369" s="52"/>
      <c r="FK369" s="52"/>
      <c r="FL369" s="52"/>
      <c r="FM369" s="52"/>
      <c r="FN369" s="52"/>
      <c r="FO369" s="52"/>
      <c r="FP369" s="52"/>
      <c r="FQ369" s="52"/>
      <c r="FR369" s="52"/>
      <c r="FS369" s="52"/>
      <c r="FT369" s="52"/>
      <c r="FU369" s="52"/>
      <c r="FV369" s="52"/>
      <c r="FW369" s="52"/>
      <c r="FX369" s="52"/>
      <c r="FY369" s="52"/>
      <c r="FZ369" s="52"/>
      <c r="GA369" s="52"/>
      <c r="GB369" s="52"/>
      <c r="GC369" s="52"/>
      <c r="GD369" s="52"/>
    </row>
    <row r="370" spans="1:186" ht="24" hidden="1" customHeight="1" x14ac:dyDescent="0.25">
      <c r="A370" s="56" t="s">
        <v>20</v>
      </c>
      <c r="B370" s="56" t="s">
        <v>44</v>
      </c>
      <c r="C370" s="112" t="s">
        <v>184</v>
      </c>
      <c r="D370" s="56" t="s">
        <v>195</v>
      </c>
      <c r="E370" s="56" t="s">
        <v>192</v>
      </c>
      <c r="F370" s="83">
        <v>22</v>
      </c>
      <c r="G370" s="56">
        <v>27</v>
      </c>
      <c r="H370" s="56">
        <v>20</v>
      </c>
      <c r="I370" s="56">
        <f t="shared" si="223"/>
        <v>540</v>
      </c>
      <c r="J370" s="80">
        <v>2022</v>
      </c>
      <c r="K370" s="81">
        <v>44774</v>
      </c>
      <c r="L370" s="81">
        <v>44926</v>
      </c>
      <c r="M370" s="57">
        <f t="shared" si="236"/>
        <v>11880</v>
      </c>
      <c r="N370" s="57">
        <f t="shared" ref="N370:N373" si="261">M370*2%</f>
        <v>237.6</v>
      </c>
      <c r="O370" s="57"/>
      <c r="P370" s="57"/>
      <c r="Q370" s="57"/>
      <c r="R370" s="57">
        <f t="shared" si="237"/>
        <v>12117.6</v>
      </c>
      <c r="S370" s="139" t="s">
        <v>629</v>
      </c>
      <c r="T370" s="141" t="s">
        <v>900</v>
      </c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</row>
    <row r="371" spans="1:186" ht="25.5" x14ac:dyDescent="0.25">
      <c r="A371" s="56" t="s">
        <v>20</v>
      </c>
      <c r="B371" s="56" t="s">
        <v>44</v>
      </c>
      <c r="C371" s="112" t="s">
        <v>184</v>
      </c>
      <c r="D371" s="56" t="s">
        <v>195</v>
      </c>
      <c r="E371" s="56" t="s">
        <v>192</v>
      </c>
      <c r="F371" s="83">
        <v>22</v>
      </c>
      <c r="G371" s="178">
        <v>27</v>
      </c>
      <c r="H371" s="56">
        <v>48</v>
      </c>
      <c r="I371" s="172">
        <f t="shared" si="223"/>
        <v>1296</v>
      </c>
      <c r="J371" s="80">
        <v>2023</v>
      </c>
      <c r="K371" s="81">
        <v>44927</v>
      </c>
      <c r="L371" s="81">
        <v>45291</v>
      </c>
      <c r="M371" s="57">
        <f t="shared" si="236"/>
        <v>28512</v>
      </c>
      <c r="N371" s="180">
        <f>M371*2%+0.48</f>
        <v>570.72</v>
      </c>
      <c r="O371" s="57"/>
      <c r="P371" s="57"/>
      <c r="Q371" s="174"/>
      <c r="R371" s="57">
        <f t="shared" si="237"/>
        <v>29082.720000000001</v>
      </c>
      <c r="S371" s="60" t="s">
        <v>803</v>
      </c>
      <c r="T371" s="141" t="s">
        <v>900</v>
      </c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</row>
    <row r="372" spans="1:186" ht="25.5" hidden="1" customHeight="1" x14ac:dyDescent="0.25">
      <c r="A372" s="156" t="s">
        <v>20</v>
      </c>
      <c r="B372" s="156" t="s">
        <v>44</v>
      </c>
      <c r="C372" s="198" t="s">
        <v>184</v>
      </c>
      <c r="D372" s="156" t="s">
        <v>196</v>
      </c>
      <c r="E372" s="156" t="s">
        <v>192</v>
      </c>
      <c r="F372" s="185">
        <v>22</v>
      </c>
      <c r="G372" s="56">
        <v>12</v>
      </c>
      <c r="H372" s="56">
        <v>28</v>
      </c>
      <c r="I372" s="56">
        <f t="shared" si="223"/>
        <v>336</v>
      </c>
      <c r="J372" s="186">
        <v>2022</v>
      </c>
      <c r="K372" s="187">
        <v>44562</v>
      </c>
      <c r="L372" s="187">
        <v>44773</v>
      </c>
      <c r="M372" s="189">
        <f t="shared" si="236"/>
        <v>7392</v>
      </c>
      <c r="N372" s="57">
        <f t="shared" si="261"/>
        <v>147.84</v>
      </c>
      <c r="O372" s="57"/>
      <c r="P372" s="57"/>
      <c r="Q372" s="57"/>
      <c r="R372" s="189">
        <f t="shared" si="237"/>
        <v>7539.84</v>
      </c>
      <c r="S372" s="190" t="s">
        <v>540</v>
      </c>
      <c r="T372" s="191" t="s">
        <v>900</v>
      </c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</row>
    <row r="373" spans="1:186" ht="25.5" hidden="1" customHeight="1" x14ac:dyDescent="0.25">
      <c r="A373" s="56" t="s">
        <v>20</v>
      </c>
      <c r="B373" s="56" t="s">
        <v>44</v>
      </c>
      <c r="C373" s="112" t="s">
        <v>184</v>
      </c>
      <c r="D373" s="56" t="s">
        <v>196</v>
      </c>
      <c r="E373" s="56" t="s">
        <v>192</v>
      </c>
      <c r="F373" s="83">
        <v>22</v>
      </c>
      <c r="G373" s="56">
        <v>27</v>
      </c>
      <c r="H373" s="56">
        <v>20</v>
      </c>
      <c r="I373" s="56">
        <f t="shared" si="223"/>
        <v>540</v>
      </c>
      <c r="J373" s="80">
        <v>2022</v>
      </c>
      <c r="K373" s="81">
        <v>44774</v>
      </c>
      <c r="L373" s="81">
        <v>44926</v>
      </c>
      <c r="M373" s="57">
        <f t="shared" si="236"/>
        <v>11880</v>
      </c>
      <c r="N373" s="57">
        <f t="shared" si="261"/>
        <v>237.6</v>
      </c>
      <c r="O373" s="57"/>
      <c r="P373" s="57"/>
      <c r="Q373" s="57"/>
      <c r="R373" s="57">
        <f t="shared" si="237"/>
        <v>12117.6</v>
      </c>
      <c r="S373" s="139" t="s">
        <v>629</v>
      </c>
      <c r="T373" s="141" t="s">
        <v>900</v>
      </c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</row>
    <row r="374" spans="1:186" ht="25.5" x14ac:dyDescent="0.25">
      <c r="A374" s="56" t="s">
        <v>20</v>
      </c>
      <c r="B374" s="56" t="s">
        <v>44</v>
      </c>
      <c r="C374" s="112" t="s">
        <v>184</v>
      </c>
      <c r="D374" s="56" t="s">
        <v>196</v>
      </c>
      <c r="E374" s="56" t="s">
        <v>192</v>
      </c>
      <c r="F374" s="83">
        <v>22</v>
      </c>
      <c r="G374" s="178">
        <v>27</v>
      </c>
      <c r="H374" s="56">
        <v>48</v>
      </c>
      <c r="I374" s="172">
        <f t="shared" si="223"/>
        <v>1296</v>
      </c>
      <c r="J374" s="80">
        <v>2023</v>
      </c>
      <c r="K374" s="81">
        <v>44927</v>
      </c>
      <c r="L374" s="81">
        <v>45291</v>
      </c>
      <c r="M374" s="57">
        <f t="shared" si="236"/>
        <v>28512</v>
      </c>
      <c r="N374" s="180">
        <f>M374*2%+0.48</f>
        <v>570.72</v>
      </c>
      <c r="O374" s="57"/>
      <c r="P374" s="57"/>
      <c r="Q374" s="174"/>
      <c r="R374" s="57">
        <f t="shared" si="237"/>
        <v>29082.720000000001</v>
      </c>
      <c r="S374" s="60" t="s">
        <v>803</v>
      </c>
      <c r="T374" s="141" t="s">
        <v>900</v>
      </c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</row>
    <row r="375" spans="1:186" ht="24" hidden="1" customHeight="1" x14ac:dyDescent="0.25">
      <c r="A375" s="156" t="s">
        <v>20</v>
      </c>
      <c r="B375" s="156" t="s">
        <v>44</v>
      </c>
      <c r="C375" s="198" t="s">
        <v>197</v>
      </c>
      <c r="D375" s="156" t="s">
        <v>198</v>
      </c>
      <c r="E375" s="156" t="s">
        <v>50</v>
      </c>
      <c r="F375" s="185">
        <v>23</v>
      </c>
      <c r="G375" s="56">
        <v>15</v>
      </c>
      <c r="H375" s="56">
        <v>48</v>
      </c>
      <c r="I375" s="56">
        <f t="shared" si="223"/>
        <v>720</v>
      </c>
      <c r="J375" s="186">
        <v>2022</v>
      </c>
      <c r="K375" s="187">
        <v>44562</v>
      </c>
      <c r="L375" s="187">
        <v>44926</v>
      </c>
      <c r="M375" s="189">
        <f t="shared" si="236"/>
        <v>16560</v>
      </c>
      <c r="N375" s="57">
        <f>M375*2%</f>
        <v>331.2</v>
      </c>
      <c r="O375" s="57"/>
      <c r="P375" s="57"/>
      <c r="Q375" s="57"/>
      <c r="R375" s="189">
        <f t="shared" si="237"/>
        <v>16891.2</v>
      </c>
      <c r="S375" s="190" t="s">
        <v>540</v>
      </c>
      <c r="T375" s="191" t="s">
        <v>900</v>
      </c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</row>
    <row r="376" spans="1:186" s="82" customFormat="1" ht="25.5" x14ac:dyDescent="0.25">
      <c r="A376" s="56" t="s">
        <v>20</v>
      </c>
      <c r="B376" s="56" t="s">
        <v>44</v>
      </c>
      <c r="C376" s="112" t="s">
        <v>184</v>
      </c>
      <c r="D376" s="56" t="s">
        <v>198</v>
      </c>
      <c r="E376" s="56" t="s">
        <v>50</v>
      </c>
      <c r="F376" s="83">
        <v>23</v>
      </c>
      <c r="G376" s="178">
        <v>15</v>
      </c>
      <c r="H376" s="56">
        <v>48</v>
      </c>
      <c r="I376" s="172">
        <f t="shared" si="223"/>
        <v>720</v>
      </c>
      <c r="J376" s="80">
        <v>2023</v>
      </c>
      <c r="K376" s="81">
        <v>44927</v>
      </c>
      <c r="L376" s="81">
        <v>45291</v>
      </c>
      <c r="M376" s="57">
        <f t="shared" si="236"/>
        <v>16560</v>
      </c>
      <c r="N376" s="180">
        <f>M376*2%+0.48</f>
        <v>331.68</v>
      </c>
      <c r="O376" s="57"/>
      <c r="P376" s="57"/>
      <c r="Q376" s="174"/>
      <c r="R376" s="57">
        <f t="shared" si="237"/>
        <v>16891.68</v>
      </c>
      <c r="S376" s="60" t="s">
        <v>803</v>
      </c>
      <c r="T376" s="141" t="s">
        <v>900</v>
      </c>
    </row>
    <row r="377" spans="1:186" ht="33.75" hidden="1" customHeight="1" x14ac:dyDescent="0.25">
      <c r="A377" s="156" t="s">
        <v>70</v>
      </c>
      <c r="B377" s="156" t="s">
        <v>44</v>
      </c>
      <c r="C377" s="198" t="s">
        <v>208</v>
      </c>
      <c r="D377" s="156" t="s">
        <v>209</v>
      </c>
      <c r="E377" s="156" t="s">
        <v>48</v>
      </c>
      <c r="F377" s="185">
        <v>22</v>
      </c>
      <c r="G377" s="56">
        <v>15</v>
      </c>
      <c r="H377" s="56">
        <v>12</v>
      </c>
      <c r="I377" s="56">
        <f>G377*H377</f>
        <v>180</v>
      </c>
      <c r="J377" s="186">
        <v>2022</v>
      </c>
      <c r="K377" s="187">
        <v>44562</v>
      </c>
      <c r="L377" s="187">
        <v>44651</v>
      </c>
      <c r="M377" s="189">
        <f>F377*G377*H377</f>
        <v>3960</v>
      </c>
      <c r="N377" s="57">
        <f>M377*2%</f>
        <v>79.2</v>
      </c>
      <c r="O377" s="162"/>
      <c r="P377" s="57"/>
      <c r="Q377" s="162"/>
      <c r="R377" s="189">
        <f t="shared" si="237"/>
        <v>4039.2</v>
      </c>
      <c r="S377" s="190" t="s">
        <v>538</v>
      </c>
      <c r="T377" s="191" t="s">
        <v>900</v>
      </c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</row>
    <row r="378" spans="1:186" ht="33.75" hidden="1" customHeight="1" x14ac:dyDescent="0.25">
      <c r="A378" s="56" t="s">
        <v>70</v>
      </c>
      <c r="B378" s="56" t="s">
        <v>44</v>
      </c>
      <c r="C378" s="112" t="s">
        <v>208</v>
      </c>
      <c r="D378" s="56" t="s">
        <v>209</v>
      </c>
      <c r="E378" s="56" t="s">
        <v>48</v>
      </c>
      <c r="F378" s="83">
        <v>22</v>
      </c>
      <c r="G378" s="56">
        <v>20</v>
      </c>
      <c r="H378" s="56">
        <v>36</v>
      </c>
      <c r="I378" s="56">
        <f>G378*H378</f>
        <v>720</v>
      </c>
      <c r="J378" s="80">
        <v>2022</v>
      </c>
      <c r="K378" s="81">
        <v>44652</v>
      </c>
      <c r="L378" s="81">
        <v>44926</v>
      </c>
      <c r="M378" s="57">
        <f>F378*G378*H378</f>
        <v>15840</v>
      </c>
      <c r="N378" s="57">
        <f>M378*2%</f>
        <v>316.8</v>
      </c>
      <c r="O378" s="162"/>
      <c r="P378" s="57"/>
      <c r="Q378" s="162"/>
      <c r="R378" s="57">
        <f t="shared" si="237"/>
        <v>16156.8</v>
      </c>
      <c r="S378" s="139" t="s">
        <v>541</v>
      </c>
      <c r="T378" s="141" t="s">
        <v>900</v>
      </c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</row>
    <row r="379" spans="1:186" s="82" customFormat="1" ht="25.5" x14ac:dyDescent="0.25">
      <c r="A379" s="56" t="s">
        <v>70</v>
      </c>
      <c r="B379" s="56" t="s">
        <v>44</v>
      </c>
      <c r="C379" s="112" t="s">
        <v>184</v>
      </c>
      <c r="D379" s="56" t="s">
        <v>209</v>
      </c>
      <c r="E379" s="56" t="s">
        <v>48</v>
      </c>
      <c r="F379" s="83">
        <v>22</v>
      </c>
      <c r="G379" s="178">
        <v>20</v>
      </c>
      <c r="H379" s="56">
        <v>48</v>
      </c>
      <c r="I379" s="172">
        <f>G379*H379</f>
        <v>960</v>
      </c>
      <c r="J379" s="80">
        <v>2023</v>
      </c>
      <c r="K379" s="81">
        <v>44927</v>
      </c>
      <c r="L379" s="81">
        <v>45291</v>
      </c>
      <c r="M379" s="57">
        <f>F379*G379*H379</f>
        <v>21120</v>
      </c>
      <c r="N379" s="180">
        <f>M379*2%+0.48</f>
        <v>422.88000000000005</v>
      </c>
      <c r="O379" s="162"/>
      <c r="P379" s="57"/>
      <c r="Q379" s="176"/>
      <c r="R379" s="57">
        <f t="shared" si="237"/>
        <v>21542.880000000001</v>
      </c>
      <c r="S379" s="60" t="s">
        <v>803</v>
      </c>
      <c r="T379" s="141" t="s">
        <v>900</v>
      </c>
    </row>
    <row r="380" spans="1:186" ht="33.75" hidden="1" customHeight="1" x14ac:dyDescent="0.25">
      <c r="A380" s="156" t="s">
        <v>70</v>
      </c>
      <c r="B380" s="156" t="s">
        <v>44</v>
      </c>
      <c r="C380" s="198" t="s">
        <v>208</v>
      </c>
      <c r="D380" s="156" t="s">
        <v>210</v>
      </c>
      <c r="E380" s="156" t="s">
        <v>50</v>
      </c>
      <c r="F380" s="185">
        <v>23</v>
      </c>
      <c r="G380" s="56">
        <v>20</v>
      </c>
      <c r="H380" s="56">
        <v>48</v>
      </c>
      <c r="I380" s="56">
        <f t="shared" ref="I380:I381" si="262">G380*H380</f>
        <v>960</v>
      </c>
      <c r="J380" s="186">
        <v>2022</v>
      </c>
      <c r="K380" s="187">
        <v>44562</v>
      </c>
      <c r="L380" s="187">
        <v>44926</v>
      </c>
      <c r="M380" s="189">
        <f t="shared" ref="M380:M381" si="263">F380*G380*H380</f>
        <v>22080</v>
      </c>
      <c r="N380" s="57">
        <f t="shared" ref="N380:N384" si="264">M380*2%</f>
        <v>441.6</v>
      </c>
      <c r="O380" s="162"/>
      <c r="P380" s="57"/>
      <c r="Q380" s="162"/>
      <c r="R380" s="189">
        <f t="shared" si="237"/>
        <v>22521.599999999999</v>
      </c>
      <c r="S380" s="190" t="s">
        <v>540</v>
      </c>
      <c r="T380" s="191" t="s">
        <v>900</v>
      </c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</row>
    <row r="381" spans="1:186" ht="25.5" x14ac:dyDescent="0.25">
      <c r="A381" s="56" t="s">
        <v>70</v>
      </c>
      <c r="B381" s="56" t="s">
        <v>44</v>
      </c>
      <c r="C381" s="112" t="s">
        <v>184</v>
      </c>
      <c r="D381" s="56" t="s">
        <v>210</v>
      </c>
      <c r="E381" s="56" t="s">
        <v>50</v>
      </c>
      <c r="F381" s="83">
        <v>23</v>
      </c>
      <c r="G381" s="178">
        <v>20</v>
      </c>
      <c r="H381" s="56">
        <v>16</v>
      </c>
      <c r="I381" s="172">
        <f t="shared" si="262"/>
        <v>320</v>
      </c>
      <c r="J381" s="80">
        <v>2023</v>
      </c>
      <c r="K381" s="81">
        <v>44927</v>
      </c>
      <c r="L381" s="81">
        <v>45046</v>
      </c>
      <c r="M381" s="57">
        <f t="shared" si="263"/>
        <v>7360</v>
      </c>
      <c r="N381" s="180">
        <f t="shared" si="264"/>
        <v>147.20000000000002</v>
      </c>
      <c r="O381" s="162"/>
      <c r="P381" s="57"/>
      <c r="Q381" s="176"/>
      <c r="R381" s="57">
        <f t="shared" si="237"/>
        <v>7507.2</v>
      </c>
      <c r="S381" s="60" t="s">
        <v>694</v>
      </c>
      <c r="T381" s="141" t="s">
        <v>900</v>
      </c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</row>
    <row r="382" spans="1:186" ht="33.75" hidden="1" customHeight="1" x14ac:dyDescent="0.25">
      <c r="A382" s="156" t="s">
        <v>70</v>
      </c>
      <c r="B382" s="156" t="s">
        <v>44</v>
      </c>
      <c r="C382" s="198" t="s">
        <v>544</v>
      </c>
      <c r="D382" s="156" t="s">
        <v>207</v>
      </c>
      <c r="E382" s="156" t="s">
        <v>48</v>
      </c>
      <c r="F382" s="185">
        <v>22</v>
      </c>
      <c r="G382" s="56">
        <v>4</v>
      </c>
      <c r="H382" s="56">
        <v>48</v>
      </c>
      <c r="I382" s="56">
        <f>G382*H382</f>
        <v>192</v>
      </c>
      <c r="J382" s="186">
        <v>2022</v>
      </c>
      <c r="K382" s="187">
        <v>44562</v>
      </c>
      <c r="L382" s="187">
        <v>44926</v>
      </c>
      <c r="M382" s="189">
        <f>F382*G382*H382</f>
        <v>4224</v>
      </c>
      <c r="N382" s="57">
        <f t="shared" si="264"/>
        <v>84.48</v>
      </c>
      <c r="O382" s="162"/>
      <c r="P382" s="57"/>
      <c r="Q382" s="162"/>
      <c r="R382" s="189">
        <f t="shared" si="237"/>
        <v>4308.4799999999996</v>
      </c>
      <c r="S382" s="190" t="s">
        <v>540</v>
      </c>
      <c r="T382" s="191" t="s">
        <v>900</v>
      </c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</row>
    <row r="383" spans="1:186" s="82" customFormat="1" ht="25.5" x14ac:dyDescent="0.25">
      <c r="A383" s="56" t="s">
        <v>70</v>
      </c>
      <c r="B383" s="56" t="s">
        <v>44</v>
      </c>
      <c r="C383" s="112" t="s">
        <v>184</v>
      </c>
      <c r="D383" s="56" t="s">
        <v>207</v>
      </c>
      <c r="E383" s="56" t="s">
        <v>48</v>
      </c>
      <c r="F383" s="83">
        <v>22</v>
      </c>
      <c r="G383" s="178">
        <v>4</v>
      </c>
      <c r="H383" s="56">
        <v>48</v>
      </c>
      <c r="I383" s="172">
        <f>G383*H383</f>
        <v>192</v>
      </c>
      <c r="J383" s="80">
        <v>2023</v>
      </c>
      <c r="K383" s="81">
        <v>44927</v>
      </c>
      <c r="L383" s="81">
        <v>45291</v>
      </c>
      <c r="M383" s="57">
        <f>F383*G383*H383</f>
        <v>4224</v>
      </c>
      <c r="N383" s="180">
        <f>M383*2%+0.48</f>
        <v>84.960000000000008</v>
      </c>
      <c r="O383" s="162"/>
      <c r="P383" s="57"/>
      <c r="Q383" s="176"/>
      <c r="R383" s="57">
        <f t="shared" si="237"/>
        <v>4308.96</v>
      </c>
      <c r="S383" s="60" t="s">
        <v>803</v>
      </c>
      <c r="T383" s="141" t="s">
        <v>900</v>
      </c>
    </row>
    <row r="384" spans="1:186" ht="33.75" hidden="1" customHeight="1" x14ac:dyDescent="0.25">
      <c r="A384" s="156" t="s">
        <v>70</v>
      </c>
      <c r="B384" s="156" t="s">
        <v>44</v>
      </c>
      <c r="C384" s="198" t="s">
        <v>200</v>
      </c>
      <c r="D384" s="156" t="s">
        <v>180</v>
      </c>
      <c r="E384" s="156" t="s">
        <v>48</v>
      </c>
      <c r="F384" s="185">
        <v>22</v>
      </c>
      <c r="G384" s="56">
        <v>21</v>
      </c>
      <c r="H384" s="56">
        <v>48</v>
      </c>
      <c r="I384" s="56">
        <f t="shared" si="223"/>
        <v>1008</v>
      </c>
      <c r="J384" s="186">
        <v>2022</v>
      </c>
      <c r="K384" s="187">
        <v>44562</v>
      </c>
      <c r="L384" s="187">
        <v>44926</v>
      </c>
      <c r="M384" s="189">
        <f t="shared" si="236"/>
        <v>22176</v>
      </c>
      <c r="N384" s="57">
        <f t="shared" si="264"/>
        <v>443.52</v>
      </c>
      <c r="O384" s="57"/>
      <c r="P384" s="57"/>
      <c r="Q384" s="57"/>
      <c r="R384" s="189">
        <f t="shared" si="237"/>
        <v>22619.52</v>
      </c>
      <c r="S384" s="190" t="s">
        <v>540</v>
      </c>
      <c r="T384" s="191" t="s">
        <v>900</v>
      </c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</row>
    <row r="385" spans="1:287" ht="25.5" x14ac:dyDescent="0.25">
      <c r="A385" s="56" t="s">
        <v>70</v>
      </c>
      <c r="B385" s="56" t="s">
        <v>44</v>
      </c>
      <c r="C385" s="112" t="s">
        <v>802</v>
      </c>
      <c r="D385" s="56" t="s">
        <v>180</v>
      </c>
      <c r="E385" s="56" t="s">
        <v>48</v>
      </c>
      <c r="F385" s="83">
        <v>22</v>
      </c>
      <c r="G385" s="178">
        <v>21</v>
      </c>
      <c r="H385" s="56">
        <v>48</v>
      </c>
      <c r="I385" s="172">
        <f t="shared" si="223"/>
        <v>1008</v>
      </c>
      <c r="J385" s="80">
        <v>2023</v>
      </c>
      <c r="K385" s="81">
        <v>44927</v>
      </c>
      <c r="L385" s="81">
        <v>45291</v>
      </c>
      <c r="M385" s="57">
        <f t="shared" si="236"/>
        <v>22176</v>
      </c>
      <c r="N385" s="180">
        <f>M385*2%+0.48</f>
        <v>444</v>
      </c>
      <c r="O385" s="57"/>
      <c r="P385" s="57"/>
      <c r="Q385" s="174"/>
      <c r="R385" s="57">
        <f t="shared" si="237"/>
        <v>22620</v>
      </c>
      <c r="S385" s="60" t="s">
        <v>803</v>
      </c>
      <c r="T385" s="141" t="s">
        <v>900</v>
      </c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</row>
    <row r="386" spans="1:287" ht="33.75" hidden="1" customHeight="1" x14ac:dyDescent="0.25">
      <c r="A386" s="156" t="s">
        <v>70</v>
      </c>
      <c r="B386" s="156" t="s">
        <v>44</v>
      </c>
      <c r="C386" s="198" t="s">
        <v>201</v>
      </c>
      <c r="D386" s="156" t="s">
        <v>202</v>
      </c>
      <c r="E386" s="156" t="s">
        <v>33</v>
      </c>
      <c r="F386" s="185">
        <v>20</v>
      </c>
      <c r="G386" s="56">
        <v>15</v>
      </c>
      <c r="H386" s="56">
        <v>48</v>
      </c>
      <c r="I386" s="56">
        <f t="shared" si="223"/>
        <v>720</v>
      </c>
      <c r="J386" s="186">
        <v>2022</v>
      </c>
      <c r="K386" s="187">
        <v>44562</v>
      </c>
      <c r="L386" s="187">
        <v>44926</v>
      </c>
      <c r="M386" s="189">
        <f t="shared" si="236"/>
        <v>14400</v>
      </c>
      <c r="N386" s="57"/>
      <c r="O386" s="162"/>
      <c r="P386" s="57">
        <f>M386*4%</f>
        <v>576</v>
      </c>
      <c r="Q386" s="162"/>
      <c r="R386" s="189">
        <f t="shared" si="237"/>
        <v>14976</v>
      </c>
      <c r="S386" s="190" t="s">
        <v>540</v>
      </c>
      <c r="T386" s="191" t="s">
        <v>900</v>
      </c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  <c r="HH386" s="52"/>
      <c r="HI386" s="52"/>
      <c r="HJ386" s="52"/>
      <c r="HK386" s="52"/>
      <c r="HL386" s="52"/>
      <c r="HM386" s="52"/>
      <c r="HN386" s="52"/>
      <c r="HO386" s="52"/>
      <c r="HP386" s="52"/>
      <c r="HQ386" s="52"/>
      <c r="HR386" s="52"/>
      <c r="HS386" s="52"/>
      <c r="HT386" s="52"/>
      <c r="HU386" s="52"/>
      <c r="HV386" s="52"/>
      <c r="HW386" s="52"/>
      <c r="HX386" s="52"/>
      <c r="HY386" s="52"/>
      <c r="HZ386" s="52"/>
      <c r="IA386" s="52"/>
      <c r="IB386" s="52"/>
      <c r="IC386" s="52"/>
      <c r="ID386" s="52"/>
      <c r="IE386" s="52"/>
      <c r="IF386" s="52"/>
      <c r="IG386" s="52"/>
      <c r="IH386" s="52"/>
      <c r="II386" s="52"/>
      <c r="IJ386" s="52"/>
      <c r="IK386" s="52"/>
      <c r="IL386" s="52"/>
      <c r="IM386" s="52"/>
      <c r="IN386" s="52"/>
      <c r="IO386" s="52"/>
      <c r="IP386" s="52"/>
      <c r="IQ386" s="52"/>
      <c r="IR386" s="52"/>
      <c r="IS386" s="52"/>
      <c r="IT386" s="52"/>
      <c r="IU386" s="52"/>
      <c r="IV386" s="52"/>
      <c r="IW386" s="52"/>
      <c r="IX386" s="52"/>
      <c r="IY386" s="52"/>
      <c r="IZ386" s="52"/>
      <c r="JA386" s="52"/>
      <c r="JB386" s="52"/>
      <c r="JC386" s="52"/>
      <c r="JD386" s="52"/>
      <c r="JE386" s="52"/>
      <c r="JF386" s="52"/>
      <c r="JG386" s="52"/>
      <c r="JH386" s="52"/>
      <c r="JI386" s="52"/>
      <c r="JJ386" s="52"/>
      <c r="JK386" s="52"/>
      <c r="JL386" s="52"/>
      <c r="JM386" s="52"/>
      <c r="JN386" s="52"/>
      <c r="JO386" s="52"/>
      <c r="JP386" s="52"/>
      <c r="JQ386" s="52"/>
      <c r="JR386" s="52"/>
      <c r="JS386" s="52"/>
      <c r="JT386" s="52"/>
      <c r="JU386" s="52"/>
      <c r="JV386" s="52"/>
      <c r="JW386" s="52"/>
      <c r="JX386" s="52"/>
      <c r="JY386" s="52"/>
      <c r="JZ386" s="52"/>
      <c r="KA386" s="52"/>
    </row>
    <row r="387" spans="1:287" ht="25.5" x14ac:dyDescent="0.25">
      <c r="A387" s="56" t="s">
        <v>70</v>
      </c>
      <c r="B387" s="56" t="s">
        <v>44</v>
      </c>
      <c r="C387" s="112" t="s">
        <v>802</v>
      </c>
      <c r="D387" s="56" t="s">
        <v>202</v>
      </c>
      <c r="E387" s="56" t="s">
        <v>33</v>
      </c>
      <c r="F387" s="83">
        <v>20</v>
      </c>
      <c r="G387" s="178">
        <v>15</v>
      </c>
      <c r="H387" s="56">
        <v>48</v>
      </c>
      <c r="I387" s="172">
        <f t="shared" si="223"/>
        <v>720</v>
      </c>
      <c r="J387" s="80">
        <v>2023</v>
      </c>
      <c r="K387" s="81">
        <v>44927</v>
      </c>
      <c r="L387" s="81">
        <v>45291</v>
      </c>
      <c r="M387" s="57">
        <f t="shared" si="236"/>
        <v>14400</v>
      </c>
      <c r="N387" s="180"/>
      <c r="O387" s="162"/>
      <c r="P387" s="57">
        <f>M387*4%+0.96</f>
        <v>576.96</v>
      </c>
      <c r="Q387" s="176"/>
      <c r="R387" s="57">
        <f t="shared" si="237"/>
        <v>14976.96</v>
      </c>
      <c r="S387" s="60" t="s">
        <v>803</v>
      </c>
      <c r="T387" s="141" t="s">
        <v>900</v>
      </c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  <c r="HH387" s="52"/>
      <c r="HI387" s="52"/>
      <c r="HJ387" s="52"/>
      <c r="HK387" s="52"/>
      <c r="HL387" s="52"/>
      <c r="HM387" s="52"/>
      <c r="HN387" s="52"/>
      <c r="HO387" s="52"/>
      <c r="HP387" s="52"/>
      <c r="HQ387" s="52"/>
      <c r="HR387" s="52"/>
      <c r="HS387" s="52"/>
      <c r="HT387" s="52"/>
      <c r="HU387" s="52"/>
      <c r="HV387" s="52"/>
      <c r="HW387" s="52"/>
      <c r="HX387" s="52"/>
      <c r="HY387" s="52"/>
      <c r="HZ387" s="52"/>
      <c r="IA387" s="52"/>
      <c r="IB387" s="52"/>
      <c r="IC387" s="52"/>
      <c r="ID387" s="52"/>
      <c r="IE387" s="52"/>
      <c r="IF387" s="52"/>
      <c r="IG387" s="52"/>
      <c r="IH387" s="52"/>
      <c r="II387" s="52"/>
      <c r="IJ387" s="52"/>
      <c r="IK387" s="52"/>
      <c r="IL387" s="52"/>
      <c r="IM387" s="52"/>
      <c r="IN387" s="52"/>
      <c r="IO387" s="52"/>
      <c r="IP387" s="52"/>
      <c r="IQ387" s="52"/>
      <c r="IR387" s="52"/>
      <c r="IS387" s="52"/>
      <c r="IT387" s="52"/>
      <c r="IU387" s="52"/>
      <c r="IV387" s="52"/>
      <c r="IW387" s="52"/>
      <c r="IX387" s="52"/>
      <c r="IY387" s="52"/>
      <c r="IZ387" s="52"/>
      <c r="JA387" s="52"/>
      <c r="JB387" s="52"/>
      <c r="JC387" s="52"/>
      <c r="JD387" s="52"/>
      <c r="JE387" s="52"/>
      <c r="JF387" s="52"/>
      <c r="JG387" s="52"/>
      <c r="JH387" s="52"/>
      <c r="JI387" s="52"/>
      <c r="JJ387" s="52"/>
      <c r="JK387" s="52"/>
      <c r="JL387" s="52"/>
      <c r="JM387" s="52"/>
      <c r="JN387" s="52"/>
      <c r="JO387" s="52"/>
      <c r="JP387" s="52"/>
      <c r="JQ387" s="52"/>
      <c r="JR387" s="52"/>
      <c r="JS387" s="52"/>
      <c r="JT387" s="52"/>
      <c r="JU387" s="52"/>
      <c r="JV387" s="52"/>
      <c r="JW387" s="52"/>
      <c r="JX387" s="52"/>
      <c r="JY387" s="52"/>
      <c r="JZ387" s="52"/>
      <c r="KA387" s="52"/>
    </row>
    <row r="388" spans="1:287" ht="33.75" hidden="1" customHeight="1" x14ac:dyDescent="0.25">
      <c r="A388" s="156" t="s">
        <v>70</v>
      </c>
      <c r="B388" s="156" t="s">
        <v>44</v>
      </c>
      <c r="C388" s="198" t="s">
        <v>203</v>
      </c>
      <c r="D388" s="156" t="s">
        <v>204</v>
      </c>
      <c r="E388" s="156" t="s">
        <v>33</v>
      </c>
      <c r="F388" s="185">
        <v>20</v>
      </c>
      <c r="G388" s="56">
        <v>12</v>
      </c>
      <c r="H388" s="56">
        <v>23</v>
      </c>
      <c r="I388" s="56">
        <f t="shared" si="223"/>
        <v>276</v>
      </c>
      <c r="J388" s="186">
        <v>2022</v>
      </c>
      <c r="K388" s="187">
        <v>44562</v>
      </c>
      <c r="L388" s="187">
        <v>44727</v>
      </c>
      <c r="M388" s="189">
        <f t="shared" si="236"/>
        <v>5520</v>
      </c>
      <c r="N388" s="57"/>
      <c r="O388" s="162"/>
      <c r="P388" s="57">
        <f>M388*4%</f>
        <v>220.8</v>
      </c>
      <c r="Q388" s="162"/>
      <c r="R388" s="189">
        <f t="shared" si="237"/>
        <v>5740.8</v>
      </c>
      <c r="S388" s="190" t="s">
        <v>540</v>
      </c>
      <c r="T388" s="191" t="s">
        <v>900</v>
      </c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2"/>
      <c r="HM388" s="52"/>
      <c r="HN388" s="52"/>
      <c r="HO388" s="52"/>
      <c r="HP388" s="52"/>
      <c r="HQ388" s="52"/>
      <c r="HR388" s="52"/>
      <c r="HS388" s="52"/>
      <c r="HT388" s="52"/>
      <c r="HU388" s="52"/>
      <c r="HV388" s="52"/>
      <c r="HW388" s="52"/>
      <c r="HX388" s="52"/>
      <c r="HY388" s="52"/>
      <c r="HZ388" s="52"/>
      <c r="IA388" s="52"/>
      <c r="IB388" s="52"/>
      <c r="IC388" s="52"/>
      <c r="ID388" s="52"/>
      <c r="IE388" s="52"/>
      <c r="IF388" s="52"/>
      <c r="IG388" s="52"/>
      <c r="IH388" s="52"/>
      <c r="II388" s="52"/>
      <c r="IJ388" s="52"/>
      <c r="IK388" s="52"/>
      <c r="IL388" s="52"/>
      <c r="IM388" s="52"/>
      <c r="IN388" s="52"/>
      <c r="IO388" s="52"/>
      <c r="IP388" s="52"/>
      <c r="IQ388" s="52"/>
      <c r="IR388" s="52"/>
      <c r="IS388" s="52"/>
      <c r="IT388" s="52"/>
      <c r="IU388" s="52"/>
      <c r="IV388" s="52"/>
      <c r="IW388" s="52"/>
      <c r="IX388" s="52"/>
      <c r="IY388" s="52"/>
      <c r="IZ388" s="52"/>
      <c r="JA388" s="52"/>
      <c r="JB388" s="52"/>
      <c r="JC388" s="52"/>
      <c r="JD388" s="52"/>
      <c r="JE388" s="52"/>
      <c r="JF388" s="52"/>
      <c r="JG388" s="52"/>
      <c r="JH388" s="52"/>
      <c r="JI388" s="52"/>
      <c r="JJ388" s="52"/>
      <c r="JK388" s="52"/>
      <c r="JL388" s="52"/>
      <c r="JM388" s="52"/>
      <c r="JN388" s="52"/>
      <c r="JO388" s="52"/>
      <c r="JP388" s="52"/>
      <c r="JQ388" s="52"/>
      <c r="JR388" s="52"/>
      <c r="JS388" s="52"/>
      <c r="JT388" s="52"/>
      <c r="JU388" s="52"/>
      <c r="JV388" s="52"/>
      <c r="JW388" s="52"/>
      <c r="JX388" s="52"/>
      <c r="JY388" s="52"/>
      <c r="JZ388" s="52"/>
      <c r="KA388" s="52"/>
    </row>
    <row r="389" spans="1:287" ht="33.75" hidden="1" customHeight="1" x14ac:dyDescent="0.25">
      <c r="A389" s="56" t="s">
        <v>70</v>
      </c>
      <c r="B389" s="56" t="s">
        <v>44</v>
      </c>
      <c r="C389" s="112" t="s">
        <v>201</v>
      </c>
      <c r="D389" s="56" t="s">
        <v>205</v>
      </c>
      <c r="E389" s="56" t="s">
        <v>50</v>
      </c>
      <c r="F389" s="83">
        <v>23</v>
      </c>
      <c r="G389" s="56">
        <v>15</v>
      </c>
      <c r="H389" s="56">
        <v>48</v>
      </c>
      <c r="I389" s="56">
        <f t="shared" si="223"/>
        <v>720</v>
      </c>
      <c r="J389" s="80">
        <v>2022</v>
      </c>
      <c r="K389" s="81">
        <v>44562</v>
      </c>
      <c r="L389" s="81">
        <v>44926</v>
      </c>
      <c r="M389" s="57">
        <f t="shared" si="236"/>
        <v>16560</v>
      </c>
      <c r="N389" s="57">
        <f>M389*2%</f>
        <v>331.2</v>
      </c>
      <c r="O389" s="162"/>
      <c r="P389" s="57"/>
      <c r="Q389" s="162"/>
      <c r="R389" s="57">
        <f t="shared" ref="R389:R404" si="265">SUM(M389:P389)</f>
        <v>16891.2</v>
      </c>
      <c r="S389" s="139" t="s">
        <v>540</v>
      </c>
      <c r="T389" s="141" t="s">
        <v>900</v>
      </c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  <c r="HM389" s="52"/>
      <c r="HN389" s="52"/>
      <c r="HO389" s="52"/>
      <c r="HP389" s="52"/>
      <c r="HQ389" s="52"/>
      <c r="HR389" s="52"/>
      <c r="HS389" s="52"/>
      <c r="HT389" s="52"/>
      <c r="HU389" s="52"/>
      <c r="HV389" s="52"/>
      <c r="HW389" s="52"/>
      <c r="HX389" s="52"/>
      <c r="HY389" s="52"/>
      <c r="HZ389" s="52"/>
      <c r="IA389" s="52"/>
      <c r="IB389" s="52"/>
      <c r="IC389" s="52"/>
      <c r="ID389" s="52"/>
      <c r="IE389" s="52"/>
      <c r="IF389" s="52"/>
      <c r="IG389" s="52"/>
      <c r="IH389" s="52"/>
      <c r="II389" s="52"/>
      <c r="IJ389" s="52"/>
      <c r="IK389" s="52"/>
      <c r="IL389" s="52"/>
      <c r="IM389" s="52"/>
      <c r="IN389" s="52"/>
      <c r="IO389" s="52"/>
      <c r="IP389" s="52"/>
      <c r="IQ389" s="52"/>
      <c r="IR389" s="52"/>
      <c r="IS389" s="52"/>
      <c r="IT389" s="52"/>
      <c r="IU389" s="52"/>
      <c r="IV389" s="52"/>
      <c r="IW389" s="52"/>
      <c r="IX389" s="52"/>
      <c r="IY389" s="52"/>
      <c r="IZ389" s="52"/>
      <c r="JA389" s="52"/>
      <c r="JB389" s="52"/>
      <c r="JC389" s="52"/>
      <c r="JD389" s="52"/>
      <c r="JE389" s="52"/>
      <c r="JF389" s="52"/>
      <c r="JG389" s="52"/>
      <c r="JH389" s="52"/>
      <c r="JI389" s="52"/>
      <c r="JJ389" s="52"/>
      <c r="JK389" s="52"/>
      <c r="JL389" s="52"/>
      <c r="JM389" s="52"/>
      <c r="JN389" s="52"/>
      <c r="JO389" s="52"/>
      <c r="JP389" s="52"/>
      <c r="JQ389" s="52"/>
      <c r="JR389" s="52"/>
      <c r="JS389" s="52"/>
      <c r="JT389" s="52"/>
      <c r="JU389" s="52"/>
      <c r="JV389" s="52"/>
      <c r="JW389" s="52"/>
      <c r="JX389" s="52"/>
      <c r="JY389" s="52"/>
      <c r="JZ389" s="52"/>
      <c r="KA389" s="52"/>
    </row>
    <row r="390" spans="1:287" ht="25.5" x14ac:dyDescent="0.25">
      <c r="A390" s="56" t="s">
        <v>70</v>
      </c>
      <c r="B390" s="56" t="s">
        <v>44</v>
      </c>
      <c r="C390" s="112" t="s">
        <v>802</v>
      </c>
      <c r="D390" s="56" t="s">
        <v>205</v>
      </c>
      <c r="E390" s="56" t="s">
        <v>50</v>
      </c>
      <c r="F390" s="83">
        <v>23</v>
      </c>
      <c r="G390" s="178">
        <v>15</v>
      </c>
      <c r="H390" s="56">
        <v>48</v>
      </c>
      <c r="I390" s="172">
        <f t="shared" si="223"/>
        <v>720</v>
      </c>
      <c r="J390" s="80">
        <v>2023</v>
      </c>
      <c r="K390" s="81">
        <v>44927</v>
      </c>
      <c r="L390" s="81">
        <v>45291</v>
      </c>
      <c r="M390" s="57">
        <f t="shared" si="236"/>
        <v>16560</v>
      </c>
      <c r="N390" s="180">
        <f>M390*2%+0.48</f>
        <v>331.68</v>
      </c>
      <c r="O390" s="162"/>
      <c r="P390" s="57"/>
      <c r="Q390" s="176"/>
      <c r="R390" s="57">
        <f t="shared" si="265"/>
        <v>16891.68</v>
      </c>
      <c r="S390" s="60" t="s">
        <v>803</v>
      </c>
      <c r="T390" s="141" t="s">
        <v>900</v>
      </c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  <c r="HM390" s="52"/>
      <c r="HN390" s="52"/>
      <c r="HO390" s="52"/>
      <c r="HP390" s="52"/>
      <c r="HQ390" s="52"/>
      <c r="HR390" s="52"/>
      <c r="HS390" s="52"/>
      <c r="HT390" s="52"/>
      <c r="HU390" s="52"/>
      <c r="HV390" s="52"/>
      <c r="HW390" s="52"/>
      <c r="HX390" s="52"/>
      <c r="HY390" s="52"/>
      <c r="HZ390" s="52"/>
      <c r="IA390" s="52"/>
      <c r="IB390" s="52"/>
      <c r="IC390" s="52"/>
      <c r="ID390" s="52"/>
      <c r="IE390" s="52"/>
      <c r="IF390" s="52"/>
      <c r="IG390" s="52"/>
      <c r="IH390" s="52"/>
      <c r="II390" s="52"/>
      <c r="IJ390" s="52"/>
      <c r="IK390" s="52"/>
      <c r="IL390" s="52"/>
      <c r="IM390" s="52"/>
      <c r="IN390" s="52"/>
      <c r="IO390" s="52"/>
      <c r="IP390" s="52"/>
      <c r="IQ390" s="52"/>
      <c r="IR390" s="52"/>
      <c r="IS390" s="52"/>
      <c r="IT390" s="52"/>
      <c r="IU390" s="52"/>
      <c r="IV390" s="52"/>
      <c r="IW390" s="52"/>
      <c r="IX390" s="52"/>
      <c r="IY390" s="52"/>
      <c r="IZ390" s="52"/>
      <c r="JA390" s="52"/>
      <c r="JB390" s="52"/>
      <c r="JC390" s="52"/>
      <c r="JD390" s="52"/>
      <c r="JE390" s="52"/>
      <c r="JF390" s="52"/>
      <c r="JG390" s="52"/>
      <c r="JH390" s="52"/>
      <c r="JI390" s="52"/>
      <c r="JJ390" s="52"/>
      <c r="JK390" s="52"/>
      <c r="JL390" s="52"/>
      <c r="JM390" s="52"/>
      <c r="JN390" s="52"/>
      <c r="JO390" s="52"/>
      <c r="JP390" s="52"/>
      <c r="JQ390" s="52"/>
      <c r="JR390" s="52"/>
      <c r="JS390" s="52"/>
      <c r="JT390" s="52"/>
      <c r="JU390" s="52"/>
      <c r="JV390" s="52"/>
      <c r="JW390" s="52"/>
      <c r="JX390" s="52"/>
      <c r="JY390" s="52"/>
      <c r="JZ390" s="52"/>
      <c r="KA390" s="52"/>
    </row>
    <row r="391" spans="1:287" ht="36" hidden="1" customHeight="1" x14ac:dyDescent="0.25">
      <c r="A391" s="156" t="s">
        <v>70</v>
      </c>
      <c r="B391" s="156" t="s">
        <v>44</v>
      </c>
      <c r="C391" s="198" t="s">
        <v>201</v>
      </c>
      <c r="D391" s="156" t="s">
        <v>173</v>
      </c>
      <c r="E391" s="156" t="s">
        <v>174</v>
      </c>
      <c r="F391" s="185">
        <v>20</v>
      </c>
      <c r="G391" s="56">
        <v>16</v>
      </c>
      <c r="H391" s="56">
        <v>48</v>
      </c>
      <c r="I391" s="56">
        <f t="shared" si="223"/>
        <v>768</v>
      </c>
      <c r="J391" s="186">
        <v>2022</v>
      </c>
      <c r="K391" s="187">
        <v>44562</v>
      </c>
      <c r="L391" s="187">
        <v>44926</v>
      </c>
      <c r="M391" s="189">
        <f t="shared" si="236"/>
        <v>15360</v>
      </c>
      <c r="N391" s="57"/>
      <c r="O391" s="162"/>
      <c r="P391" s="57">
        <f>M391*4%</f>
        <v>614.4</v>
      </c>
      <c r="Q391" s="162"/>
      <c r="R391" s="189">
        <f t="shared" si="265"/>
        <v>15974.4</v>
      </c>
      <c r="S391" s="190" t="s">
        <v>540</v>
      </c>
      <c r="T391" s="191" t="s">
        <v>900</v>
      </c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  <c r="HM391" s="52"/>
      <c r="HN391" s="52"/>
      <c r="HO391" s="52"/>
      <c r="HP391" s="52"/>
      <c r="HQ391" s="52"/>
      <c r="HR391" s="52"/>
      <c r="HS391" s="52"/>
      <c r="HT391" s="52"/>
      <c r="HU391" s="52"/>
      <c r="HV391" s="52"/>
      <c r="HW391" s="52"/>
      <c r="HX391" s="52"/>
      <c r="HY391" s="52"/>
      <c r="HZ391" s="52"/>
      <c r="IA391" s="52"/>
      <c r="IB391" s="52"/>
      <c r="IC391" s="52"/>
      <c r="ID391" s="52"/>
      <c r="IE391" s="52"/>
      <c r="IF391" s="52"/>
      <c r="IG391" s="52"/>
      <c r="IH391" s="52"/>
      <c r="II391" s="52"/>
      <c r="IJ391" s="52"/>
      <c r="IK391" s="52"/>
      <c r="IL391" s="52"/>
      <c r="IM391" s="52"/>
      <c r="IN391" s="52"/>
      <c r="IO391" s="52"/>
      <c r="IP391" s="52"/>
      <c r="IQ391" s="52"/>
      <c r="IR391" s="52"/>
      <c r="IS391" s="52"/>
      <c r="IT391" s="52"/>
      <c r="IU391" s="52"/>
      <c r="IV391" s="52"/>
      <c r="IW391" s="52"/>
      <c r="IX391" s="52"/>
      <c r="IY391" s="52"/>
      <c r="IZ391" s="52"/>
      <c r="JA391" s="52"/>
      <c r="JB391" s="52"/>
      <c r="JC391" s="52"/>
      <c r="JD391" s="52"/>
      <c r="JE391" s="52"/>
      <c r="JF391" s="52"/>
      <c r="JG391" s="52"/>
      <c r="JH391" s="52"/>
      <c r="JI391" s="52"/>
      <c r="JJ391" s="52"/>
      <c r="JK391" s="52"/>
      <c r="JL391" s="52"/>
      <c r="JM391" s="52"/>
      <c r="JN391" s="52"/>
      <c r="JO391" s="52"/>
      <c r="JP391" s="52"/>
      <c r="JQ391" s="52"/>
      <c r="JR391" s="52"/>
      <c r="JS391" s="52"/>
      <c r="JT391" s="52"/>
      <c r="JU391" s="52"/>
      <c r="JV391" s="52"/>
      <c r="JW391" s="52"/>
      <c r="JX391" s="52"/>
      <c r="JY391" s="52"/>
      <c r="JZ391" s="52"/>
      <c r="KA391" s="52"/>
    </row>
    <row r="392" spans="1:287" ht="36" x14ac:dyDescent="0.25">
      <c r="A392" s="56" t="s">
        <v>70</v>
      </c>
      <c r="B392" s="56" t="s">
        <v>44</v>
      </c>
      <c r="C392" s="112" t="s">
        <v>802</v>
      </c>
      <c r="D392" s="56" t="s">
        <v>173</v>
      </c>
      <c r="E392" s="56" t="s">
        <v>174</v>
      </c>
      <c r="F392" s="83">
        <v>20</v>
      </c>
      <c r="G392" s="178">
        <v>16</v>
      </c>
      <c r="H392" s="56">
        <v>48</v>
      </c>
      <c r="I392" s="172">
        <f t="shared" si="223"/>
        <v>768</v>
      </c>
      <c r="J392" s="80">
        <v>2023</v>
      </c>
      <c r="K392" s="81">
        <v>44927</v>
      </c>
      <c r="L392" s="81">
        <v>45291</v>
      </c>
      <c r="M392" s="57">
        <f t="shared" si="236"/>
        <v>15360</v>
      </c>
      <c r="N392" s="180"/>
      <c r="O392" s="162"/>
      <c r="P392" s="57">
        <f>M392*4%+0.96</f>
        <v>615.36</v>
      </c>
      <c r="Q392" s="176"/>
      <c r="R392" s="57">
        <f t="shared" si="265"/>
        <v>15975.36</v>
      </c>
      <c r="S392" s="60" t="s">
        <v>803</v>
      </c>
      <c r="T392" s="141" t="s">
        <v>900</v>
      </c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2"/>
      <c r="HM392" s="52"/>
      <c r="HN392" s="52"/>
      <c r="HO392" s="52"/>
      <c r="HP392" s="52"/>
      <c r="HQ392" s="52"/>
      <c r="HR392" s="52"/>
      <c r="HS392" s="52"/>
      <c r="HT392" s="52"/>
      <c r="HU392" s="52"/>
      <c r="HV392" s="52"/>
      <c r="HW392" s="52"/>
      <c r="HX392" s="52"/>
      <c r="HY392" s="52"/>
      <c r="HZ392" s="52"/>
      <c r="IA392" s="52"/>
      <c r="IB392" s="52"/>
      <c r="IC392" s="52"/>
      <c r="ID392" s="52"/>
      <c r="IE392" s="52"/>
      <c r="IF392" s="52"/>
      <c r="IG392" s="52"/>
      <c r="IH392" s="52"/>
      <c r="II392" s="52"/>
      <c r="IJ392" s="52"/>
      <c r="IK392" s="52"/>
      <c r="IL392" s="52"/>
      <c r="IM392" s="52"/>
      <c r="IN392" s="52"/>
      <c r="IO392" s="52"/>
      <c r="IP392" s="52"/>
      <c r="IQ392" s="52"/>
      <c r="IR392" s="52"/>
      <c r="IS392" s="52"/>
      <c r="IT392" s="52"/>
      <c r="IU392" s="52"/>
      <c r="IV392" s="52"/>
      <c r="IW392" s="52"/>
      <c r="IX392" s="52"/>
      <c r="IY392" s="52"/>
      <c r="IZ392" s="52"/>
      <c r="JA392" s="52"/>
      <c r="JB392" s="52"/>
      <c r="JC392" s="52"/>
      <c r="JD392" s="52"/>
      <c r="JE392" s="52"/>
      <c r="JF392" s="52"/>
      <c r="JG392" s="52"/>
      <c r="JH392" s="52"/>
      <c r="JI392" s="52"/>
      <c r="JJ392" s="52"/>
      <c r="JK392" s="52"/>
      <c r="JL392" s="52"/>
      <c r="JM392" s="52"/>
      <c r="JN392" s="52"/>
      <c r="JO392" s="52"/>
      <c r="JP392" s="52"/>
      <c r="JQ392" s="52"/>
      <c r="JR392" s="52"/>
      <c r="JS392" s="52"/>
      <c r="JT392" s="52"/>
      <c r="JU392" s="52"/>
      <c r="JV392" s="52"/>
      <c r="JW392" s="52"/>
      <c r="JX392" s="52"/>
      <c r="JY392" s="52"/>
      <c r="JZ392" s="52"/>
      <c r="KA392" s="52"/>
    </row>
    <row r="393" spans="1:287" ht="24" hidden="1" customHeight="1" x14ac:dyDescent="0.25">
      <c r="A393" s="156" t="s">
        <v>70</v>
      </c>
      <c r="B393" s="156" t="s">
        <v>44</v>
      </c>
      <c r="C393" s="198" t="s">
        <v>206</v>
      </c>
      <c r="D393" s="156" t="s">
        <v>207</v>
      </c>
      <c r="E393" s="156" t="s">
        <v>48</v>
      </c>
      <c r="F393" s="185">
        <v>22</v>
      </c>
      <c r="G393" s="56">
        <v>16</v>
      </c>
      <c r="H393" s="56">
        <v>48</v>
      </c>
      <c r="I393" s="56">
        <f t="shared" si="223"/>
        <v>768</v>
      </c>
      <c r="J393" s="186">
        <v>2022</v>
      </c>
      <c r="K393" s="187">
        <v>44562</v>
      </c>
      <c r="L393" s="187">
        <v>44926</v>
      </c>
      <c r="M393" s="189">
        <f t="shared" si="236"/>
        <v>16896</v>
      </c>
      <c r="N393" s="57">
        <f t="shared" ref="N393:N397" si="266">M393*2%</f>
        <v>337.92</v>
      </c>
      <c r="O393" s="162"/>
      <c r="P393" s="57"/>
      <c r="Q393" s="162"/>
      <c r="R393" s="189">
        <f t="shared" si="265"/>
        <v>17233.919999999998</v>
      </c>
      <c r="S393" s="190" t="s">
        <v>540</v>
      </c>
      <c r="T393" s="191" t="s">
        <v>900</v>
      </c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  <c r="ID393" s="52"/>
      <c r="IE393" s="52"/>
      <c r="IF393" s="52"/>
      <c r="IG393" s="52"/>
      <c r="IH393" s="52"/>
      <c r="II393" s="52"/>
      <c r="IJ393" s="52"/>
      <c r="IK393" s="52"/>
      <c r="IL393" s="52"/>
      <c r="IM393" s="52"/>
      <c r="IN393" s="52"/>
      <c r="IO393" s="52"/>
      <c r="IP393" s="52"/>
      <c r="IQ393" s="52"/>
      <c r="IR393" s="52"/>
      <c r="IS393" s="52"/>
      <c r="IT393" s="52"/>
      <c r="IU393" s="52"/>
      <c r="IV393" s="52"/>
      <c r="IW393" s="52"/>
      <c r="IX393" s="52"/>
      <c r="IY393" s="52"/>
      <c r="IZ393" s="52"/>
      <c r="JA393" s="52"/>
      <c r="JB393" s="52"/>
      <c r="JC393" s="52"/>
      <c r="JD393" s="52"/>
      <c r="JE393" s="52"/>
      <c r="JF393" s="52"/>
      <c r="JG393" s="52"/>
      <c r="JH393" s="52"/>
      <c r="JI393" s="52"/>
      <c r="JJ393" s="52"/>
      <c r="JK393" s="52"/>
      <c r="JL393" s="52"/>
      <c r="JM393" s="52"/>
      <c r="JN393" s="52"/>
      <c r="JO393" s="52"/>
      <c r="JP393" s="52"/>
      <c r="JQ393" s="52"/>
      <c r="JR393" s="52"/>
      <c r="JS393" s="52"/>
      <c r="JT393" s="52"/>
      <c r="JU393" s="52"/>
      <c r="JV393" s="52"/>
      <c r="JW393" s="52"/>
      <c r="JX393" s="52"/>
      <c r="JY393" s="52"/>
      <c r="JZ393" s="52"/>
      <c r="KA393" s="52"/>
    </row>
    <row r="394" spans="1:287" ht="25.5" x14ac:dyDescent="0.25">
      <c r="A394" s="56" t="s">
        <v>70</v>
      </c>
      <c r="B394" s="56" t="s">
        <v>44</v>
      </c>
      <c r="C394" s="112" t="s">
        <v>802</v>
      </c>
      <c r="D394" s="56" t="s">
        <v>207</v>
      </c>
      <c r="E394" s="56" t="s">
        <v>48</v>
      </c>
      <c r="F394" s="83">
        <v>22</v>
      </c>
      <c r="G394" s="178">
        <v>16</v>
      </c>
      <c r="H394" s="56">
        <v>48</v>
      </c>
      <c r="I394" s="172">
        <f t="shared" si="223"/>
        <v>768</v>
      </c>
      <c r="J394" s="80">
        <v>2023</v>
      </c>
      <c r="K394" s="81">
        <v>44927</v>
      </c>
      <c r="L394" s="81">
        <v>45291</v>
      </c>
      <c r="M394" s="57">
        <f t="shared" si="236"/>
        <v>16896</v>
      </c>
      <c r="N394" s="180">
        <f>M394*2%+0.48</f>
        <v>338.40000000000003</v>
      </c>
      <c r="O394" s="162"/>
      <c r="P394" s="57"/>
      <c r="Q394" s="176"/>
      <c r="R394" s="57">
        <f t="shared" si="265"/>
        <v>17234.400000000001</v>
      </c>
      <c r="S394" s="60" t="s">
        <v>803</v>
      </c>
      <c r="T394" s="141" t="s">
        <v>900</v>
      </c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  <c r="HM394" s="52"/>
      <c r="HN394" s="52"/>
      <c r="HO394" s="52"/>
      <c r="HP394" s="52"/>
      <c r="HQ394" s="52"/>
      <c r="HR394" s="52"/>
      <c r="HS394" s="52"/>
      <c r="HT394" s="52"/>
      <c r="HU394" s="52"/>
      <c r="HV394" s="52"/>
      <c r="HW394" s="52"/>
      <c r="HX394" s="52"/>
      <c r="HY394" s="52"/>
      <c r="HZ394" s="52"/>
      <c r="IA394" s="52"/>
      <c r="IB394" s="52"/>
      <c r="IC394" s="52"/>
      <c r="ID394" s="52"/>
      <c r="IE394" s="52"/>
      <c r="IF394" s="52"/>
      <c r="IG394" s="52"/>
      <c r="IH394" s="52"/>
      <c r="II394" s="52"/>
      <c r="IJ394" s="52"/>
      <c r="IK394" s="52"/>
      <c r="IL394" s="52"/>
      <c r="IM394" s="52"/>
      <c r="IN394" s="52"/>
      <c r="IO394" s="52"/>
      <c r="IP394" s="52"/>
      <c r="IQ394" s="52"/>
      <c r="IR394" s="52"/>
      <c r="IS394" s="52"/>
      <c r="IT394" s="52"/>
      <c r="IU394" s="52"/>
      <c r="IV394" s="52"/>
      <c r="IW394" s="52"/>
      <c r="IX394" s="52"/>
      <c r="IY394" s="52"/>
      <c r="IZ394" s="52"/>
      <c r="JA394" s="52"/>
      <c r="JB394" s="52"/>
      <c r="JC394" s="52"/>
      <c r="JD394" s="52"/>
      <c r="JE394" s="52"/>
      <c r="JF394" s="52"/>
      <c r="JG394" s="52"/>
      <c r="JH394" s="52"/>
      <c r="JI394" s="52"/>
      <c r="JJ394" s="52"/>
      <c r="JK394" s="52"/>
      <c r="JL394" s="52"/>
      <c r="JM394" s="52"/>
      <c r="JN394" s="52"/>
      <c r="JO394" s="52"/>
      <c r="JP394" s="52"/>
      <c r="JQ394" s="52"/>
      <c r="JR394" s="52"/>
      <c r="JS394" s="52"/>
      <c r="JT394" s="52"/>
      <c r="JU394" s="52"/>
      <c r="JV394" s="52"/>
      <c r="JW394" s="52"/>
      <c r="JX394" s="52"/>
      <c r="JY394" s="52"/>
      <c r="JZ394" s="52"/>
      <c r="KA394" s="52"/>
    </row>
    <row r="395" spans="1:287" ht="24" hidden="1" customHeight="1" x14ac:dyDescent="0.25">
      <c r="A395" s="156" t="s">
        <v>20</v>
      </c>
      <c r="B395" s="156" t="s">
        <v>44</v>
      </c>
      <c r="C395" s="198" t="s">
        <v>199</v>
      </c>
      <c r="D395" s="156" t="s">
        <v>176</v>
      </c>
      <c r="E395" s="156" t="s">
        <v>50</v>
      </c>
      <c r="F395" s="185">
        <v>23</v>
      </c>
      <c r="G395" s="56">
        <v>4</v>
      </c>
      <c r="H395" s="56">
        <v>48</v>
      </c>
      <c r="I395" s="56">
        <f>G395*H395</f>
        <v>192</v>
      </c>
      <c r="J395" s="186">
        <v>2022</v>
      </c>
      <c r="K395" s="187">
        <v>44562</v>
      </c>
      <c r="L395" s="187">
        <v>44926</v>
      </c>
      <c r="M395" s="189">
        <f>F395*G395*H395</f>
        <v>4416</v>
      </c>
      <c r="N395" s="57">
        <f>M395*2%</f>
        <v>88.320000000000007</v>
      </c>
      <c r="O395" s="57"/>
      <c r="P395" s="57"/>
      <c r="Q395" s="57"/>
      <c r="R395" s="189">
        <f t="shared" si="265"/>
        <v>4504.32</v>
      </c>
      <c r="S395" s="190" t="s">
        <v>540</v>
      </c>
      <c r="T395" s="191" t="s">
        <v>900</v>
      </c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  <c r="EY395" s="52"/>
      <c r="EZ395" s="52"/>
      <c r="FA395" s="52"/>
      <c r="FB395" s="52"/>
      <c r="FC395" s="52"/>
      <c r="FD395" s="52"/>
      <c r="FE395" s="52"/>
      <c r="FF395" s="52"/>
      <c r="FG395" s="52"/>
      <c r="FH395" s="52"/>
      <c r="FI395" s="52"/>
      <c r="FJ395" s="52"/>
      <c r="FK395" s="52"/>
      <c r="FL395" s="52"/>
      <c r="FM395" s="52"/>
      <c r="FN395" s="52"/>
      <c r="FO395" s="52"/>
      <c r="FP395" s="52"/>
      <c r="FQ395" s="52"/>
      <c r="FR395" s="52"/>
      <c r="FS395" s="52"/>
      <c r="FT395" s="52"/>
      <c r="FU395" s="52"/>
      <c r="FV395" s="52"/>
      <c r="FW395" s="52"/>
      <c r="FX395" s="52"/>
      <c r="FY395" s="52"/>
      <c r="FZ395" s="52"/>
      <c r="GA395" s="52"/>
      <c r="GB395" s="52"/>
      <c r="GC395" s="52"/>
      <c r="GD395" s="52"/>
    </row>
    <row r="396" spans="1:287" ht="25.5" x14ac:dyDescent="0.25">
      <c r="A396" s="56" t="s">
        <v>20</v>
      </c>
      <c r="B396" s="56" t="s">
        <v>44</v>
      </c>
      <c r="C396" s="112" t="s">
        <v>199</v>
      </c>
      <c r="D396" s="56" t="s">
        <v>176</v>
      </c>
      <c r="E396" s="56" t="s">
        <v>50</v>
      </c>
      <c r="F396" s="83">
        <v>23</v>
      </c>
      <c r="G396" s="178">
        <v>4</v>
      </c>
      <c r="H396" s="56">
        <v>48</v>
      </c>
      <c r="I396" s="172">
        <f>G396*H396</f>
        <v>192</v>
      </c>
      <c r="J396" s="80">
        <v>2023</v>
      </c>
      <c r="K396" s="81">
        <v>44927</v>
      </c>
      <c r="L396" s="81">
        <v>45291</v>
      </c>
      <c r="M396" s="57">
        <f>F396*G396*H396</f>
        <v>4416</v>
      </c>
      <c r="N396" s="180">
        <f>M396*2%+0.48</f>
        <v>88.800000000000011</v>
      </c>
      <c r="O396" s="57"/>
      <c r="P396" s="57"/>
      <c r="Q396" s="174"/>
      <c r="R396" s="57">
        <f t="shared" si="265"/>
        <v>4504.8</v>
      </c>
      <c r="S396" s="60" t="s">
        <v>803</v>
      </c>
      <c r="T396" s="141" t="s">
        <v>900</v>
      </c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  <c r="EY396" s="52"/>
      <c r="EZ396" s="52"/>
      <c r="FA396" s="52"/>
      <c r="FB396" s="52"/>
      <c r="FC396" s="52"/>
      <c r="FD396" s="52"/>
      <c r="FE396" s="52"/>
      <c r="FF396" s="52"/>
      <c r="FG396" s="52"/>
      <c r="FH396" s="52"/>
      <c r="FI396" s="52"/>
      <c r="FJ396" s="52"/>
      <c r="FK396" s="52"/>
      <c r="FL396" s="52"/>
      <c r="FM396" s="52"/>
      <c r="FN396" s="52"/>
      <c r="FO396" s="52"/>
      <c r="FP396" s="52"/>
      <c r="FQ396" s="52"/>
      <c r="FR396" s="52"/>
      <c r="FS396" s="52"/>
      <c r="FT396" s="52"/>
      <c r="FU396" s="52"/>
      <c r="FV396" s="52"/>
      <c r="FW396" s="52"/>
      <c r="FX396" s="52"/>
      <c r="FY396" s="52"/>
      <c r="FZ396" s="52"/>
      <c r="GA396" s="52"/>
      <c r="GB396" s="52"/>
      <c r="GC396" s="52"/>
      <c r="GD396" s="52"/>
    </row>
    <row r="397" spans="1:287" ht="33.75" hidden="1" customHeight="1" x14ac:dyDescent="0.25">
      <c r="A397" s="156" t="s">
        <v>70</v>
      </c>
      <c r="B397" s="156" t="s">
        <v>44</v>
      </c>
      <c r="C397" s="198" t="s">
        <v>211</v>
      </c>
      <c r="D397" s="156" t="s">
        <v>207</v>
      </c>
      <c r="E397" s="156" t="s">
        <v>48</v>
      </c>
      <c r="F397" s="185">
        <v>22</v>
      </c>
      <c r="G397" s="56">
        <v>8</v>
      </c>
      <c r="H397" s="56">
        <v>48</v>
      </c>
      <c r="I397" s="56">
        <f t="shared" si="223"/>
        <v>384</v>
      </c>
      <c r="J397" s="186">
        <v>2022</v>
      </c>
      <c r="K397" s="187">
        <v>44562</v>
      </c>
      <c r="L397" s="187">
        <v>44926</v>
      </c>
      <c r="M397" s="189">
        <f t="shared" si="236"/>
        <v>8448</v>
      </c>
      <c r="N397" s="57">
        <f t="shared" si="266"/>
        <v>168.96</v>
      </c>
      <c r="O397" s="162"/>
      <c r="P397" s="57"/>
      <c r="Q397" s="162"/>
      <c r="R397" s="189">
        <f t="shared" si="265"/>
        <v>8616.9599999999991</v>
      </c>
      <c r="S397" s="190" t="s">
        <v>540</v>
      </c>
      <c r="T397" s="191" t="s">
        <v>900</v>
      </c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  <c r="EY397" s="52"/>
      <c r="EZ397" s="52"/>
      <c r="FA397" s="52"/>
      <c r="FB397" s="52"/>
      <c r="FC397" s="52"/>
      <c r="FD397" s="52"/>
      <c r="FE397" s="52"/>
      <c r="FF397" s="52"/>
      <c r="FG397" s="52"/>
      <c r="FH397" s="52"/>
      <c r="FI397" s="52"/>
      <c r="FJ397" s="52"/>
      <c r="FK397" s="52"/>
      <c r="FL397" s="52"/>
      <c r="FM397" s="52"/>
      <c r="FN397" s="52"/>
      <c r="FO397" s="52"/>
      <c r="FP397" s="52"/>
      <c r="FQ397" s="52"/>
      <c r="FR397" s="52"/>
      <c r="FS397" s="52"/>
      <c r="FT397" s="52"/>
      <c r="FU397" s="52"/>
      <c r="FV397" s="52"/>
      <c r="FW397" s="52"/>
      <c r="FX397" s="52"/>
      <c r="FY397" s="52"/>
      <c r="FZ397" s="52"/>
      <c r="GA397" s="52"/>
      <c r="GB397" s="52"/>
      <c r="GC397" s="52"/>
      <c r="GD397" s="52"/>
      <c r="GE397" s="52"/>
      <c r="GF397" s="52"/>
      <c r="GG397" s="52"/>
      <c r="GH397" s="52"/>
      <c r="GI397" s="52"/>
      <c r="GJ397" s="52"/>
      <c r="GK397" s="52"/>
      <c r="GL397" s="52"/>
      <c r="GM397" s="52"/>
      <c r="GN397" s="52"/>
      <c r="GO397" s="52"/>
      <c r="GP397" s="52"/>
      <c r="GQ397" s="52"/>
      <c r="GR397" s="52"/>
      <c r="GS397" s="52"/>
      <c r="GT397" s="52"/>
      <c r="GU397" s="52"/>
      <c r="GV397" s="52"/>
      <c r="GW397" s="52"/>
      <c r="GX397" s="52"/>
      <c r="GY397" s="52"/>
      <c r="GZ397" s="52"/>
      <c r="HA397" s="52"/>
      <c r="HB397" s="52"/>
      <c r="HC397" s="52"/>
      <c r="HD397" s="52"/>
      <c r="HE397" s="52"/>
      <c r="HF397" s="52"/>
      <c r="HG397" s="52"/>
      <c r="HH397" s="52"/>
      <c r="HI397" s="52"/>
      <c r="HJ397" s="52"/>
      <c r="HK397" s="52"/>
      <c r="HL397" s="52"/>
      <c r="HM397" s="52"/>
      <c r="HN397" s="52"/>
      <c r="HO397" s="52"/>
      <c r="HP397" s="52"/>
      <c r="HQ397" s="52"/>
      <c r="HR397" s="52"/>
      <c r="HS397" s="52"/>
      <c r="HT397" s="52"/>
      <c r="HU397" s="52"/>
      <c r="HV397" s="52"/>
      <c r="HW397" s="52"/>
      <c r="HX397" s="52"/>
      <c r="HY397" s="52"/>
      <c r="HZ397" s="52"/>
      <c r="IA397" s="52"/>
      <c r="IB397" s="52"/>
      <c r="IC397" s="52"/>
      <c r="ID397" s="52"/>
      <c r="IE397" s="52"/>
      <c r="IF397" s="52"/>
      <c r="IG397" s="52"/>
      <c r="IH397" s="52"/>
      <c r="II397" s="52"/>
      <c r="IJ397" s="52"/>
      <c r="IK397" s="52"/>
      <c r="IL397" s="52"/>
      <c r="IM397" s="52"/>
      <c r="IN397" s="52"/>
      <c r="IO397" s="52"/>
      <c r="IP397" s="52"/>
      <c r="IQ397" s="52"/>
      <c r="IR397" s="52"/>
      <c r="IS397" s="52"/>
      <c r="IT397" s="52"/>
      <c r="IU397" s="52"/>
      <c r="IV397" s="52"/>
      <c r="IW397" s="52"/>
      <c r="IX397" s="52"/>
      <c r="IY397" s="52"/>
      <c r="IZ397" s="52"/>
      <c r="JA397" s="52"/>
      <c r="JB397" s="52"/>
      <c r="JC397" s="52"/>
      <c r="JD397" s="52"/>
      <c r="JE397" s="52"/>
      <c r="JF397" s="52"/>
      <c r="JG397" s="52"/>
      <c r="JH397" s="52"/>
      <c r="JI397" s="52"/>
      <c r="JJ397" s="52"/>
      <c r="JK397" s="52"/>
      <c r="JL397" s="52"/>
      <c r="JM397" s="52"/>
      <c r="JN397" s="52"/>
      <c r="JO397" s="52"/>
      <c r="JP397" s="52"/>
      <c r="JQ397" s="52"/>
      <c r="JR397" s="52"/>
      <c r="JS397" s="52"/>
      <c r="JT397" s="52"/>
      <c r="JU397" s="52"/>
      <c r="JV397" s="52"/>
      <c r="JW397" s="52"/>
      <c r="JX397" s="52"/>
      <c r="JY397" s="52"/>
      <c r="JZ397" s="52"/>
      <c r="KA397" s="52"/>
    </row>
    <row r="398" spans="1:287" ht="33.75" x14ac:dyDescent="0.25">
      <c r="A398" s="56" t="s">
        <v>70</v>
      </c>
      <c r="B398" s="56" t="s">
        <v>44</v>
      </c>
      <c r="C398" s="112" t="s">
        <v>211</v>
      </c>
      <c r="D398" s="56" t="s">
        <v>207</v>
      </c>
      <c r="E398" s="56" t="s">
        <v>48</v>
      </c>
      <c r="F398" s="83">
        <v>22</v>
      </c>
      <c r="G398" s="178">
        <v>8</v>
      </c>
      <c r="H398" s="56">
        <v>48</v>
      </c>
      <c r="I398" s="172">
        <f t="shared" si="223"/>
        <v>384</v>
      </c>
      <c r="J398" s="80">
        <v>2023</v>
      </c>
      <c r="K398" s="81">
        <v>44927</v>
      </c>
      <c r="L398" s="81">
        <v>45291</v>
      </c>
      <c r="M398" s="57">
        <f t="shared" si="236"/>
        <v>8448</v>
      </c>
      <c r="N398" s="180">
        <f>M398*2%+0.48</f>
        <v>169.44</v>
      </c>
      <c r="O398" s="162"/>
      <c r="P398" s="57"/>
      <c r="Q398" s="176"/>
      <c r="R398" s="57">
        <f t="shared" si="265"/>
        <v>8617.44</v>
      </c>
      <c r="S398" s="60" t="s">
        <v>803</v>
      </c>
      <c r="T398" s="141" t="s">
        <v>900</v>
      </c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  <c r="HM398" s="52"/>
      <c r="HN398" s="52"/>
      <c r="HO398" s="52"/>
      <c r="HP398" s="52"/>
      <c r="HQ398" s="52"/>
      <c r="HR398" s="52"/>
      <c r="HS398" s="52"/>
      <c r="HT398" s="52"/>
      <c r="HU398" s="52"/>
      <c r="HV398" s="52"/>
      <c r="HW398" s="52"/>
      <c r="HX398" s="52"/>
      <c r="HY398" s="52"/>
      <c r="HZ398" s="52"/>
      <c r="IA398" s="52"/>
      <c r="IB398" s="52"/>
      <c r="IC398" s="52"/>
      <c r="ID398" s="52"/>
      <c r="IE398" s="52"/>
      <c r="IF398" s="52"/>
      <c r="IG398" s="52"/>
      <c r="IH398" s="52"/>
      <c r="II398" s="52"/>
      <c r="IJ398" s="52"/>
      <c r="IK398" s="52"/>
      <c r="IL398" s="52"/>
      <c r="IM398" s="52"/>
      <c r="IN398" s="52"/>
      <c r="IO398" s="52"/>
      <c r="IP398" s="52"/>
      <c r="IQ398" s="52"/>
      <c r="IR398" s="52"/>
      <c r="IS398" s="52"/>
      <c r="IT398" s="52"/>
      <c r="IU398" s="52"/>
      <c r="IV398" s="52"/>
      <c r="IW398" s="52"/>
      <c r="IX398" s="52"/>
      <c r="IY398" s="52"/>
      <c r="IZ398" s="52"/>
      <c r="JA398" s="52"/>
      <c r="JB398" s="52"/>
      <c r="JC398" s="52"/>
      <c r="JD398" s="52"/>
      <c r="JE398" s="52"/>
      <c r="JF398" s="52"/>
      <c r="JG398" s="52"/>
      <c r="JH398" s="52"/>
      <c r="JI398" s="52"/>
      <c r="JJ398" s="52"/>
      <c r="JK398" s="52"/>
      <c r="JL398" s="52"/>
      <c r="JM398" s="52"/>
      <c r="JN398" s="52"/>
      <c r="JO398" s="52"/>
      <c r="JP398" s="52"/>
      <c r="JQ398" s="52"/>
      <c r="JR398" s="52"/>
      <c r="JS398" s="52"/>
      <c r="JT398" s="52"/>
      <c r="JU398" s="52"/>
      <c r="JV398" s="52"/>
      <c r="JW398" s="52"/>
      <c r="JX398" s="52"/>
      <c r="JY398" s="52"/>
      <c r="JZ398" s="52"/>
      <c r="KA398" s="52"/>
    </row>
    <row r="399" spans="1:287" ht="33.75" hidden="1" customHeight="1" x14ac:dyDescent="0.25">
      <c r="A399" s="156" t="s">
        <v>70</v>
      </c>
      <c r="B399" s="156" t="s">
        <v>44</v>
      </c>
      <c r="C399" s="198" t="s">
        <v>212</v>
      </c>
      <c r="D399" s="156" t="s">
        <v>213</v>
      </c>
      <c r="E399" s="156" t="s">
        <v>33</v>
      </c>
      <c r="F399" s="185">
        <v>20</v>
      </c>
      <c r="G399" s="56">
        <v>15</v>
      </c>
      <c r="H399" s="56">
        <v>48</v>
      </c>
      <c r="I399" s="56">
        <f t="shared" si="223"/>
        <v>720</v>
      </c>
      <c r="J399" s="186">
        <v>2022</v>
      </c>
      <c r="K399" s="187">
        <v>44562</v>
      </c>
      <c r="L399" s="187">
        <v>44926</v>
      </c>
      <c r="M399" s="189">
        <f t="shared" si="236"/>
        <v>14400</v>
      </c>
      <c r="N399" s="57"/>
      <c r="O399" s="162"/>
      <c r="P399" s="57">
        <f>M399*4%</f>
        <v>576</v>
      </c>
      <c r="Q399" s="162"/>
      <c r="R399" s="189">
        <f t="shared" si="265"/>
        <v>14976</v>
      </c>
      <c r="S399" s="190" t="s">
        <v>540</v>
      </c>
      <c r="T399" s="191" t="s">
        <v>900</v>
      </c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2"/>
      <c r="HM399" s="52"/>
      <c r="HN399" s="52"/>
      <c r="HO399" s="52"/>
      <c r="HP399" s="52"/>
      <c r="HQ399" s="52"/>
      <c r="HR399" s="52"/>
      <c r="HS399" s="52"/>
      <c r="HT399" s="52"/>
      <c r="HU399" s="52"/>
      <c r="HV399" s="52"/>
      <c r="HW399" s="52"/>
      <c r="HX399" s="52"/>
      <c r="HY399" s="52"/>
      <c r="HZ399" s="52"/>
      <c r="IA399" s="52"/>
      <c r="IB399" s="52"/>
      <c r="IC399" s="52"/>
      <c r="ID399" s="52"/>
      <c r="IE399" s="52"/>
      <c r="IF399" s="52"/>
      <c r="IG399" s="52"/>
      <c r="IH399" s="52"/>
      <c r="II399" s="52"/>
      <c r="IJ399" s="52"/>
      <c r="IK399" s="52"/>
      <c r="IL399" s="52"/>
      <c r="IM399" s="52"/>
      <c r="IN399" s="52"/>
      <c r="IO399" s="52"/>
      <c r="IP399" s="52"/>
      <c r="IQ399" s="52"/>
      <c r="IR399" s="52"/>
      <c r="IS399" s="52"/>
      <c r="IT399" s="52"/>
      <c r="IU399" s="52"/>
      <c r="IV399" s="52"/>
      <c r="IW399" s="52"/>
      <c r="IX399" s="52"/>
      <c r="IY399" s="52"/>
      <c r="IZ399" s="52"/>
      <c r="JA399" s="52"/>
      <c r="JB399" s="52"/>
      <c r="JC399" s="52"/>
      <c r="JD399" s="52"/>
      <c r="JE399" s="52"/>
      <c r="JF399" s="52"/>
      <c r="JG399" s="52"/>
      <c r="JH399" s="52"/>
      <c r="JI399" s="52"/>
      <c r="JJ399" s="52"/>
      <c r="JK399" s="52"/>
      <c r="JL399" s="52"/>
      <c r="JM399" s="52"/>
      <c r="JN399" s="52"/>
      <c r="JO399" s="52"/>
      <c r="JP399" s="52"/>
      <c r="JQ399" s="52"/>
      <c r="JR399" s="52"/>
      <c r="JS399" s="52"/>
      <c r="JT399" s="52"/>
      <c r="JU399" s="52"/>
      <c r="JV399" s="52"/>
      <c r="JW399" s="52"/>
      <c r="JX399" s="52"/>
      <c r="JY399" s="52"/>
      <c r="JZ399" s="52"/>
      <c r="KA399" s="52"/>
    </row>
    <row r="400" spans="1:287" ht="33.75" x14ac:dyDescent="0.25">
      <c r="A400" s="56" t="s">
        <v>70</v>
      </c>
      <c r="B400" s="56" t="s">
        <v>44</v>
      </c>
      <c r="C400" s="112" t="s">
        <v>212</v>
      </c>
      <c r="D400" s="56" t="s">
        <v>213</v>
      </c>
      <c r="E400" s="56" t="s">
        <v>33</v>
      </c>
      <c r="F400" s="83">
        <v>20</v>
      </c>
      <c r="G400" s="178">
        <v>15</v>
      </c>
      <c r="H400" s="56">
        <v>48</v>
      </c>
      <c r="I400" s="172">
        <f t="shared" si="223"/>
        <v>720</v>
      </c>
      <c r="J400" s="80">
        <v>2023</v>
      </c>
      <c r="K400" s="81">
        <v>44927</v>
      </c>
      <c r="L400" s="81">
        <v>45291</v>
      </c>
      <c r="M400" s="57">
        <f t="shared" si="236"/>
        <v>14400</v>
      </c>
      <c r="N400" s="180"/>
      <c r="O400" s="162"/>
      <c r="P400" s="57">
        <f>M400*4%+0.96</f>
        <v>576.96</v>
      </c>
      <c r="Q400" s="176"/>
      <c r="R400" s="57">
        <f t="shared" si="265"/>
        <v>14976.96</v>
      </c>
      <c r="S400" s="60" t="s">
        <v>803</v>
      </c>
      <c r="T400" s="141" t="s">
        <v>900</v>
      </c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  <c r="HC400" s="52"/>
      <c r="HD400" s="52"/>
      <c r="HE400" s="52"/>
      <c r="HF400" s="52"/>
      <c r="HG400" s="52"/>
      <c r="HH400" s="52"/>
      <c r="HI400" s="52"/>
      <c r="HJ400" s="52"/>
      <c r="HK400" s="52"/>
      <c r="HL400" s="52"/>
      <c r="HM400" s="52"/>
      <c r="HN400" s="52"/>
      <c r="HO400" s="52"/>
      <c r="HP400" s="52"/>
      <c r="HQ400" s="52"/>
      <c r="HR400" s="52"/>
      <c r="HS400" s="52"/>
      <c r="HT400" s="52"/>
      <c r="HU400" s="52"/>
      <c r="HV400" s="52"/>
      <c r="HW400" s="52"/>
      <c r="HX400" s="52"/>
      <c r="HY400" s="52"/>
      <c r="HZ400" s="52"/>
      <c r="IA400" s="52"/>
      <c r="IB400" s="52"/>
      <c r="IC400" s="52"/>
      <c r="ID400" s="52"/>
      <c r="IE400" s="52"/>
      <c r="IF400" s="52"/>
      <c r="IG400" s="52"/>
      <c r="IH400" s="52"/>
      <c r="II400" s="52"/>
      <c r="IJ400" s="52"/>
      <c r="IK400" s="52"/>
      <c r="IL400" s="52"/>
      <c r="IM400" s="52"/>
      <c r="IN400" s="52"/>
      <c r="IO400" s="52"/>
      <c r="IP400" s="52"/>
      <c r="IQ400" s="52"/>
      <c r="IR400" s="52"/>
      <c r="IS400" s="52"/>
      <c r="IT400" s="52"/>
      <c r="IU400" s="52"/>
      <c r="IV400" s="52"/>
      <c r="IW400" s="52"/>
      <c r="IX400" s="52"/>
      <c r="IY400" s="52"/>
      <c r="IZ400" s="52"/>
      <c r="JA400" s="52"/>
      <c r="JB400" s="52"/>
      <c r="JC400" s="52"/>
      <c r="JD400" s="52"/>
      <c r="JE400" s="52"/>
      <c r="JF400" s="52"/>
      <c r="JG400" s="52"/>
      <c r="JH400" s="52"/>
      <c r="JI400" s="52"/>
      <c r="JJ400" s="52"/>
      <c r="JK400" s="52"/>
      <c r="JL400" s="52"/>
      <c r="JM400" s="52"/>
      <c r="JN400" s="52"/>
      <c r="JO400" s="52"/>
      <c r="JP400" s="52"/>
      <c r="JQ400" s="52"/>
      <c r="JR400" s="52"/>
      <c r="JS400" s="52"/>
      <c r="JT400" s="52"/>
      <c r="JU400" s="52"/>
      <c r="JV400" s="52"/>
      <c r="JW400" s="52"/>
      <c r="JX400" s="52"/>
      <c r="JY400" s="52"/>
      <c r="JZ400" s="52"/>
      <c r="KA400" s="52"/>
    </row>
    <row r="401" spans="1:287" ht="33.75" hidden="1" customHeight="1" x14ac:dyDescent="0.25">
      <c r="A401" s="156" t="s">
        <v>70</v>
      </c>
      <c r="B401" s="156" t="s">
        <v>44</v>
      </c>
      <c r="C401" s="198" t="s">
        <v>212</v>
      </c>
      <c r="D401" s="156" t="s">
        <v>181</v>
      </c>
      <c r="E401" s="156" t="s">
        <v>50</v>
      </c>
      <c r="F401" s="185">
        <v>23</v>
      </c>
      <c r="G401" s="56">
        <v>16</v>
      </c>
      <c r="H401" s="56">
        <v>48</v>
      </c>
      <c r="I401" s="56">
        <f t="shared" si="223"/>
        <v>768</v>
      </c>
      <c r="J401" s="186">
        <v>2022</v>
      </c>
      <c r="K401" s="187">
        <v>44562</v>
      </c>
      <c r="L401" s="187">
        <v>44926</v>
      </c>
      <c r="M401" s="189">
        <f t="shared" si="236"/>
        <v>17664</v>
      </c>
      <c r="N401" s="57">
        <f>M401*2%</f>
        <v>353.28000000000003</v>
      </c>
      <c r="O401" s="162"/>
      <c r="P401" s="57"/>
      <c r="Q401" s="162"/>
      <c r="R401" s="189">
        <f t="shared" si="265"/>
        <v>18017.28</v>
      </c>
      <c r="S401" s="190" t="s">
        <v>540</v>
      </c>
      <c r="T401" s="191" t="s">
        <v>900</v>
      </c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2"/>
      <c r="HM401" s="52"/>
      <c r="HN401" s="52"/>
      <c r="HO401" s="52"/>
      <c r="HP401" s="52"/>
      <c r="HQ401" s="52"/>
      <c r="HR401" s="52"/>
      <c r="HS401" s="52"/>
      <c r="HT401" s="52"/>
      <c r="HU401" s="52"/>
      <c r="HV401" s="52"/>
      <c r="HW401" s="52"/>
      <c r="HX401" s="52"/>
      <c r="HY401" s="52"/>
      <c r="HZ401" s="52"/>
      <c r="IA401" s="52"/>
      <c r="IB401" s="52"/>
      <c r="IC401" s="52"/>
      <c r="ID401" s="52"/>
      <c r="IE401" s="52"/>
      <c r="IF401" s="52"/>
      <c r="IG401" s="52"/>
      <c r="IH401" s="52"/>
      <c r="II401" s="52"/>
      <c r="IJ401" s="52"/>
      <c r="IK401" s="52"/>
      <c r="IL401" s="52"/>
      <c r="IM401" s="52"/>
      <c r="IN401" s="52"/>
      <c r="IO401" s="52"/>
      <c r="IP401" s="52"/>
      <c r="IQ401" s="52"/>
      <c r="IR401" s="52"/>
      <c r="IS401" s="52"/>
      <c r="IT401" s="52"/>
      <c r="IU401" s="52"/>
      <c r="IV401" s="52"/>
      <c r="IW401" s="52"/>
      <c r="IX401" s="52"/>
      <c r="IY401" s="52"/>
      <c r="IZ401" s="52"/>
      <c r="JA401" s="52"/>
      <c r="JB401" s="52"/>
      <c r="JC401" s="52"/>
      <c r="JD401" s="52"/>
      <c r="JE401" s="52"/>
      <c r="JF401" s="52"/>
      <c r="JG401" s="52"/>
      <c r="JH401" s="52"/>
      <c r="JI401" s="52"/>
      <c r="JJ401" s="52"/>
      <c r="JK401" s="52"/>
      <c r="JL401" s="52"/>
      <c r="JM401" s="52"/>
      <c r="JN401" s="52"/>
      <c r="JO401" s="52"/>
      <c r="JP401" s="52"/>
      <c r="JQ401" s="52"/>
      <c r="JR401" s="52"/>
      <c r="JS401" s="52"/>
      <c r="JT401" s="52"/>
      <c r="JU401" s="52"/>
      <c r="JV401" s="52"/>
      <c r="JW401" s="52"/>
      <c r="JX401" s="52"/>
      <c r="JY401" s="52"/>
      <c r="JZ401" s="52"/>
      <c r="KA401" s="52"/>
    </row>
    <row r="402" spans="1:287" ht="33.75" x14ac:dyDescent="0.25">
      <c r="A402" s="56" t="s">
        <v>70</v>
      </c>
      <c r="B402" s="56" t="s">
        <v>44</v>
      </c>
      <c r="C402" s="112" t="s">
        <v>212</v>
      </c>
      <c r="D402" s="56" t="s">
        <v>181</v>
      </c>
      <c r="E402" s="56" t="s">
        <v>50</v>
      </c>
      <c r="F402" s="83">
        <v>23</v>
      </c>
      <c r="G402" s="178">
        <v>16</v>
      </c>
      <c r="H402" s="56">
        <v>48</v>
      </c>
      <c r="I402" s="172">
        <f t="shared" si="223"/>
        <v>768</v>
      </c>
      <c r="J402" s="80">
        <v>2023</v>
      </c>
      <c r="K402" s="81">
        <v>44927</v>
      </c>
      <c r="L402" s="81">
        <v>45291</v>
      </c>
      <c r="M402" s="57">
        <f t="shared" si="236"/>
        <v>17664</v>
      </c>
      <c r="N402" s="180">
        <f>M402*2%+0.48</f>
        <v>353.76000000000005</v>
      </c>
      <c r="O402" s="162"/>
      <c r="P402" s="57"/>
      <c r="Q402" s="176"/>
      <c r="R402" s="57">
        <f t="shared" si="265"/>
        <v>18017.759999999998</v>
      </c>
      <c r="S402" s="60" t="s">
        <v>803</v>
      </c>
      <c r="T402" s="141" t="s">
        <v>900</v>
      </c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  <c r="HC402" s="52"/>
      <c r="HD402" s="52"/>
      <c r="HE402" s="52"/>
      <c r="HF402" s="52"/>
      <c r="HG402" s="52"/>
      <c r="HH402" s="52"/>
      <c r="HI402" s="52"/>
      <c r="HJ402" s="52"/>
      <c r="HK402" s="52"/>
      <c r="HL402" s="52"/>
      <c r="HM402" s="52"/>
      <c r="HN402" s="52"/>
      <c r="HO402" s="52"/>
      <c r="HP402" s="52"/>
      <c r="HQ402" s="52"/>
      <c r="HR402" s="52"/>
      <c r="HS402" s="52"/>
      <c r="HT402" s="52"/>
      <c r="HU402" s="52"/>
      <c r="HV402" s="52"/>
      <c r="HW402" s="52"/>
      <c r="HX402" s="52"/>
      <c r="HY402" s="52"/>
      <c r="HZ402" s="52"/>
      <c r="IA402" s="52"/>
      <c r="IB402" s="52"/>
      <c r="IC402" s="52"/>
      <c r="ID402" s="52"/>
      <c r="IE402" s="52"/>
      <c r="IF402" s="52"/>
      <c r="IG402" s="52"/>
      <c r="IH402" s="52"/>
      <c r="II402" s="52"/>
      <c r="IJ402" s="52"/>
      <c r="IK402" s="52"/>
      <c r="IL402" s="52"/>
      <c r="IM402" s="52"/>
      <c r="IN402" s="52"/>
      <c r="IO402" s="52"/>
      <c r="IP402" s="52"/>
      <c r="IQ402" s="52"/>
      <c r="IR402" s="52"/>
      <c r="IS402" s="52"/>
      <c r="IT402" s="52"/>
      <c r="IU402" s="52"/>
      <c r="IV402" s="52"/>
      <c r="IW402" s="52"/>
      <c r="IX402" s="52"/>
      <c r="IY402" s="52"/>
      <c r="IZ402" s="52"/>
      <c r="JA402" s="52"/>
      <c r="JB402" s="52"/>
      <c r="JC402" s="52"/>
      <c r="JD402" s="52"/>
      <c r="JE402" s="52"/>
      <c r="JF402" s="52"/>
      <c r="JG402" s="52"/>
      <c r="JH402" s="52"/>
      <c r="JI402" s="52"/>
      <c r="JJ402" s="52"/>
      <c r="JK402" s="52"/>
      <c r="JL402" s="52"/>
      <c r="JM402" s="52"/>
      <c r="JN402" s="52"/>
      <c r="JO402" s="52"/>
      <c r="JP402" s="52"/>
      <c r="JQ402" s="52"/>
      <c r="JR402" s="52"/>
      <c r="JS402" s="52"/>
      <c r="JT402" s="52"/>
      <c r="JU402" s="52"/>
      <c r="JV402" s="52"/>
      <c r="JW402" s="52"/>
      <c r="JX402" s="52"/>
      <c r="JY402" s="52"/>
      <c r="JZ402" s="52"/>
      <c r="KA402" s="52"/>
    </row>
    <row r="403" spans="1:287" ht="33.75" hidden="1" customHeight="1" x14ac:dyDescent="0.25">
      <c r="A403" s="156" t="s">
        <v>70</v>
      </c>
      <c r="B403" s="156" t="s">
        <v>44</v>
      </c>
      <c r="C403" s="198" t="s">
        <v>214</v>
      </c>
      <c r="D403" s="156" t="s">
        <v>209</v>
      </c>
      <c r="E403" s="156" t="s">
        <v>48</v>
      </c>
      <c r="F403" s="185">
        <v>22</v>
      </c>
      <c r="G403" s="56">
        <v>10</v>
      </c>
      <c r="H403" s="56">
        <v>48</v>
      </c>
      <c r="I403" s="56">
        <f t="shared" si="223"/>
        <v>480</v>
      </c>
      <c r="J403" s="186">
        <v>2022</v>
      </c>
      <c r="K403" s="187">
        <v>44562</v>
      </c>
      <c r="L403" s="187">
        <v>44926</v>
      </c>
      <c r="M403" s="189">
        <f t="shared" si="236"/>
        <v>10560</v>
      </c>
      <c r="N403" s="57">
        <f t="shared" ref="N403" si="267">M403*2%</f>
        <v>211.20000000000002</v>
      </c>
      <c r="O403" s="162"/>
      <c r="P403" s="57"/>
      <c r="Q403" s="57"/>
      <c r="R403" s="189">
        <f t="shared" si="265"/>
        <v>10771.2</v>
      </c>
      <c r="S403" s="190" t="s">
        <v>540</v>
      </c>
      <c r="T403" s="191" t="s">
        <v>900</v>
      </c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2"/>
      <c r="HM403" s="52"/>
      <c r="HN403" s="52"/>
      <c r="HO403" s="52"/>
      <c r="HP403" s="52"/>
      <c r="HQ403" s="52"/>
      <c r="HR403" s="52"/>
      <c r="HS403" s="52"/>
      <c r="HT403" s="52"/>
      <c r="HU403" s="52"/>
      <c r="HV403" s="52"/>
      <c r="HW403" s="52"/>
      <c r="HX403" s="52"/>
      <c r="HY403" s="52"/>
      <c r="HZ403" s="52"/>
      <c r="IA403" s="52"/>
      <c r="IB403" s="52"/>
      <c r="IC403" s="52"/>
      <c r="ID403" s="52"/>
      <c r="IE403" s="52"/>
      <c r="IF403" s="52"/>
      <c r="IG403" s="52"/>
      <c r="IH403" s="52"/>
      <c r="II403" s="52"/>
      <c r="IJ403" s="52"/>
      <c r="IK403" s="52"/>
      <c r="IL403" s="52"/>
      <c r="IM403" s="52"/>
      <c r="IN403" s="52"/>
      <c r="IO403" s="52"/>
      <c r="IP403" s="52"/>
      <c r="IQ403" s="52"/>
      <c r="IR403" s="52"/>
      <c r="IS403" s="52"/>
      <c r="IT403" s="52"/>
      <c r="IU403" s="52"/>
      <c r="IV403" s="52"/>
      <c r="IW403" s="52"/>
      <c r="IX403" s="52"/>
      <c r="IY403" s="52"/>
      <c r="IZ403" s="52"/>
      <c r="JA403" s="52"/>
      <c r="JB403" s="52"/>
      <c r="JC403" s="52"/>
      <c r="JD403" s="52"/>
      <c r="JE403" s="52"/>
      <c r="JF403" s="52"/>
      <c r="JG403" s="52"/>
      <c r="JH403" s="52"/>
      <c r="JI403" s="52"/>
      <c r="JJ403" s="52"/>
      <c r="JK403" s="52"/>
      <c r="JL403" s="52"/>
      <c r="JM403" s="52"/>
      <c r="JN403" s="52"/>
      <c r="JO403" s="52"/>
      <c r="JP403" s="52"/>
      <c r="JQ403" s="52"/>
      <c r="JR403" s="52"/>
      <c r="JS403" s="52"/>
      <c r="JT403" s="52"/>
      <c r="JU403" s="52"/>
      <c r="JV403" s="52"/>
      <c r="JW403" s="52"/>
      <c r="JX403" s="52"/>
      <c r="JY403" s="52"/>
      <c r="JZ403" s="52"/>
      <c r="KA403" s="52"/>
    </row>
    <row r="404" spans="1:287" ht="33.75" x14ac:dyDescent="0.25">
      <c r="A404" s="56" t="s">
        <v>70</v>
      </c>
      <c r="B404" s="56" t="s">
        <v>44</v>
      </c>
      <c r="C404" s="112" t="s">
        <v>214</v>
      </c>
      <c r="D404" s="56" t="s">
        <v>209</v>
      </c>
      <c r="E404" s="56" t="s">
        <v>48</v>
      </c>
      <c r="F404" s="83">
        <v>22</v>
      </c>
      <c r="G404" s="178">
        <v>10</v>
      </c>
      <c r="H404" s="56">
        <v>48</v>
      </c>
      <c r="I404" s="172">
        <f t="shared" si="223"/>
        <v>480</v>
      </c>
      <c r="J404" s="80">
        <v>2023</v>
      </c>
      <c r="K404" s="81">
        <v>44927</v>
      </c>
      <c r="L404" s="81">
        <v>45291</v>
      </c>
      <c r="M404" s="57">
        <f t="shared" si="236"/>
        <v>10560</v>
      </c>
      <c r="N404" s="180">
        <f>M404*2%+0.48</f>
        <v>211.68</v>
      </c>
      <c r="O404" s="162"/>
      <c r="P404" s="57"/>
      <c r="Q404" s="174"/>
      <c r="R404" s="57">
        <f t="shared" si="265"/>
        <v>10771.68</v>
      </c>
      <c r="S404" s="60" t="s">
        <v>803</v>
      </c>
      <c r="T404" s="141" t="s">
        <v>900</v>
      </c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  <c r="IA404" s="52"/>
      <c r="IB404" s="52"/>
      <c r="IC404" s="52"/>
      <c r="ID404" s="52"/>
      <c r="IE404" s="52"/>
      <c r="IF404" s="52"/>
      <c r="IG404" s="52"/>
      <c r="IH404" s="52"/>
      <c r="II404" s="52"/>
      <c r="IJ404" s="52"/>
      <c r="IK404" s="52"/>
      <c r="IL404" s="52"/>
      <c r="IM404" s="52"/>
      <c r="IN404" s="52"/>
      <c r="IO404" s="52"/>
      <c r="IP404" s="52"/>
      <c r="IQ404" s="52"/>
      <c r="IR404" s="52"/>
      <c r="IS404" s="52"/>
      <c r="IT404" s="52"/>
      <c r="IU404" s="52"/>
      <c r="IV404" s="52"/>
      <c r="IW404" s="52"/>
      <c r="IX404" s="52"/>
      <c r="IY404" s="52"/>
      <c r="IZ404" s="52"/>
      <c r="JA404" s="52"/>
      <c r="JB404" s="52"/>
      <c r="JC404" s="52"/>
      <c r="JD404" s="52"/>
      <c r="JE404" s="52"/>
      <c r="JF404" s="52"/>
      <c r="JG404" s="52"/>
      <c r="JH404" s="52"/>
      <c r="JI404" s="52"/>
      <c r="JJ404" s="52"/>
      <c r="JK404" s="52"/>
      <c r="JL404" s="52"/>
      <c r="JM404" s="52"/>
      <c r="JN404" s="52"/>
      <c r="JO404" s="52"/>
      <c r="JP404" s="52"/>
      <c r="JQ404" s="52"/>
      <c r="JR404" s="52"/>
      <c r="JS404" s="52"/>
      <c r="JT404" s="52"/>
      <c r="JU404" s="52"/>
      <c r="JV404" s="52"/>
      <c r="JW404" s="52"/>
      <c r="JX404" s="52"/>
      <c r="JY404" s="52"/>
      <c r="JZ404" s="52"/>
      <c r="KA404" s="52"/>
    </row>
    <row r="405" spans="1:287" ht="33.75" hidden="1" customHeight="1" x14ac:dyDescent="0.25">
      <c r="A405" s="156" t="s">
        <v>20</v>
      </c>
      <c r="B405" s="156" t="s">
        <v>44</v>
      </c>
      <c r="C405" s="198" t="s">
        <v>214</v>
      </c>
      <c r="D405" s="156" t="s">
        <v>400</v>
      </c>
      <c r="E405" s="156" t="s">
        <v>50</v>
      </c>
      <c r="F405" s="185">
        <v>23</v>
      </c>
      <c r="G405" s="56">
        <v>12</v>
      </c>
      <c r="H405" s="56">
        <v>19</v>
      </c>
      <c r="I405" s="56">
        <f>G405*H405</f>
        <v>228</v>
      </c>
      <c r="J405" s="186">
        <v>2022</v>
      </c>
      <c r="K405" s="187">
        <v>44562</v>
      </c>
      <c r="L405" s="187">
        <v>44706</v>
      </c>
      <c r="M405" s="189">
        <f>F405*G405*H405</f>
        <v>5244</v>
      </c>
      <c r="N405" s="57">
        <f>M405*2%</f>
        <v>104.88</v>
      </c>
      <c r="O405" s="57"/>
      <c r="P405" s="57"/>
      <c r="Q405" s="57"/>
      <c r="R405" s="189">
        <f>SUM(M405:Q405)</f>
        <v>5348.88</v>
      </c>
      <c r="S405" s="190" t="s">
        <v>540</v>
      </c>
      <c r="T405" s="191" t="s">
        <v>900</v>
      </c>
    </row>
    <row r="406" spans="1:287" s="47" customFormat="1" ht="24" hidden="1" customHeight="1" x14ac:dyDescent="0.25">
      <c r="A406" s="56" t="s">
        <v>20</v>
      </c>
      <c r="B406" s="56" t="s">
        <v>100</v>
      </c>
      <c r="C406" s="56" t="s">
        <v>101</v>
      </c>
      <c r="D406" s="56" t="s">
        <v>102</v>
      </c>
      <c r="E406" s="56" t="s">
        <v>48</v>
      </c>
      <c r="F406" s="83">
        <v>20</v>
      </c>
      <c r="G406" s="56">
        <v>30</v>
      </c>
      <c r="H406" s="56">
        <v>24</v>
      </c>
      <c r="I406" s="56">
        <f t="shared" si="223"/>
        <v>720</v>
      </c>
      <c r="J406" s="80">
        <v>2022</v>
      </c>
      <c r="K406" s="81">
        <v>44562</v>
      </c>
      <c r="L406" s="81">
        <v>44742</v>
      </c>
      <c r="M406" s="84">
        <f>(F406*G406*H406)</f>
        <v>14400</v>
      </c>
      <c r="N406" s="57">
        <f>+M406*0.02</f>
        <v>288</v>
      </c>
      <c r="O406" s="57"/>
      <c r="P406" s="57"/>
      <c r="Q406" s="57"/>
      <c r="R406" s="57">
        <f>M406+N406+O406+P406+Q406</f>
        <v>14688</v>
      </c>
      <c r="S406" s="139" t="s">
        <v>535</v>
      </c>
      <c r="T406" s="141" t="s">
        <v>900</v>
      </c>
    </row>
    <row r="407" spans="1:287" s="47" customFormat="1" ht="24" hidden="1" customHeight="1" x14ac:dyDescent="0.25">
      <c r="A407" s="56" t="s">
        <v>20</v>
      </c>
      <c r="B407" s="56" t="s">
        <v>100</v>
      </c>
      <c r="C407" s="56" t="s">
        <v>101</v>
      </c>
      <c r="D407" s="56" t="s">
        <v>102</v>
      </c>
      <c r="E407" s="56" t="s">
        <v>48</v>
      </c>
      <c r="F407" s="83">
        <v>20</v>
      </c>
      <c r="G407" s="56">
        <v>30</v>
      </c>
      <c r="H407" s="56">
        <v>16</v>
      </c>
      <c r="I407" s="56">
        <f t="shared" si="223"/>
        <v>480</v>
      </c>
      <c r="J407" s="80">
        <v>2022</v>
      </c>
      <c r="K407" s="81">
        <v>44743</v>
      </c>
      <c r="L407" s="81">
        <v>44896</v>
      </c>
      <c r="M407" s="57">
        <f t="shared" ref="M407:M410" si="268">F407*G407*H407</f>
        <v>9600</v>
      </c>
      <c r="N407" s="57">
        <f>M407*2%</f>
        <v>192</v>
      </c>
      <c r="O407" s="57"/>
      <c r="P407" s="57"/>
      <c r="Q407" s="57"/>
      <c r="R407" s="57">
        <f>SUM(M407:Q407)</f>
        <v>9792</v>
      </c>
      <c r="S407" s="139" t="s">
        <v>582</v>
      </c>
      <c r="T407" s="141" t="s">
        <v>900</v>
      </c>
    </row>
    <row r="408" spans="1:287" s="51" customFormat="1" ht="24" hidden="1" customHeight="1" x14ac:dyDescent="0.25">
      <c r="A408" s="56" t="s">
        <v>20</v>
      </c>
      <c r="B408" s="56" t="s">
        <v>100</v>
      </c>
      <c r="C408" s="56" t="s">
        <v>101</v>
      </c>
      <c r="D408" s="56" t="s">
        <v>659</v>
      </c>
      <c r="E408" s="56" t="s">
        <v>48</v>
      </c>
      <c r="F408" s="83">
        <v>20</v>
      </c>
      <c r="G408" s="56">
        <v>30</v>
      </c>
      <c r="H408" s="56">
        <v>4</v>
      </c>
      <c r="I408" s="56">
        <f t="shared" si="223"/>
        <v>120</v>
      </c>
      <c r="J408" s="80">
        <v>2022</v>
      </c>
      <c r="K408" s="81">
        <v>44896</v>
      </c>
      <c r="L408" s="81">
        <v>44926</v>
      </c>
      <c r="M408" s="57">
        <f t="shared" si="268"/>
        <v>2400</v>
      </c>
      <c r="N408" s="57">
        <f t="shared" ref="N408:N410" si="269">M408*2%</f>
        <v>48</v>
      </c>
      <c r="O408" s="57"/>
      <c r="P408" s="57"/>
      <c r="Q408" s="57"/>
      <c r="R408" s="57">
        <f t="shared" ref="R408:R410" si="270">SUM(M408:Q408)</f>
        <v>2448</v>
      </c>
      <c r="S408" s="139" t="s">
        <v>740</v>
      </c>
      <c r="T408" s="141" t="s">
        <v>900</v>
      </c>
    </row>
    <row r="409" spans="1:287" s="51" customFormat="1" ht="25.5" x14ac:dyDescent="0.25">
      <c r="A409" s="56" t="s">
        <v>20</v>
      </c>
      <c r="B409" s="56" t="s">
        <v>100</v>
      </c>
      <c r="C409" s="56" t="s">
        <v>101</v>
      </c>
      <c r="D409" s="56" t="s">
        <v>659</v>
      </c>
      <c r="E409" s="56" t="s">
        <v>48</v>
      </c>
      <c r="F409" s="83">
        <v>20</v>
      </c>
      <c r="G409" s="178">
        <v>30</v>
      </c>
      <c r="H409" s="56">
        <v>48</v>
      </c>
      <c r="I409" s="172">
        <f t="shared" si="223"/>
        <v>1440</v>
      </c>
      <c r="J409" s="80">
        <v>2023</v>
      </c>
      <c r="K409" s="81">
        <v>44927</v>
      </c>
      <c r="L409" s="81">
        <v>45291</v>
      </c>
      <c r="M409" s="57">
        <f t="shared" si="268"/>
        <v>28800</v>
      </c>
      <c r="N409" s="180">
        <f t="shared" si="269"/>
        <v>576</v>
      </c>
      <c r="O409" s="57"/>
      <c r="P409" s="57"/>
      <c r="Q409" s="174"/>
      <c r="R409" s="57">
        <f t="shared" si="270"/>
        <v>29376</v>
      </c>
      <c r="S409" s="60" t="s">
        <v>740</v>
      </c>
      <c r="T409" s="141" t="s">
        <v>900</v>
      </c>
    </row>
    <row r="410" spans="1:287" s="51" customFormat="1" ht="24" hidden="1" customHeight="1" x14ac:dyDescent="0.25">
      <c r="A410" s="156" t="s">
        <v>20</v>
      </c>
      <c r="B410" s="156" t="s">
        <v>100</v>
      </c>
      <c r="C410" s="156" t="s">
        <v>101</v>
      </c>
      <c r="D410" s="156" t="s">
        <v>659</v>
      </c>
      <c r="E410" s="156" t="s">
        <v>48</v>
      </c>
      <c r="F410" s="185">
        <v>20</v>
      </c>
      <c r="G410" s="56">
        <v>30</v>
      </c>
      <c r="H410" s="56">
        <v>24</v>
      </c>
      <c r="I410" s="56">
        <f t="shared" si="223"/>
        <v>720</v>
      </c>
      <c r="J410" s="186">
        <v>2024</v>
      </c>
      <c r="K410" s="187">
        <v>45292</v>
      </c>
      <c r="L410" s="187">
        <v>45473</v>
      </c>
      <c r="M410" s="189">
        <f t="shared" si="268"/>
        <v>14400</v>
      </c>
      <c r="N410" s="57">
        <f t="shared" si="269"/>
        <v>288</v>
      </c>
      <c r="O410" s="57"/>
      <c r="P410" s="57"/>
      <c r="Q410" s="57"/>
      <c r="R410" s="189">
        <f t="shared" si="270"/>
        <v>14688</v>
      </c>
      <c r="S410" s="190" t="s">
        <v>740</v>
      </c>
      <c r="T410" s="191" t="s">
        <v>900</v>
      </c>
    </row>
    <row r="411" spans="1:287" s="47" customFormat="1" ht="25.5" hidden="1" customHeight="1" x14ac:dyDescent="0.25">
      <c r="A411" s="56" t="s">
        <v>70</v>
      </c>
      <c r="B411" s="56" t="s">
        <v>100</v>
      </c>
      <c r="C411" s="56" t="s">
        <v>101</v>
      </c>
      <c r="D411" s="56" t="s">
        <v>103</v>
      </c>
      <c r="E411" s="56" t="s">
        <v>48</v>
      </c>
      <c r="F411" s="83">
        <v>20</v>
      </c>
      <c r="G411" s="56">
        <v>30</v>
      </c>
      <c r="H411" s="56">
        <v>24</v>
      </c>
      <c r="I411" s="56">
        <f t="shared" si="223"/>
        <v>720</v>
      </c>
      <c r="J411" s="80">
        <v>2022</v>
      </c>
      <c r="K411" s="81">
        <v>44562</v>
      </c>
      <c r="L411" s="81">
        <v>44742</v>
      </c>
      <c r="M411" s="84">
        <f>(F411*G411*H411)</f>
        <v>14400</v>
      </c>
      <c r="N411" s="57">
        <f>+M411*0.02</f>
        <v>288</v>
      </c>
      <c r="O411" s="57"/>
      <c r="P411" s="57"/>
      <c r="Q411" s="57"/>
      <c r="R411" s="57">
        <f>M411+N411+O411+P411+Q411</f>
        <v>14688</v>
      </c>
      <c r="S411" s="139" t="s">
        <v>535</v>
      </c>
      <c r="T411" s="141" t="s">
        <v>900</v>
      </c>
    </row>
    <row r="412" spans="1:287" s="47" customFormat="1" ht="24" hidden="1" customHeight="1" x14ac:dyDescent="0.25">
      <c r="A412" s="56" t="s">
        <v>20</v>
      </c>
      <c r="B412" s="56" t="s">
        <v>100</v>
      </c>
      <c r="C412" s="56" t="s">
        <v>101</v>
      </c>
      <c r="D412" s="56" t="s">
        <v>103</v>
      </c>
      <c r="E412" s="56" t="s">
        <v>48</v>
      </c>
      <c r="F412" s="83">
        <v>20</v>
      </c>
      <c r="G412" s="56">
        <v>30</v>
      </c>
      <c r="H412" s="56">
        <v>24</v>
      </c>
      <c r="I412" s="56">
        <f t="shared" si="223"/>
        <v>720</v>
      </c>
      <c r="J412" s="80">
        <v>2022</v>
      </c>
      <c r="K412" s="81">
        <v>44743</v>
      </c>
      <c r="L412" s="81">
        <v>44926</v>
      </c>
      <c r="M412" s="57">
        <f t="shared" ref="M412:M414" si="271">F412*G412*H412</f>
        <v>14400</v>
      </c>
      <c r="N412" s="57">
        <f t="shared" ref="N412:N414" si="272">M412*2%</f>
        <v>288</v>
      </c>
      <c r="O412" s="57"/>
      <c r="P412" s="57"/>
      <c r="Q412" s="57"/>
      <c r="R412" s="57">
        <f>SUM(M412:Q412)</f>
        <v>14688</v>
      </c>
      <c r="S412" s="139" t="s">
        <v>582</v>
      </c>
      <c r="T412" s="141" t="s">
        <v>900</v>
      </c>
    </row>
    <row r="413" spans="1:287" s="47" customFormat="1" ht="25.5" x14ac:dyDescent="0.25">
      <c r="A413" s="56" t="s">
        <v>20</v>
      </c>
      <c r="B413" s="56" t="s">
        <v>100</v>
      </c>
      <c r="C413" s="56" t="s">
        <v>101</v>
      </c>
      <c r="D413" s="56" t="s">
        <v>103</v>
      </c>
      <c r="E413" s="56" t="s">
        <v>48</v>
      </c>
      <c r="F413" s="83">
        <v>20</v>
      </c>
      <c r="G413" s="178">
        <v>30</v>
      </c>
      <c r="H413" s="56">
        <v>48</v>
      </c>
      <c r="I413" s="172">
        <f t="shared" si="223"/>
        <v>1440</v>
      </c>
      <c r="J413" s="80">
        <v>2023</v>
      </c>
      <c r="K413" s="81">
        <v>44927</v>
      </c>
      <c r="L413" s="81">
        <v>45291</v>
      </c>
      <c r="M413" s="57">
        <f t="shared" si="271"/>
        <v>28800</v>
      </c>
      <c r="N413" s="180">
        <f t="shared" si="272"/>
        <v>576</v>
      </c>
      <c r="O413" s="57"/>
      <c r="P413" s="57"/>
      <c r="Q413" s="174"/>
      <c r="R413" s="57">
        <f t="shared" ref="R413:R414" si="273">SUM(M413:Q413)</f>
        <v>29376</v>
      </c>
      <c r="S413" s="60" t="s">
        <v>582</v>
      </c>
      <c r="T413" s="141" t="s">
        <v>900</v>
      </c>
    </row>
    <row r="414" spans="1:287" s="47" customFormat="1" ht="24" hidden="1" customHeight="1" x14ac:dyDescent="0.25">
      <c r="A414" s="156" t="s">
        <v>20</v>
      </c>
      <c r="B414" s="156" t="s">
        <v>100</v>
      </c>
      <c r="C414" s="156" t="s">
        <v>101</v>
      </c>
      <c r="D414" s="156" t="s">
        <v>103</v>
      </c>
      <c r="E414" s="156" t="s">
        <v>48</v>
      </c>
      <c r="F414" s="185">
        <v>20</v>
      </c>
      <c r="G414" s="56">
        <v>30</v>
      </c>
      <c r="H414" s="56">
        <v>24</v>
      </c>
      <c r="I414" s="56">
        <f t="shared" si="223"/>
        <v>720</v>
      </c>
      <c r="J414" s="186">
        <v>2024</v>
      </c>
      <c r="K414" s="187">
        <v>45292</v>
      </c>
      <c r="L414" s="187">
        <v>45473</v>
      </c>
      <c r="M414" s="189">
        <f t="shared" si="271"/>
        <v>14400</v>
      </c>
      <c r="N414" s="57">
        <f t="shared" si="272"/>
        <v>288</v>
      </c>
      <c r="O414" s="57"/>
      <c r="P414" s="57"/>
      <c r="Q414" s="57"/>
      <c r="R414" s="189">
        <f t="shared" si="273"/>
        <v>14688</v>
      </c>
      <c r="S414" s="190" t="s">
        <v>582</v>
      </c>
      <c r="T414" s="191" t="s">
        <v>900</v>
      </c>
    </row>
    <row r="415" spans="1:287" ht="25.5" hidden="1" customHeight="1" x14ac:dyDescent="0.25">
      <c r="A415" s="56" t="s">
        <v>20</v>
      </c>
      <c r="B415" s="56" t="s">
        <v>44</v>
      </c>
      <c r="C415" s="56" t="s">
        <v>45</v>
      </c>
      <c r="D415" s="56" t="s">
        <v>104</v>
      </c>
      <c r="E415" s="56" t="s">
        <v>22</v>
      </c>
      <c r="F415" s="83">
        <v>22</v>
      </c>
      <c r="G415" s="56" t="s">
        <v>105</v>
      </c>
      <c r="H415" s="56">
        <v>12</v>
      </c>
      <c r="I415" s="56">
        <v>15</v>
      </c>
      <c r="J415" s="80">
        <v>2022</v>
      </c>
      <c r="K415" s="81">
        <v>44562</v>
      </c>
      <c r="L415" s="81">
        <v>44651</v>
      </c>
      <c r="M415" s="84">
        <f>5*3*22</f>
        <v>330</v>
      </c>
      <c r="N415" s="57"/>
      <c r="O415" s="57"/>
      <c r="P415" s="57"/>
      <c r="Q415" s="57"/>
      <c r="R415" s="57">
        <f>M415+N415+O415+P415+Q415</f>
        <v>330</v>
      </c>
      <c r="S415" s="139" t="s">
        <v>535</v>
      </c>
      <c r="T415" s="141" t="s">
        <v>900</v>
      </c>
    </row>
    <row r="416" spans="1:287" ht="25.5" hidden="1" customHeight="1" x14ac:dyDescent="0.25">
      <c r="A416" s="56" t="s">
        <v>20</v>
      </c>
      <c r="B416" s="56" t="s">
        <v>44</v>
      </c>
      <c r="C416" s="56" t="s">
        <v>45</v>
      </c>
      <c r="D416" s="56" t="s">
        <v>104</v>
      </c>
      <c r="E416" s="56" t="s">
        <v>22</v>
      </c>
      <c r="F416" s="83">
        <v>22</v>
      </c>
      <c r="G416" s="56" t="s">
        <v>586</v>
      </c>
      <c r="H416" s="56">
        <v>12</v>
      </c>
      <c r="I416" s="56">
        <v>15</v>
      </c>
      <c r="J416" s="80">
        <v>2022</v>
      </c>
      <c r="K416" s="81">
        <v>44652</v>
      </c>
      <c r="L416" s="81">
        <v>44742</v>
      </c>
      <c r="M416" s="84">
        <f>10*3*22</f>
        <v>660</v>
      </c>
      <c r="N416" s="57"/>
      <c r="O416" s="57"/>
      <c r="P416" s="57"/>
      <c r="Q416" s="57"/>
      <c r="R416" s="57">
        <f>M416+N416+O416+P416+Q416</f>
        <v>660</v>
      </c>
      <c r="S416" s="139"/>
      <c r="T416" s="141" t="s">
        <v>900</v>
      </c>
    </row>
    <row r="417" spans="1:16363" ht="25.5" hidden="1" customHeight="1" x14ac:dyDescent="0.25">
      <c r="A417" s="56" t="s">
        <v>20</v>
      </c>
      <c r="B417" s="56" t="s">
        <v>44</v>
      </c>
      <c r="C417" s="56" t="s">
        <v>45</v>
      </c>
      <c r="D417" s="56" t="s">
        <v>104</v>
      </c>
      <c r="E417" s="56" t="s">
        <v>22</v>
      </c>
      <c r="F417" s="83">
        <v>22</v>
      </c>
      <c r="G417" s="56" t="s">
        <v>586</v>
      </c>
      <c r="H417" s="56">
        <v>24</v>
      </c>
      <c r="I417" s="56">
        <v>90</v>
      </c>
      <c r="J417" s="80">
        <v>2022</v>
      </c>
      <c r="K417" s="81">
        <v>44743</v>
      </c>
      <c r="L417" s="81">
        <v>44926</v>
      </c>
      <c r="M417" s="84">
        <f>10*6*22</f>
        <v>1320</v>
      </c>
      <c r="N417" s="57"/>
      <c r="O417" s="57"/>
      <c r="P417" s="57"/>
      <c r="Q417" s="57"/>
      <c r="R417" s="57">
        <f>M417+N417+O417+P417+Q417</f>
        <v>1320</v>
      </c>
      <c r="S417" s="139" t="s">
        <v>625</v>
      </c>
      <c r="T417" s="141" t="s">
        <v>900</v>
      </c>
    </row>
    <row r="418" spans="1:16363" ht="25.5" x14ac:dyDescent="0.25">
      <c r="A418" s="56" t="s">
        <v>20</v>
      </c>
      <c r="B418" s="56" t="s">
        <v>44</v>
      </c>
      <c r="C418" s="56" t="s">
        <v>45</v>
      </c>
      <c r="D418" s="56" t="s">
        <v>104</v>
      </c>
      <c r="E418" s="56" t="s">
        <v>22</v>
      </c>
      <c r="F418" s="83">
        <v>22</v>
      </c>
      <c r="G418" s="178" t="s">
        <v>586</v>
      </c>
      <c r="H418" s="56">
        <v>48</v>
      </c>
      <c r="I418" s="172">
        <v>120</v>
      </c>
      <c r="J418" s="80">
        <v>2023</v>
      </c>
      <c r="K418" s="81">
        <v>44927</v>
      </c>
      <c r="L418" s="81">
        <v>45291</v>
      </c>
      <c r="M418" s="84">
        <f>10*12*22</f>
        <v>2640</v>
      </c>
      <c r="N418" s="180"/>
      <c r="O418" s="57"/>
      <c r="P418" s="57"/>
      <c r="Q418" s="174"/>
      <c r="R418" s="57">
        <f t="shared" ref="R418" si="274">M418+N418+O418+P418+Q418</f>
        <v>2640</v>
      </c>
      <c r="S418" s="60" t="s">
        <v>625</v>
      </c>
      <c r="T418" s="141" t="s">
        <v>900</v>
      </c>
    </row>
    <row r="419" spans="1:16363" ht="24" hidden="1" customHeight="1" x14ac:dyDescent="0.25">
      <c r="A419" s="156" t="s">
        <v>20</v>
      </c>
      <c r="B419" s="156" t="s">
        <v>44</v>
      </c>
      <c r="C419" s="156" t="s">
        <v>45</v>
      </c>
      <c r="D419" s="156" t="s">
        <v>385</v>
      </c>
      <c r="E419" s="156" t="s">
        <v>106</v>
      </c>
      <c r="F419" s="185">
        <v>18</v>
      </c>
      <c r="G419" s="56" t="s">
        <v>485</v>
      </c>
      <c r="H419" s="56" t="s">
        <v>107</v>
      </c>
      <c r="I419" s="56">
        <f>12*3*9</f>
        <v>324</v>
      </c>
      <c r="J419" s="186">
        <v>2022</v>
      </c>
      <c r="K419" s="187">
        <v>44562</v>
      </c>
      <c r="L419" s="187">
        <v>44817</v>
      </c>
      <c r="M419" s="188">
        <f>36*18*8.5</f>
        <v>5508</v>
      </c>
      <c r="N419" s="57"/>
      <c r="O419" s="57"/>
      <c r="P419" s="57">
        <f>M419*4%</f>
        <v>220.32</v>
      </c>
      <c r="Q419" s="57"/>
      <c r="R419" s="189">
        <f>SUM(M419:P419)</f>
        <v>5728.32</v>
      </c>
      <c r="S419" s="190" t="s">
        <v>625</v>
      </c>
      <c r="T419" s="191" t="s">
        <v>900</v>
      </c>
    </row>
    <row r="420" spans="1:16363" ht="24" hidden="1" customHeight="1" x14ac:dyDescent="0.25">
      <c r="A420" s="56" t="s">
        <v>20</v>
      </c>
      <c r="B420" s="56" t="s">
        <v>29</v>
      </c>
      <c r="C420" s="56" t="s">
        <v>51</v>
      </c>
      <c r="D420" s="56" t="s">
        <v>52</v>
      </c>
      <c r="E420" s="56" t="s">
        <v>22</v>
      </c>
      <c r="F420" s="83">
        <v>13</v>
      </c>
      <c r="G420" s="149">
        <v>20</v>
      </c>
      <c r="H420" s="56">
        <v>24</v>
      </c>
      <c r="I420" s="56">
        <f t="shared" si="223"/>
        <v>480</v>
      </c>
      <c r="J420" s="80">
        <v>2022</v>
      </c>
      <c r="K420" s="81">
        <v>44562</v>
      </c>
      <c r="L420" s="81">
        <v>44742</v>
      </c>
      <c r="M420" s="84">
        <f t="shared" ref="M420" si="275">(F420*G420*H420)</f>
        <v>6240</v>
      </c>
      <c r="N420" s="57"/>
      <c r="O420" s="57"/>
      <c r="P420" s="57"/>
      <c r="Q420" s="57"/>
      <c r="R420" s="57">
        <f t="shared" ref="R420:R451" si="276">M420+N420+O420+P420+Q420</f>
        <v>6240</v>
      </c>
      <c r="S420" s="139" t="s">
        <v>535</v>
      </c>
      <c r="T420" s="141" t="s">
        <v>900</v>
      </c>
    </row>
    <row r="421" spans="1:16363" ht="25.5" hidden="1" customHeight="1" x14ac:dyDescent="0.25">
      <c r="A421" s="56" t="s">
        <v>20</v>
      </c>
      <c r="B421" s="56" t="s">
        <v>29</v>
      </c>
      <c r="C421" s="56" t="s">
        <v>110</v>
      </c>
      <c r="D421" s="56" t="s">
        <v>111</v>
      </c>
      <c r="E421" s="56" t="s">
        <v>22</v>
      </c>
      <c r="F421" s="83">
        <v>22</v>
      </c>
      <c r="G421" s="56">
        <v>15</v>
      </c>
      <c r="H421" s="56">
        <v>12</v>
      </c>
      <c r="I421" s="56">
        <f t="shared" si="223"/>
        <v>180</v>
      </c>
      <c r="J421" s="80">
        <v>2022</v>
      </c>
      <c r="K421" s="81">
        <v>44562</v>
      </c>
      <c r="L421" s="81">
        <v>44651</v>
      </c>
      <c r="M421" s="57">
        <f t="shared" ref="M421:M448" si="277">F421*G421*H421</f>
        <v>3960</v>
      </c>
      <c r="N421" s="57"/>
      <c r="O421" s="57"/>
      <c r="P421" s="57"/>
      <c r="Q421" s="57"/>
      <c r="R421" s="57">
        <f t="shared" si="276"/>
        <v>3960</v>
      </c>
      <c r="S421" s="139" t="s">
        <v>535</v>
      </c>
      <c r="T421" s="141" t="s">
        <v>900</v>
      </c>
    </row>
    <row r="422" spans="1:16363" ht="25.5" hidden="1" customHeight="1" x14ac:dyDescent="0.25">
      <c r="A422" s="56" t="s">
        <v>20</v>
      </c>
      <c r="B422" s="56" t="s">
        <v>29</v>
      </c>
      <c r="C422" s="56" t="s">
        <v>110</v>
      </c>
      <c r="D422" s="56" t="s">
        <v>216</v>
      </c>
      <c r="E422" s="56" t="s">
        <v>22</v>
      </c>
      <c r="F422" s="83">
        <v>22</v>
      </c>
      <c r="G422" s="56">
        <v>12</v>
      </c>
      <c r="H422" s="56">
        <v>24</v>
      </c>
      <c r="I422" s="56">
        <f t="shared" si="223"/>
        <v>288</v>
      </c>
      <c r="J422" s="80">
        <v>2022</v>
      </c>
      <c r="K422" s="81">
        <v>44562</v>
      </c>
      <c r="L422" s="81">
        <v>44742</v>
      </c>
      <c r="M422" s="57">
        <f t="shared" si="277"/>
        <v>6336</v>
      </c>
      <c r="N422" s="57"/>
      <c r="O422" s="57"/>
      <c r="P422" s="57"/>
      <c r="Q422" s="57"/>
      <c r="R422" s="57">
        <f t="shared" si="276"/>
        <v>6336</v>
      </c>
      <c r="S422" s="139" t="s">
        <v>535</v>
      </c>
      <c r="T422" s="141" t="s">
        <v>900</v>
      </c>
    </row>
    <row r="423" spans="1:16363" ht="24" hidden="1" customHeight="1" x14ac:dyDescent="0.25">
      <c r="A423" s="56" t="s">
        <v>20</v>
      </c>
      <c r="B423" s="56" t="s">
        <v>26</v>
      </c>
      <c r="C423" s="56" t="s">
        <v>60</v>
      </c>
      <c r="D423" s="56" t="s">
        <v>114</v>
      </c>
      <c r="E423" s="56" t="s">
        <v>43</v>
      </c>
      <c r="F423" s="83">
        <v>19</v>
      </c>
      <c r="G423" s="56">
        <v>12</v>
      </c>
      <c r="H423" s="56">
        <v>32</v>
      </c>
      <c r="I423" s="56">
        <f t="shared" si="223"/>
        <v>384</v>
      </c>
      <c r="J423" s="80">
        <v>2022</v>
      </c>
      <c r="K423" s="81">
        <v>44562</v>
      </c>
      <c r="L423" s="81">
        <v>44804</v>
      </c>
      <c r="M423" s="57">
        <f t="shared" ref="M423:M424" si="278">F423*G423*H423</f>
        <v>7296</v>
      </c>
      <c r="N423" s="57"/>
      <c r="O423" s="57"/>
      <c r="P423" s="57">
        <f>M423*4/100</f>
        <v>291.83999999999997</v>
      </c>
      <c r="Q423" s="57"/>
      <c r="R423" s="57">
        <f t="shared" ref="R423:R424" si="279">M423+N423+O423+P423+Q423</f>
        <v>7587.84</v>
      </c>
      <c r="S423" s="139" t="s">
        <v>609</v>
      </c>
      <c r="T423" s="141" t="s">
        <v>900</v>
      </c>
    </row>
    <row r="424" spans="1:16363" ht="24" hidden="1" customHeight="1" x14ac:dyDescent="0.25">
      <c r="A424" s="56" t="s">
        <v>20</v>
      </c>
      <c r="B424" s="56" t="s">
        <v>26</v>
      </c>
      <c r="C424" s="56" t="s">
        <v>60</v>
      </c>
      <c r="D424" s="56" t="s">
        <v>114</v>
      </c>
      <c r="E424" s="56" t="s">
        <v>43</v>
      </c>
      <c r="F424" s="83">
        <v>19</v>
      </c>
      <c r="G424" s="56">
        <v>8</v>
      </c>
      <c r="H424" s="56">
        <v>12</v>
      </c>
      <c r="I424" s="56">
        <f t="shared" si="223"/>
        <v>96</v>
      </c>
      <c r="J424" s="80">
        <v>2022</v>
      </c>
      <c r="K424" s="81">
        <v>44805</v>
      </c>
      <c r="L424" s="81">
        <v>44895</v>
      </c>
      <c r="M424" s="57">
        <f t="shared" si="278"/>
        <v>1824</v>
      </c>
      <c r="N424" s="57"/>
      <c r="O424" s="57"/>
      <c r="P424" s="57">
        <f>M424*4/100</f>
        <v>72.959999999999994</v>
      </c>
      <c r="Q424" s="57"/>
      <c r="R424" s="57">
        <f t="shared" si="279"/>
        <v>1896.96</v>
      </c>
      <c r="S424" s="139" t="s">
        <v>630</v>
      </c>
      <c r="T424" s="141" t="s">
        <v>900</v>
      </c>
    </row>
    <row r="425" spans="1:16363" ht="24" hidden="1" customHeight="1" x14ac:dyDescent="0.25">
      <c r="A425" s="56" t="s">
        <v>20</v>
      </c>
      <c r="B425" s="56" t="s">
        <v>480</v>
      </c>
      <c r="C425" s="56" t="s">
        <v>481</v>
      </c>
      <c r="D425" s="56" t="s">
        <v>479</v>
      </c>
      <c r="E425" s="56" t="s">
        <v>482</v>
      </c>
      <c r="F425" s="83">
        <v>25</v>
      </c>
      <c r="G425" s="56">
        <v>30</v>
      </c>
      <c r="H425" s="56">
        <v>47</v>
      </c>
      <c r="I425" s="56">
        <f t="shared" si="223"/>
        <v>1410</v>
      </c>
      <c r="J425" s="80">
        <v>2022</v>
      </c>
      <c r="K425" s="81">
        <v>44571</v>
      </c>
      <c r="L425" s="81">
        <v>44870</v>
      </c>
      <c r="M425" s="57">
        <f t="shared" ref="M425" si="280">F425*G425*H425</f>
        <v>35250</v>
      </c>
      <c r="N425" s="57">
        <f>M425*22%</f>
        <v>7755</v>
      </c>
      <c r="O425" s="57"/>
      <c r="P425" s="57">
        <f>(M425+N425)*4%</f>
        <v>1720.2</v>
      </c>
      <c r="Q425" s="57"/>
      <c r="R425" s="57">
        <f t="shared" ref="R425" si="281">M425+N425+O425+P425+Q425</f>
        <v>44725.2</v>
      </c>
      <c r="S425" s="139" t="s">
        <v>532</v>
      </c>
      <c r="T425" s="141" t="s">
        <v>900</v>
      </c>
    </row>
    <row r="426" spans="1:16363" ht="24" hidden="1" customHeight="1" x14ac:dyDescent="0.25">
      <c r="A426" s="56" t="s">
        <v>20</v>
      </c>
      <c r="B426" s="56" t="s">
        <v>26</v>
      </c>
      <c r="C426" s="56" t="s">
        <v>73</v>
      </c>
      <c r="D426" s="56" t="s">
        <v>458</v>
      </c>
      <c r="E426" s="56" t="s">
        <v>43</v>
      </c>
      <c r="F426" s="83">
        <v>19</v>
      </c>
      <c r="G426" s="56">
        <v>6</v>
      </c>
      <c r="H426" s="56">
        <v>47</v>
      </c>
      <c r="I426" s="56">
        <f t="shared" si="223"/>
        <v>282</v>
      </c>
      <c r="J426" s="80">
        <v>2022</v>
      </c>
      <c r="K426" s="81">
        <v>44562</v>
      </c>
      <c r="L426" s="81">
        <v>44921</v>
      </c>
      <c r="M426" s="57">
        <f t="shared" ref="M426:M428" si="282">F426*G426*H426</f>
        <v>5358</v>
      </c>
      <c r="N426" s="57"/>
      <c r="O426" s="57"/>
      <c r="P426" s="57">
        <f>M426*4/100</f>
        <v>214.32</v>
      </c>
      <c r="Q426" s="57"/>
      <c r="R426" s="57">
        <f>SUM(M426:Q426)</f>
        <v>5572.32</v>
      </c>
      <c r="S426" s="139" t="s">
        <v>623</v>
      </c>
      <c r="T426" s="141" t="s">
        <v>900</v>
      </c>
    </row>
    <row r="427" spans="1:16363" ht="24.75" customHeight="1" x14ac:dyDescent="0.25">
      <c r="A427" s="56" t="s">
        <v>20</v>
      </c>
      <c r="B427" s="56" t="s">
        <v>26</v>
      </c>
      <c r="C427" s="56" t="s">
        <v>73</v>
      </c>
      <c r="D427" s="56" t="s">
        <v>458</v>
      </c>
      <c r="E427" s="56" t="s">
        <v>43</v>
      </c>
      <c r="F427" s="83">
        <v>19</v>
      </c>
      <c r="G427" s="178">
        <v>6</v>
      </c>
      <c r="H427" s="56">
        <v>44</v>
      </c>
      <c r="I427" s="172">
        <f t="shared" si="223"/>
        <v>264</v>
      </c>
      <c r="J427" s="80">
        <v>2023</v>
      </c>
      <c r="K427" s="81">
        <v>44922</v>
      </c>
      <c r="L427" s="81">
        <v>45291</v>
      </c>
      <c r="M427" s="57">
        <f t="shared" si="282"/>
        <v>5016</v>
      </c>
      <c r="N427" s="180"/>
      <c r="O427" s="57"/>
      <c r="P427" s="57">
        <f>M427*4/100</f>
        <v>200.64</v>
      </c>
      <c r="Q427" s="174"/>
      <c r="R427" s="57">
        <f>SUM(M427:Q427)</f>
        <v>5216.6400000000003</v>
      </c>
      <c r="S427" s="60" t="s">
        <v>877</v>
      </c>
      <c r="T427" s="141" t="s">
        <v>900</v>
      </c>
    </row>
    <row r="428" spans="1:16363" ht="24.75" hidden="1" customHeight="1" x14ac:dyDescent="0.25">
      <c r="A428" s="156" t="s">
        <v>20</v>
      </c>
      <c r="B428" s="156" t="s">
        <v>26</v>
      </c>
      <c r="C428" s="156" t="s">
        <v>73</v>
      </c>
      <c r="D428" s="156" t="s">
        <v>458</v>
      </c>
      <c r="E428" s="156" t="s">
        <v>43</v>
      </c>
      <c r="F428" s="185">
        <v>19</v>
      </c>
      <c r="G428" s="56">
        <v>6</v>
      </c>
      <c r="H428" s="56">
        <v>28</v>
      </c>
      <c r="I428" s="56">
        <f t="shared" si="223"/>
        <v>168</v>
      </c>
      <c r="J428" s="156">
        <v>2024</v>
      </c>
      <c r="K428" s="187">
        <v>45292</v>
      </c>
      <c r="L428" s="187">
        <v>45504</v>
      </c>
      <c r="M428" s="189">
        <f t="shared" si="282"/>
        <v>3192</v>
      </c>
      <c r="N428" s="57"/>
      <c r="O428" s="57"/>
      <c r="P428" s="57">
        <f>M428*4/100</f>
        <v>127.68</v>
      </c>
      <c r="Q428" s="57"/>
      <c r="R428" s="189">
        <f>SUM(M428:Q428)</f>
        <v>3319.68</v>
      </c>
      <c r="S428" s="190" t="s">
        <v>876</v>
      </c>
      <c r="T428" s="191" t="s">
        <v>900</v>
      </c>
      <c r="U428" s="140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  <c r="CJ428" s="134"/>
      <c r="CK428" s="134"/>
      <c r="CL428" s="134"/>
      <c r="CM428" s="134"/>
      <c r="CN428" s="134"/>
      <c r="CO428" s="134"/>
      <c r="CP428" s="134"/>
      <c r="CQ428" s="134"/>
      <c r="CR428" s="134"/>
      <c r="CS428" s="134"/>
      <c r="CT428" s="134"/>
      <c r="CU428" s="134"/>
      <c r="CV428" s="134"/>
      <c r="CW428" s="134"/>
      <c r="CX428" s="134"/>
      <c r="CY428" s="134"/>
      <c r="CZ428" s="134"/>
      <c r="DA428" s="134"/>
      <c r="DB428" s="134"/>
      <c r="DC428" s="134"/>
      <c r="DD428" s="134"/>
      <c r="DE428" s="134"/>
      <c r="DF428" s="134"/>
      <c r="DG428" s="134"/>
      <c r="DH428" s="134"/>
      <c r="DI428" s="134"/>
      <c r="DJ428" s="134"/>
      <c r="DK428" s="134"/>
      <c r="DL428" s="134"/>
      <c r="DM428" s="134"/>
      <c r="DN428" s="134"/>
      <c r="DO428" s="134"/>
      <c r="DP428" s="134"/>
      <c r="DQ428" s="134"/>
      <c r="DR428" s="134"/>
      <c r="DS428" s="134"/>
      <c r="DT428" s="134"/>
      <c r="DU428" s="134"/>
      <c r="DV428" s="134"/>
      <c r="DW428" s="134"/>
      <c r="DX428" s="134"/>
      <c r="DY428" s="134"/>
      <c r="DZ428" s="134"/>
      <c r="EA428" s="134"/>
      <c r="EB428" s="134"/>
      <c r="EC428" s="134"/>
      <c r="ED428" s="134"/>
      <c r="EE428" s="134"/>
      <c r="EF428" s="134"/>
      <c r="EG428" s="134"/>
      <c r="EH428" s="134"/>
      <c r="EI428" s="134"/>
      <c r="EJ428" s="134"/>
      <c r="EK428" s="134"/>
      <c r="EL428" s="134"/>
      <c r="EM428" s="134"/>
      <c r="EN428" s="134"/>
      <c r="EO428" s="134"/>
      <c r="EP428" s="134"/>
      <c r="EQ428" s="134"/>
      <c r="ER428" s="134"/>
      <c r="ES428" s="134"/>
      <c r="ET428" s="134"/>
      <c r="EU428" s="134"/>
      <c r="EV428" s="134"/>
      <c r="EW428" s="134"/>
      <c r="EX428" s="134"/>
      <c r="EY428" s="134"/>
      <c r="EZ428" s="134"/>
      <c r="FA428" s="134"/>
      <c r="FB428" s="134"/>
      <c r="FC428" s="134"/>
      <c r="FD428" s="134"/>
      <c r="FE428" s="134"/>
      <c r="FF428" s="134"/>
      <c r="FG428" s="134"/>
      <c r="FH428" s="134"/>
      <c r="FI428" s="134"/>
      <c r="FJ428" s="134"/>
      <c r="FK428" s="134"/>
      <c r="FL428" s="134"/>
      <c r="FM428" s="134"/>
      <c r="FN428" s="134"/>
      <c r="FO428" s="134"/>
      <c r="FP428" s="134"/>
      <c r="FQ428" s="134"/>
      <c r="FR428" s="134"/>
      <c r="FS428" s="134"/>
      <c r="FT428" s="134"/>
      <c r="FU428" s="134"/>
      <c r="FV428" s="134"/>
      <c r="FW428" s="134"/>
      <c r="FX428" s="134"/>
      <c r="FY428" s="134"/>
      <c r="FZ428" s="134"/>
      <c r="GA428" s="134"/>
      <c r="GB428" s="134"/>
      <c r="GC428" s="134"/>
      <c r="GD428" s="134"/>
      <c r="GE428" s="134"/>
      <c r="GF428" s="134"/>
      <c r="GG428" s="134"/>
      <c r="GH428" s="134"/>
      <c r="GI428" s="134"/>
      <c r="GJ428" s="134"/>
      <c r="GK428" s="134"/>
      <c r="GL428" s="134"/>
      <c r="GM428" s="134"/>
      <c r="GN428" s="134"/>
      <c r="GO428" s="134"/>
      <c r="GP428" s="134"/>
      <c r="GQ428" s="134"/>
      <c r="GR428" s="134"/>
      <c r="GS428" s="134"/>
      <c r="GT428" s="134"/>
      <c r="GU428" s="134"/>
      <c r="GV428" s="134"/>
      <c r="GW428" s="134"/>
      <c r="GX428" s="134"/>
      <c r="GY428" s="134"/>
      <c r="GZ428" s="134"/>
      <c r="HA428" s="134"/>
      <c r="HB428" s="134"/>
      <c r="HC428" s="134"/>
      <c r="HD428" s="134"/>
      <c r="HE428" s="134"/>
      <c r="HF428" s="134"/>
      <c r="HG428" s="134"/>
      <c r="HH428" s="134"/>
      <c r="HI428" s="134"/>
      <c r="HJ428" s="134"/>
      <c r="HK428" s="134"/>
      <c r="HL428" s="134"/>
      <c r="HM428" s="134"/>
      <c r="HN428" s="134"/>
      <c r="HO428" s="134"/>
      <c r="HP428" s="134"/>
      <c r="HQ428" s="134"/>
      <c r="HR428" s="134"/>
      <c r="HS428" s="134"/>
      <c r="HT428" s="134"/>
      <c r="HU428" s="134"/>
      <c r="HV428" s="134"/>
      <c r="HW428" s="134"/>
      <c r="HX428" s="134"/>
      <c r="HY428" s="134"/>
      <c r="HZ428" s="134"/>
      <c r="IA428" s="134"/>
      <c r="IB428" s="134"/>
      <c r="IC428" s="134"/>
      <c r="ID428" s="134"/>
      <c r="IE428" s="134"/>
      <c r="IF428" s="134"/>
      <c r="IG428" s="134"/>
      <c r="IH428" s="134"/>
      <c r="II428" s="134"/>
      <c r="IJ428" s="134"/>
      <c r="IK428" s="134"/>
      <c r="IL428" s="134"/>
      <c r="IM428" s="134"/>
      <c r="IN428" s="134"/>
      <c r="IO428" s="134"/>
      <c r="IP428" s="134"/>
      <c r="IQ428" s="134"/>
      <c r="IR428" s="134"/>
      <c r="IS428" s="134"/>
      <c r="IT428" s="134"/>
      <c r="IU428" s="134"/>
      <c r="IV428" s="134"/>
      <c r="IW428" s="134"/>
      <c r="IX428" s="134"/>
      <c r="IY428" s="134"/>
      <c r="IZ428" s="134"/>
      <c r="JA428" s="134"/>
      <c r="JB428" s="134"/>
      <c r="JC428" s="134"/>
      <c r="JD428" s="134"/>
      <c r="JE428" s="134"/>
      <c r="JF428" s="134"/>
      <c r="JG428" s="134"/>
      <c r="JH428" s="134"/>
      <c r="JI428" s="134"/>
      <c r="JJ428" s="134"/>
      <c r="JK428" s="134"/>
      <c r="JL428" s="134"/>
      <c r="JM428" s="134"/>
      <c r="JN428" s="134"/>
      <c r="JO428" s="134"/>
      <c r="JP428" s="134"/>
      <c r="JQ428" s="134"/>
      <c r="JR428" s="134"/>
      <c r="JS428" s="134"/>
      <c r="JT428" s="134"/>
      <c r="JU428" s="134"/>
      <c r="JV428" s="134"/>
      <c r="JW428" s="134"/>
      <c r="JX428" s="134"/>
      <c r="JY428" s="134"/>
      <c r="JZ428" s="134"/>
      <c r="KA428" s="134"/>
      <c r="KB428" s="134"/>
      <c r="KC428" s="134"/>
      <c r="KD428" s="134"/>
      <c r="KE428" s="134"/>
      <c r="KF428" s="134"/>
      <c r="KG428" s="134"/>
      <c r="KH428" s="134"/>
      <c r="KI428" s="134"/>
      <c r="KJ428" s="134"/>
      <c r="KK428" s="134"/>
      <c r="KL428" s="134"/>
      <c r="KM428" s="134"/>
      <c r="KN428" s="134"/>
      <c r="KO428" s="134"/>
      <c r="KP428" s="134"/>
      <c r="KQ428" s="134"/>
      <c r="KR428" s="134"/>
      <c r="KS428" s="134"/>
      <c r="KT428" s="134"/>
      <c r="KU428" s="134"/>
      <c r="KV428" s="134"/>
      <c r="KW428" s="134"/>
      <c r="KX428" s="134"/>
      <c r="KY428" s="134"/>
      <c r="KZ428" s="134"/>
      <c r="LA428" s="134"/>
      <c r="LB428" s="134"/>
      <c r="LC428" s="134"/>
      <c r="LD428" s="134"/>
      <c r="LE428" s="134"/>
      <c r="LF428" s="134"/>
      <c r="LG428" s="134"/>
      <c r="LH428" s="134"/>
      <c r="LI428" s="134"/>
      <c r="LJ428" s="134"/>
      <c r="LK428" s="134"/>
      <c r="LL428" s="134"/>
      <c r="LM428" s="134"/>
      <c r="LN428" s="134"/>
      <c r="LO428" s="134"/>
      <c r="LP428" s="134"/>
      <c r="LQ428" s="134"/>
      <c r="LR428" s="134"/>
      <c r="LS428" s="134"/>
      <c r="LT428" s="134"/>
      <c r="LU428" s="134"/>
      <c r="LV428" s="134"/>
      <c r="LW428" s="134"/>
      <c r="LX428" s="134"/>
      <c r="LY428" s="134"/>
      <c r="LZ428" s="134"/>
      <c r="MA428" s="134"/>
      <c r="MB428" s="134"/>
      <c r="MC428" s="134"/>
      <c r="MD428" s="134"/>
      <c r="ME428" s="134"/>
      <c r="MF428" s="134"/>
      <c r="MG428" s="134"/>
      <c r="MH428" s="134"/>
      <c r="MI428" s="134"/>
      <c r="MJ428" s="134"/>
      <c r="MK428" s="134"/>
      <c r="ML428" s="134"/>
      <c r="MM428" s="134"/>
      <c r="MN428" s="134"/>
      <c r="MO428" s="134"/>
      <c r="MP428" s="134"/>
      <c r="MQ428" s="134"/>
      <c r="MR428" s="134"/>
      <c r="MS428" s="134"/>
      <c r="MT428" s="134"/>
      <c r="MU428" s="134"/>
      <c r="MV428" s="134"/>
      <c r="MW428" s="134"/>
      <c r="MX428" s="134"/>
      <c r="MY428" s="134"/>
      <c r="MZ428" s="134"/>
      <c r="NA428" s="134"/>
      <c r="NB428" s="134"/>
      <c r="NC428" s="134"/>
      <c r="ND428" s="134"/>
      <c r="NE428" s="134"/>
      <c r="NF428" s="134"/>
      <c r="NG428" s="134"/>
      <c r="NH428" s="134"/>
      <c r="NI428" s="134"/>
      <c r="NJ428" s="134"/>
      <c r="NK428" s="134"/>
      <c r="NL428" s="134"/>
      <c r="NM428" s="134"/>
      <c r="NN428" s="134"/>
      <c r="NO428" s="134"/>
      <c r="NP428" s="134"/>
      <c r="NQ428" s="134"/>
      <c r="NR428" s="134"/>
      <c r="NS428" s="134"/>
      <c r="NT428" s="134"/>
      <c r="NU428" s="134"/>
      <c r="NV428" s="134"/>
      <c r="NW428" s="134"/>
      <c r="NX428" s="134"/>
      <c r="NY428" s="134"/>
      <c r="NZ428" s="134"/>
      <c r="OA428" s="134"/>
      <c r="OB428" s="134"/>
      <c r="OC428" s="134"/>
      <c r="OD428" s="134"/>
      <c r="OE428" s="134"/>
      <c r="OF428" s="134"/>
      <c r="OG428" s="134"/>
      <c r="OH428" s="134"/>
      <c r="OI428" s="134"/>
      <c r="OJ428" s="134"/>
      <c r="OK428" s="134"/>
      <c r="OL428" s="134"/>
      <c r="OM428" s="134"/>
      <c r="ON428" s="134"/>
      <c r="OO428" s="134"/>
      <c r="OP428" s="134"/>
      <c r="OQ428" s="134"/>
      <c r="OR428" s="134"/>
      <c r="OS428" s="134"/>
      <c r="OT428" s="134"/>
      <c r="OU428" s="134"/>
      <c r="OV428" s="134"/>
      <c r="OW428" s="134"/>
      <c r="OX428" s="134"/>
      <c r="OY428" s="134"/>
      <c r="OZ428" s="134"/>
      <c r="PA428" s="134"/>
      <c r="PB428" s="134"/>
      <c r="PC428" s="134"/>
      <c r="PD428" s="134"/>
      <c r="PE428" s="134"/>
      <c r="PF428" s="134"/>
      <c r="PG428" s="134"/>
      <c r="PH428" s="134"/>
      <c r="PI428" s="134"/>
      <c r="PJ428" s="134"/>
      <c r="PK428" s="134"/>
      <c r="PL428" s="134"/>
      <c r="PM428" s="134"/>
      <c r="PN428" s="134"/>
      <c r="PO428" s="134"/>
      <c r="PP428" s="134"/>
      <c r="PQ428" s="134"/>
      <c r="PR428" s="134"/>
      <c r="PS428" s="134"/>
      <c r="PT428" s="134"/>
      <c r="PU428" s="134"/>
      <c r="PV428" s="134"/>
      <c r="PW428" s="134"/>
      <c r="PX428" s="134"/>
      <c r="PY428" s="134"/>
      <c r="PZ428" s="134"/>
      <c r="QA428" s="134"/>
      <c r="QB428" s="134"/>
      <c r="QC428" s="134"/>
      <c r="QD428" s="134"/>
      <c r="QE428" s="134"/>
      <c r="QF428" s="134"/>
      <c r="QG428" s="134"/>
      <c r="QH428" s="134"/>
      <c r="QI428" s="134"/>
      <c r="QJ428" s="134"/>
      <c r="QK428" s="134"/>
      <c r="QL428" s="134"/>
      <c r="QM428" s="134"/>
      <c r="QN428" s="134"/>
      <c r="QO428" s="134"/>
      <c r="QP428" s="134"/>
      <c r="QQ428" s="134"/>
      <c r="QR428" s="134"/>
      <c r="QS428" s="134"/>
      <c r="QT428" s="134"/>
      <c r="QU428" s="134"/>
      <c r="QV428" s="134"/>
      <c r="QW428" s="134"/>
      <c r="QX428" s="134"/>
      <c r="QY428" s="134"/>
      <c r="QZ428" s="134"/>
      <c r="RA428" s="134"/>
      <c r="RB428" s="134"/>
      <c r="RC428" s="134"/>
      <c r="RD428" s="134"/>
      <c r="RE428" s="134"/>
      <c r="RF428" s="134"/>
      <c r="RG428" s="134"/>
      <c r="RH428" s="134"/>
      <c r="RI428" s="134"/>
      <c r="RJ428" s="134"/>
      <c r="RK428" s="134"/>
      <c r="RL428" s="134"/>
      <c r="RM428" s="134"/>
      <c r="RN428" s="134"/>
      <c r="RO428" s="134"/>
      <c r="RP428" s="134"/>
      <c r="RQ428" s="134"/>
      <c r="RR428" s="134"/>
      <c r="RS428" s="134"/>
      <c r="RT428" s="134"/>
      <c r="RU428" s="134"/>
      <c r="RV428" s="134"/>
      <c r="RW428" s="134"/>
      <c r="RX428" s="134"/>
      <c r="RY428" s="134"/>
      <c r="RZ428" s="134"/>
      <c r="SA428" s="134"/>
      <c r="SB428" s="134"/>
      <c r="SC428" s="134"/>
      <c r="SD428" s="134"/>
      <c r="SE428" s="134"/>
      <c r="SF428" s="134"/>
      <c r="SG428" s="134"/>
      <c r="SH428" s="134"/>
      <c r="SI428" s="134"/>
      <c r="SJ428" s="134"/>
      <c r="SK428" s="134"/>
      <c r="SL428" s="134"/>
      <c r="SM428" s="134"/>
      <c r="SN428" s="134"/>
      <c r="SO428" s="134"/>
      <c r="SP428" s="134"/>
      <c r="SQ428" s="134"/>
      <c r="SR428" s="134"/>
      <c r="SS428" s="134"/>
      <c r="ST428" s="134"/>
      <c r="SU428" s="134"/>
      <c r="SV428" s="134"/>
      <c r="SW428" s="134"/>
      <c r="SX428" s="134"/>
      <c r="SY428" s="134"/>
      <c r="SZ428" s="134"/>
      <c r="TA428" s="134"/>
      <c r="TB428" s="134"/>
      <c r="TC428" s="134"/>
      <c r="TD428" s="134"/>
      <c r="TE428" s="134"/>
      <c r="TF428" s="134"/>
      <c r="TG428" s="134"/>
      <c r="TH428" s="134"/>
      <c r="TI428" s="134"/>
      <c r="TJ428" s="134"/>
      <c r="TK428" s="134"/>
      <c r="TL428" s="134"/>
      <c r="TM428" s="134"/>
      <c r="TN428" s="134"/>
      <c r="TO428" s="134"/>
      <c r="TP428" s="134"/>
      <c r="TQ428" s="134"/>
      <c r="TR428" s="134"/>
      <c r="TS428" s="134"/>
      <c r="TT428" s="134"/>
      <c r="TU428" s="134"/>
      <c r="TV428" s="134"/>
      <c r="TW428" s="134"/>
      <c r="TX428" s="134"/>
      <c r="TY428" s="134"/>
      <c r="TZ428" s="134"/>
      <c r="UA428" s="134"/>
      <c r="UB428" s="134"/>
      <c r="UC428" s="134"/>
      <c r="UD428" s="134"/>
      <c r="UE428" s="134"/>
      <c r="UF428" s="134"/>
      <c r="UG428" s="134"/>
      <c r="UH428" s="134"/>
      <c r="UI428" s="134"/>
      <c r="UJ428" s="134"/>
      <c r="UK428" s="134"/>
      <c r="UL428" s="134"/>
      <c r="UM428" s="134"/>
      <c r="UN428" s="134"/>
      <c r="UO428" s="134"/>
      <c r="UP428" s="134"/>
      <c r="UQ428" s="134"/>
      <c r="UR428" s="134"/>
      <c r="US428" s="134"/>
      <c r="UT428" s="134"/>
      <c r="UU428" s="134"/>
      <c r="UV428" s="134"/>
      <c r="UW428" s="134"/>
      <c r="UX428" s="134"/>
      <c r="UY428" s="134"/>
      <c r="UZ428" s="134"/>
      <c r="VA428" s="134"/>
      <c r="VB428" s="134"/>
      <c r="VC428" s="134"/>
      <c r="VD428" s="134"/>
      <c r="VE428" s="134"/>
      <c r="VF428" s="134"/>
      <c r="VG428" s="134"/>
      <c r="VH428" s="134"/>
      <c r="VI428" s="134"/>
      <c r="VJ428" s="134"/>
      <c r="VK428" s="134"/>
      <c r="VL428" s="134"/>
      <c r="VM428" s="134"/>
      <c r="VN428" s="134"/>
      <c r="VO428" s="134"/>
      <c r="VP428" s="134"/>
      <c r="VQ428" s="134"/>
      <c r="VR428" s="134"/>
      <c r="VS428" s="134"/>
      <c r="VT428" s="134"/>
      <c r="VU428" s="134"/>
      <c r="VV428" s="134"/>
      <c r="VW428" s="134"/>
      <c r="VX428" s="134"/>
      <c r="VY428" s="134"/>
      <c r="VZ428" s="134"/>
      <c r="WA428" s="134"/>
      <c r="WB428" s="134"/>
      <c r="WC428" s="134"/>
      <c r="WD428" s="134"/>
      <c r="WE428" s="134"/>
      <c r="WF428" s="134"/>
      <c r="WG428" s="134"/>
      <c r="WH428" s="134"/>
      <c r="WI428" s="134"/>
      <c r="WJ428" s="134"/>
      <c r="WK428" s="134"/>
      <c r="WL428" s="134"/>
      <c r="WM428" s="134"/>
      <c r="WN428" s="134"/>
      <c r="WO428" s="134"/>
      <c r="WP428" s="134"/>
      <c r="WQ428" s="134"/>
      <c r="WR428" s="134"/>
      <c r="WS428" s="134"/>
      <c r="WT428" s="134"/>
      <c r="WU428" s="134"/>
      <c r="WV428" s="134"/>
      <c r="WW428" s="134"/>
      <c r="WX428" s="134"/>
      <c r="WY428" s="134"/>
      <c r="WZ428" s="134"/>
      <c r="XA428" s="134"/>
      <c r="XB428" s="134"/>
      <c r="XC428" s="134"/>
      <c r="XD428" s="134"/>
      <c r="XE428" s="134"/>
      <c r="XF428" s="134"/>
      <c r="XG428" s="134"/>
      <c r="XH428" s="134"/>
      <c r="XI428" s="134"/>
      <c r="XJ428" s="134"/>
      <c r="XK428" s="134"/>
      <c r="XL428" s="134"/>
      <c r="XM428" s="134"/>
      <c r="XN428" s="134"/>
      <c r="XO428" s="134"/>
      <c r="XP428" s="134"/>
      <c r="XQ428" s="134"/>
      <c r="XR428" s="134"/>
      <c r="XS428" s="134"/>
      <c r="XT428" s="134"/>
      <c r="XU428" s="134"/>
      <c r="XV428" s="134"/>
      <c r="XW428" s="134"/>
      <c r="XX428" s="134"/>
      <c r="XY428" s="134"/>
      <c r="XZ428" s="134"/>
      <c r="YA428" s="134"/>
      <c r="YB428" s="134"/>
      <c r="YC428" s="134"/>
      <c r="YD428" s="134"/>
      <c r="YE428" s="134"/>
      <c r="YF428" s="134"/>
      <c r="YG428" s="134"/>
      <c r="YH428" s="134"/>
      <c r="YI428" s="134"/>
      <c r="YJ428" s="134"/>
      <c r="YK428" s="134"/>
      <c r="YL428" s="134"/>
      <c r="YM428" s="134"/>
      <c r="YN428" s="134"/>
      <c r="YO428" s="134"/>
      <c r="YP428" s="134"/>
      <c r="YQ428" s="134"/>
      <c r="YR428" s="134"/>
      <c r="YS428" s="134"/>
      <c r="YT428" s="134"/>
      <c r="YU428" s="134"/>
      <c r="YV428" s="134"/>
      <c r="YW428" s="134"/>
      <c r="YX428" s="134"/>
      <c r="YY428" s="134"/>
      <c r="YZ428" s="134"/>
      <c r="ZA428" s="134"/>
      <c r="ZB428" s="134"/>
      <c r="ZC428" s="134"/>
      <c r="ZD428" s="134"/>
      <c r="ZE428" s="134"/>
      <c r="ZF428" s="134"/>
      <c r="ZG428" s="134"/>
      <c r="ZH428" s="134"/>
      <c r="ZI428" s="134"/>
      <c r="ZJ428" s="134"/>
      <c r="ZK428" s="134"/>
      <c r="ZL428" s="134"/>
      <c r="ZM428" s="134"/>
      <c r="ZN428" s="134"/>
      <c r="ZO428" s="134"/>
      <c r="ZP428" s="134"/>
      <c r="ZQ428" s="134"/>
      <c r="ZR428" s="134"/>
      <c r="ZS428" s="134"/>
      <c r="ZT428" s="134"/>
      <c r="ZU428" s="134"/>
      <c r="ZV428" s="134"/>
      <c r="ZW428" s="134"/>
      <c r="ZX428" s="134"/>
      <c r="ZY428" s="134"/>
      <c r="ZZ428" s="134"/>
      <c r="AAA428" s="134"/>
      <c r="AAB428" s="134"/>
      <c r="AAC428" s="134"/>
      <c r="AAD428" s="134"/>
      <c r="AAE428" s="134"/>
      <c r="AAF428" s="134"/>
      <c r="AAG428" s="134"/>
      <c r="AAH428" s="134"/>
      <c r="AAI428" s="134"/>
      <c r="AAJ428" s="134"/>
      <c r="AAK428" s="134"/>
      <c r="AAL428" s="134"/>
      <c r="AAM428" s="134"/>
      <c r="AAN428" s="134"/>
      <c r="AAO428" s="134"/>
      <c r="AAP428" s="134"/>
      <c r="AAQ428" s="134"/>
      <c r="AAR428" s="134"/>
      <c r="AAS428" s="134"/>
      <c r="AAT428" s="134"/>
      <c r="AAU428" s="134"/>
      <c r="AAV428" s="134"/>
      <c r="AAW428" s="134"/>
      <c r="AAX428" s="134"/>
      <c r="AAY428" s="134"/>
      <c r="AAZ428" s="134"/>
      <c r="ABA428" s="134"/>
      <c r="ABB428" s="134"/>
      <c r="ABC428" s="134"/>
      <c r="ABD428" s="134"/>
      <c r="ABE428" s="134"/>
      <c r="ABF428" s="134"/>
      <c r="ABG428" s="134"/>
      <c r="ABH428" s="134"/>
      <c r="ABI428" s="134"/>
      <c r="ABJ428" s="134"/>
      <c r="ABK428" s="134"/>
      <c r="ABL428" s="134"/>
      <c r="ABM428" s="134"/>
      <c r="ABN428" s="134"/>
      <c r="ABO428" s="134"/>
      <c r="ABP428" s="134"/>
      <c r="ABQ428" s="134"/>
      <c r="ABR428" s="134"/>
      <c r="ABS428" s="134"/>
      <c r="ABT428" s="134"/>
      <c r="ABU428" s="134"/>
      <c r="ABV428" s="134"/>
      <c r="ABW428" s="134"/>
      <c r="ABX428" s="134"/>
      <c r="ABY428" s="134"/>
      <c r="ABZ428" s="134"/>
      <c r="ACA428" s="134"/>
      <c r="ACB428" s="134"/>
      <c r="ACC428" s="134"/>
      <c r="ACD428" s="134"/>
      <c r="ACE428" s="134"/>
      <c r="ACF428" s="134"/>
      <c r="ACG428" s="134"/>
      <c r="ACH428" s="134"/>
      <c r="ACI428" s="134"/>
      <c r="ACJ428" s="134"/>
      <c r="ACK428" s="134"/>
      <c r="ACL428" s="134"/>
      <c r="ACM428" s="134"/>
      <c r="ACN428" s="134"/>
      <c r="ACO428" s="134"/>
      <c r="ACP428" s="134"/>
      <c r="ACQ428" s="134"/>
      <c r="ACR428" s="134"/>
      <c r="ACS428" s="134"/>
      <c r="ACT428" s="134"/>
      <c r="ACU428" s="134"/>
      <c r="ACV428" s="134"/>
      <c r="ACW428" s="134"/>
      <c r="ACX428" s="134"/>
      <c r="ACY428" s="134"/>
      <c r="ACZ428" s="134"/>
      <c r="ADA428" s="134"/>
      <c r="ADB428" s="134"/>
      <c r="ADC428" s="134"/>
      <c r="ADD428" s="134"/>
      <c r="ADE428" s="134"/>
      <c r="ADF428" s="134"/>
      <c r="ADG428" s="134"/>
      <c r="ADH428" s="134"/>
      <c r="ADI428" s="134"/>
      <c r="ADJ428" s="134"/>
      <c r="ADK428" s="134"/>
      <c r="ADL428" s="134"/>
      <c r="ADM428" s="134"/>
      <c r="ADN428" s="134"/>
      <c r="ADO428" s="134"/>
      <c r="ADP428" s="134"/>
      <c r="ADQ428" s="134"/>
      <c r="ADR428" s="134"/>
      <c r="ADS428" s="134"/>
      <c r="ADT428" s="134"/>
      <c r="ADU428" s="134"/>
      <c r="ADV428" s="134"/>
      <c r="ADW428" s="134"/>
      <c r="ADX428" s="134"/>
      <c r="ADY428" s="134"/>
      <c r="ADZ428" s="134"/>
      <c r="AEA428" s="134"/>
      <c r="AEB428" s="134"/>
      <c r="AEC428" s="134"/>
      <c r="AED428" s="134"/>
      <c r="AEE428" s="134"/>
      <c r="AEF428" s="134"/>
      <c r="AEG428" s="134"/>
      <c r="AEH428" s="134"/>
      <c r="AEI428" s="134"/>
      <c r="AEJ428" s="134"/>
      <c r="AEK428" s="134"/>
      <c r="AEL428" s="134"/>
      <c r="AEM428" s="134"/>
      <c r="AEN428" s="134"/>
      <c r="AEO428" s="134"/>
      <c r="AEP428" s="134"/>
      <c r="AEQ428" s="134"/>
      <c r="AER428" s="134"/>
      <c r="AES428" s="134"/>
      <c r="AET428" s="134"/>
      <c r="AEU428" s="134"/>
      <c r="AEV428" s="134"/>
      <c r="AEW428" s="134"/>
      <c r="AEX428" s="134"/>
      <c r="AEY428" s="134"/>
      <c r="AEZ428" s="134"/>
      <c r="AFA428" s="134"/>
      <c r="AFB428" s="134"/>
      <c r="AFC428" s="134"/>
      <c r="AFD428" s="134"/>
      <c r="AFE428" s="134"/>
      <c r="AFF428" s="134"/>
      <c r="AFG428" s="134"/>
      <c r="AFH428" s="134"/>
      <c r="AFI428" s="134"/>
      <c r="AFJ428" s="134"/>
      <c r="AFK428" s="134"/>
      <c r="AFL428" s="134"/>
      <c r="AFM428" s="134"/>
      <c r="AFN428" s="134"/>
      <c r="AFO428" s="134"/>
      <c r="AFP428" s="134"/>
      <c r="AFQ428" s="134"/>
      <c r="AFR428" s="134"/>
      <c r="AFS428" s="134"/>
      <c r="AFT428" s="134"/>
      <c r="AFU428" s="134"/>
      <c r="AFV428" s="134"/>
      <c r="AFW428" s="134"/>
      <c r="AFX428" s="134"/>
      <c r="AFY428" s="134"/>
      <c r="AFZ428" s="134"/>
      <c r="AGA428" s="134"/>
      <c r="AGB428" s="134"/>
      <c r="AGC428" s="134"/>
      <c r="AGD428" s="134"/>
      <c r="AGE428" s="134"/>
      <c r="AGF428" s="134"/>
      <c r="AGG428" s="134"/>
      <c r="AGH428" s="134"/>
      <c r="AGI428" s="134"/>
      <c r="AGJ428" s="134"/>
      <c r="AGK428" s="134"/>
      <c r="AGL428" s="134"/>
      <c r="AGM428" s="134"/>
      <c r="AGN428" s="134"/>
      <c r="AGO428" s="134"/>
      <c r="AGP428" s="134"/>
      <c r="AGQ428" s="134"/>
      <c r="AGR428" s="134"/>
      <c r="AGS428" s="134"/>
      <c r="AGT428" s="134"/>
      <c r="AGU428" s="134"/>
      <c r="AGV428" s="134"/>
      <c r="AGW428" s="134"/>
      <c r="AGX428" s="134"/>
      <c r="AGY428" s="134"/>
      <c r="AGZ428" s="134"/>
      <c r="AHA428" s="134"/>
      <c r="AHB428" s="134"/>
      <c r="AHC428" s="134"/>
      <c r="AHD428" s="134"/>
      <c r="AHE428" s="134"/>
      <c r="AHF428" s="134"/>
      <c r="AHG428" s="134"/>
      <c r="AHH428" s="134"/>
      <c r="AHI428" s="134"/>
      <c r="AHJ428" s="134"/>
      <c r="AHK428" s="134"/>
      <c r="AHL428" s="134"/>
      <c r="AHM428" s="134"/>
      <c r="AHN428" s="134"/>
      <c r="AHO428" s="134"/>
      <c r="AHP428" s="134"/>
      <c r="AHQ428" s="134"/>
      <c r="AHR428" s="134"/>
      <c r="AHS428" s="134"/>
      <c r="AHT428" s="134"/>
      <c r="AHU428" s="134"/>
      <c r="AHV428" s="134"/>
      <c r="AHW428" s="134"/>
      <c r="AHX428" s="134"/>
      <c r="AHY428" s="134"/>
      <c r="AHZ428" s="134"/>
      <c r="AIA428" s="134"/>
      <c r="AIB428" s="134"/>
      <c r="AIC428" s="134"/>
      <c r="AID428" s="134"/>
      <c r="AIE428" s="134"/>
      <c r="AIF428" s="134"/>
      <c r="AIG428" s="134"/>
      <c r="AIH428" s="134"/>
      <c r="AII428" s="134"/>
      <c r="AIJ428" s="134"/>
      <c r="AIK428" s="134"/>
      <c r="AIL428" s="134"/>
      <c r="AIM428" s="134"/>
      <c r="AIN428" s="134"/>
      <c r="AIO428" s="134"/>
      <c r="AIP428" s="134"/>
      <c r="AIQ428" s="134"/>
      <c r="AIR428" s="134"/>
      <c r="AIS428" s="134"/>
      <c r="AIT428" s="134"/>
      <c r="AIU428" s="134"/>
      <c r="AIV428" s="134"/>
      <c r="AIW428" s="134"/>
      <c r="AIX428" s="134"/>
      <c r="AIY428" s="134"/>
      <c r="AIZ428" s="134"/>
      <c r="AJA428" s="134"/>
      <c r="AJB428" s="134"/>
      <c r="AJC428" s="134"/>
      <c r="AJD428" s="134"/>
      <c r="AJE428" s="134"/>
      <c r="AJF428" s="134"/>
      <c r="AJG428" s="134"/>
      <c r="AJH428" s="134"/>
      <c r="AJI428" s="134"/>
      <c r="AJJ428" s="134"/>
      <c r="AJK428" s="134"/>
      <c r="AJL428" s="134"/>
      <c r="AJM428" s="134"/>
      <c r="AJN428" s="134"/>
      <c r="AJO428" s="134"/>
      <c r="AJP428" s="134"/>
      <c r="AJQ428" s="134"/>
      <c r="AJR428" s="134"/>
      <c r="AJS428" s="134"/>
      <c r="AJT428" s="134"/>
      <c r="AJU428" s="134"/>
      <c r="AJV428" s="134"/>
      <c r="AJW428" s="134"/>
      <c r="AJX428" s="134"/>
      <c r="AJY428" s="134"/>
      <c r="AJZ428" s="134"/>
      <c r="AKA428" s="134"/>
      <c r="AKB428" s="134"/>
      <c r="AKC428" s="134"/>
      <c r="AKD428" s="134"/>
      <c r="AKE428" s="134"/>
      <c r="AKF428" s="134"/>
      <c r="AKG428" s="134"/>
      <c r="AKH428" s="134"/>
      <c r="AKI428" s="134"/>
      <c r="AKJ428" s="134"/>
      <c r="AKK428" s="134"/>
      <c r="AKL428" s="134"/>
      <c r="AKM428" s="134"/>
      <c r="AKN428" s="134"/>
      <c r="AKO428" s="134"/>
      <c r="AKP428" s="134"/>
      <c r="AKQ428" s="134"/>
      <c r="AKR428" s="134"/>
      <c r="AKS428" s="134"/>
      <c r="AKT428" s="134"/>
      <c r="AKU428" s="134"/>
      <c r="AKV428" s="134"/>
      <c r="AKW428" s="134"/>
      <c r="AKX428" s="134"/>
      <c r="AKY428" s="134"/>
      <c r="AKZ428" s="134"/>
      <c r="ALA428" s="134"/>
      <c r="ALB428" s="134"/>
      <c r="ALC428" s="134"/>
      <c r="ALD428" s="134"/>
      <c r="ALE428" s="134"/>
      <c r="ALF428" s="134"/>
      <c r="ALG428" s="134"/>
      <c r="ALH428" s="134"/>
      <c r="ALI428" s="134"/>
      <c r="ALJ428" s="134"/>
      <c r="ALK428" s="134"/>
      <c r="ALL428" s="134"/>
      <c r="ALM428" s="134"/>
      <c r="ALN428" s="134"/>
      <c r="ALO428" s="134"/>
      <c r="ALP428" s="134"/>
      <c r="ALQ428" s="134"/>
      <c r="ALR428" s="134"/>
      <c r="ALS428" s="134"/>
      <c r="ALT428" s="134"/>
      <c r="ALU428" s="134"/>
      <c r="ALV428" s="134"/>
      <c r="ALW428" s="134"/>
      <c r="ALX428" s="134"/>
      <c r="ALY428" s="134"/>
      <c r="ALZ428" s="134"/>
      <c r="AMA428" s="134"/>
      <c r="AMB428" s="134"/>
      <c r="AMC428" s="134"/>
      <c r="AMD428" s="134"/>
      <c r="AME428" s="134"/>
      <c r="AMF428" s="134"/>
      <c r="AMG428" s="134"/>
      <c r="AMH428" s="134"/>
      <c r="AMI428" s="134"/>
      <c r="AMJ428" s="134"/>
      <c r="AMK428" s="134"/>
      <c r="AML428" s="134"/>
      <c r="AMM428" s="134"/>
      <c r="AMN428" s="134"/>
      <c r="AMO428" s="134"/>
      <c r="AMP428" s="134"/>
      <c r="AMQ428" s="134"/>
      <c r="AMR428" s="134"/>
      <c r="AMS428" s="134"/>
      <c r="AMT428" s="134"/>
      <c r="AMU428" s="134"/>
      <c r="AMV428" s="134"/>
      <c r="AMW428" s="134"/>
      <c r="AMX428" s="134"/>
      <c r="AMY428" s="134"/>
      <c r="AMZ428" s="134"/>
      <c r="ANA428" s="134"/>
      <c r="ANB428" s="134"/>
      <c r="ANC428" s="134"/>
      <c r="AND428" s="134"/>
      <c r="ANE428" s="134"/>
      <c r="ANF428" s="134"/>
      <c r="ANG428" s="134"/>
      <c r="ANH428" s="134"/>
      <c r="ANI428" s="134"/>
      <c r="ANJ428" s="134"/>
      <c r="ANK428" s="134"/>
      <c r="ANL428" s="134"/>
      <c r="ANM428" s="134"/>
      <c r="ANN428" s="134"/>
      <c r="ANO428" s="134"/>
      <c r="ANP428" s="134"/>
      <c r="ANQ428" s="134"/>
      <c r="ANR428" s="134"/>
      <c r="ANS428" s="134"/>
      <c r="ANT428" s="134"/>
      <c r="ANU428" s="134"/>
      <c r="ANV428" s="134"/>
      <c r="ANW428" s="134"/>
      <c r="ANX428" s="134"/>
      <c r="ANY428" s="134"/>
      <c r="ANZ428" s="134"/>
      <c r="AOA428" s="134"/>
      <c r="AOB428" s="134"/>
      <c r="AOC428" s="134"/>
      <c r="AOD428" s="134"/>
      <c r="AOE428" s="134"/>
      <c r="AOF428" s="134"/>
      <c r="AOG428" s="134"/>
      <c r="AOH428" s="134"/>
      <c r="AOI428" s="134"/>
      <c r="AOJ428" s="134"/>
      <c r="AOK428" s="134"/>
      <c r="AOL428" s="134"/>
      <c r="AOM428" s="134"/>
      <c r="AON428" s="134"/>
      <c r="AOO428" s="134"/>
      <c r="AOP428" s="134"/>
      <c r="AOQ428" s="134"/>
      <c r="AOR428" s="134"/>
      <c r="AOS428" s="134"/>
      <c r="AOT428" s="134"/>
      <c r="AOU428" s="134"/>
      <c r="AOV428" s="134"/>
      <c r="AOW428" s="134"/>
      <c r="AOX428" s="134"/>
      <c r="AOY428" s="134"/>
      <c r="AOZ428" s="134"/>
      <c r="APA428" s="134"/>
      <c r="APB428" s="134"/>
      <c r="APC428" s="134"/>
      <c r="APD428" s="134"/>
      <c r="APE428" s="134"/>
      <c r="APF428" s="134"/>
      <c r="APG428" s="134"/>
      <c r="APH428" s="134"/>
      <c r="API428" s="134"/>
      <c r="APJ428" s="134"/>
      <c r="APK428" s="134"/>
      <c r="APL428" s="134"/>
      <c r="APM428" s="134"/>
      <c r="APN428" s="134"/>
      <c r="APO428" s="134"/>
      <c r="APP428" s="134"/>
      <c r="APQ428" s="134"/>
      <c r="APR428" s="134"/>
      <c r="APS428" s="134"/>
      <c r="APT428" s="134"/>
      <c r="APU428" s="134"/>
      <c r="APV428" s="134"/>
      <c r="APW428" s="134"/>
      <c r="APX428" s="134"/>
      <c r="APY428" s="134"/>
      <c r="APZ428" s="134"/>
      <c r="AQA428" s="134"/>
      <c r="AQB428" s="134"/>
      <c r="AQC428" s="134"/>
      <c r="AQD428" s="134"/>
      <c r="AQE428" s="134"/>
      <c r="AQF428" s="134"/>
      <c r="AQG428" s="134"/>
      <c r="AQH428" s="134"/>
      <c r="AQI428" s="134"/>
      <c r="AQJ428" s="134"/>
      <c r="AQK428" s="134"/>
      <c r="AQL428" s="134"/>
      <c r="AQM428" s="134"/>
      <c r="AQN428" s="134"/>
      <c r="AQO428" s="134"/>
      <c r="AQP428" s="134"/>
      <c r="AQQ428" s="134"/>
      <c r="AQR428" s="134"/>
      <c r="AQS428" s="134"/>
      <c r="AQT428" s="134"/>
      <c r="AQU428" s="134"/>
      <c r="AQV428" s="134"/>
      <c r="AQW428" s="134"/>
      <c r="AQX428" s="134"/>
      <c r="AQY428" s="134"/>
      <c r="AQZ428" s="134"/>
      <c r="ARA428" s="134"/>
      <c r="ARB428" s="134"/>
      <c r="ARC428" s="134"/>
      <c r="ARD428" s="134"/>
      <c r="ARE428" s="134"/>
      <c r="ARF428" s="134"/>
      <c r="ARG428" s="134"/>
      <c r="ARH428" s="134"/>
      <c r="ARI428" s="134"/>
      <c r="ARJ428" s="134"/>
      <c r="ARK428" s="134"/>
      <c r="ARL428" s="134"/>
      <c r="ARM428" s="134"/>
      <c r="ARN428" s="134"/>
      <c r="ARO428" s="134"/>
      <c r="ARP428" s="134"/>
      <c r="ARQ428" s="134"/>
      <c r="ARR428" s="134"/>
      <c r="ARS428" s="134"/>
      <c r="ART428" s="134"/>
      <c r="ARU428" s="134"/>
      <c r="ARV428" s="134"/>
      <c r="ARW428" s="134"/>
      <c r="ARX428" s="134"/>
      <c r="ARY428" s="134"/>
      <c r="ARZ428" s="134"/>
      <c r="ASA428" s="134"/>
      <c r="ASB428" s="134"/>
      <c r="ASC428" s="134"/>
      <c r="ASD428" s="134"/>
      <c r="ASE428" s="134"/>
      <c r="ASF428" s="134"/>
      <c r="ASG428" s="134"/>
      <c r="ASH428" s="134"/>
      <c r="ASI428" s="134"/>
      <c r="ASJ428" s="134"/>
      <c r="ASK428" s="134"/>
      <c r="ASL428" s="134"/>
      <c r="ASM428" s="134"/>
      <c r="ASN428" s="134"/>
      <c r="ASO428" s="134"/>
      <c r="ASP428" s="134"/>
      <c r="ASQ428" s="134"/>
      <c r="ASR428" s="134"/>
      <c r="ASS428" s="134"/>
      <c r="AST428" s="134"/>
      <c r="ASU428" s="134"/>
      <c r="ASV428" s="134"/>
      <c r="ASW428" s="134"/>
      <c r="ASX428" s="134"/>
      <c r="ASY428" s="134"/>
      <c r="ASZ428" s="134"/>
      <c r="ATA428" s="134"/>
      <c r="ATB428" s="134"/>
      <c r="ATC428" s="134"/>
      <c r="ATD428" s="134"/>
      <c r="ATE428" s="134"/>
      <c r="ATF428" s="134"/>
      <c r="ATG428" s="134"/>
      <c r="ATH428" s="134"/>
      <c r="ATI428" s="134"/>
      <c r="ATJ428" s="134"/>
      <c r="ATK428" s="134"/>
      <c r="ATL428" s="134"/>
      <c r="ATM428" s="134"/>
      <c r="ATN428" s="134"/>
      <c r="ATO428" s="134"/>
      <c r="ATP428" s="134"/>
      <c r="ATQ428" s="134"/>
      <c r="ATR428" s="134"/>
      <c r="ATS428" s="134"/>
      <c r="ATT428" s="134"/>
      <c r="ATU428" s="134"/>
      <c r="ATV428" s="134"/>
      <c r="ATW428" s="134"/>
      <c r="ATX428" s="134"/>
      <c r="ATY428" s="134"/>
      <c r="ATZ428" s="134"/>
      <c r="AUA428" s="134"/>
      <c r="AUB428" s="134"/>
      <c r="AUC428" s="134"/>
      <c r="AUD428" s="134"/>
      <c r="AUE428" s="134"/>
      <c r="AUF428" s="134"/>
      <c r="AUG428" s="134"/>
      <c r="AUH428" s="134"/>
      <c r="AUI428" s="134"/>
      <c r="AUJ428" s="134"/>
      <c r="AUK428" s="134"/>
      <c r="AUL428" s="134"/>
      <c r="AUM428" s="134"/>
      <c r="AUN428" s="134"/>
      <c r="AUO428" s="134"/>
      <c r="AUP428" s="134"/>
      <c r="AUQ428" s="134"/>
      <c r="AUR428" s="134"/>
      <c r="AUS428" s="134"/>
      <c r="AUT428" s="134"/>
      <c r="AUU428" s="134"/>
      <c r="AUV428" s="134"/>
      <c r="AUW428" s="134"/>
      <c r="AUX428" s="134"/>
      <c r="AUY428" s="134"/>
      <c r="AUZ428" s="134"/>
      <c r="AVA428" s="134"/>
      <c r="AVB428" s="134"/>
      <c r="AVC428" s="134"/>
      <c r="AVD428" s="134"/>
      <c r="AVE428" s="134"/>
      <c r="AVF428" s="134"/>
      <c r="AVG428" s="134"/>
      <c r="AVH428" s="134"/>
      <c r="AVI428" s="134"/>
      <c r="AVJ428" s="134"/>
      <c r="AVK428" s="134"/>
      <c r="AVL428" s="134"/>
      <c r="AVM428" s="134"/>
      <c r="AVN428" s="134"/>
      <c r="AVO428" s="134"/>
      <c r="AVP428" s="134"/>
      <c r="AVQ428" s="134"/>
      <c r="AVR428" s="134"/>
      <c r="AVS428" s="134"/>
      <c r="AVT428" s="134"/>
      <c r="AVU428" s="134"/>
      <c r="AVV428" s="134"/>
      <c r="AVW428" s="134"/>
      <c r="AVX428" s="134"/>
      <c r="AVY428" s="134"/>
      <c r="AVZ428" s="134"/>
      <c r="AWA428" s="134"/>
      <c r="AWB428" s="134"/>
      <c r="AWC428" s="134"/>
      <c r="AWD428" s="134"/>
      <c r="AWE428" s="134"/>
      <c r="AWF428" s="134"/>
      <c r="AWG428" s="134"/>
      <c r="AWH428" s="134"/>
      <c r="AWI428" s="134"/>
      <c r="AWJ428" s="134"/>
      <c r="AWK428" s="134"/>
      <c r="AWL428" s="134"/>
      <c r="AWM428" s="134"/>
      <c r="AWN428" s="134"/>
      <c r="AWO428" s="134"/>
      <c r="AWP428" s="134"/>
      <c r="AWQ428" s="134"/>
      <c r="AWR428" s="134"/>
      <c r="AWS428" s="134"/>
      <c r="AWT428" s="134"/>
      <c r="AWU428" s="134"/>
      <c r="AWV428" s="134"/>
      <c r="AWW428" s="134"/>
      <c r="AWX428" s="134"/>
      <c r="AWY428" s="134"/>
      <c r="AWZ428" s="134"/>
      <c r="AXA428" s="134"/>
      <c r="AXB428" s="134"/>
      <c r="AXC428" s="134"/>
      <c r="AXD428" s="134"/>
      <c r="AXE428" s="134"/>
      <c r="AXF428" s="134"/>
      <c r="AXG428" s="134"/>
      <c r="AXH428" s="134"/>
      <c r="AXI428" s="134"/>
      <c r="AXJ428" s="134"/>
      <c r="AXK428" s="134"/>
      <c r="AXL428" s="134"/>
      <c r="AXM428" s="134"/>
      <c r="AXN428" s="134"/>
      <c r="AXO428" s="134"/>
      <c r="AXP428" s="134"/>
      <c r="AXQ428" s="134"/>
      <c r="AXR428" s="134"/>
      <c r="AXS428" s="134"/>
      <c r="AXT428" s="134"/>
      <c r="AXU428" s="134"/>
      <c r="AXV428" s="134"/>
      <c r="AXW428" s="134"/>
      <c r="AXX428" s="134"/>
      <c r="AXY428" s="134"/>
      <c r="AXZ428" s="134"/>
      <c r="AYA428" s="134"/>
      <c r="AYB428" s="134"/>
      <c r="AYC428" s="134"/>
      <c r="AYD428" s="134"/>
      <c r="AYE428" s="134"/>
      <c r="AYF428" s="134"/>
      <c r="AYG428" s="134"/>
      <c r="AYH428" s="134"/>
      <c r="AYI428" s="134"/>
      <c r="AYJ428" s="134"/>
      <c r="AYK428" s="134"/>
      <c r="AYL428" s="134"/>
      <c r="AYM428" s="134"/>
      <c r="AYN428" s="134"/>
      <c r="AYO428" s="134"/>
      <c r="AYP428" s="134"/>
      <c r="AYQ428" s="134"/>
      <c r="AYR428" s="134"/>
      <c r="AYS428" s="134"/>
      <c r="AYT428" s="134"/>
      <c r="AYU428" s="134"/>
      <c r="AYV428" s="134"/>
      <c r="AYW428" s="134"/>
      <c r="AYX428" s="134"/>
      <c r="AYY428" s="134"/>
      <c r="AYZ428" s="134"/>
      <c r="AZA428" s="134"/>
      <c r="AZB428" s="134"/>
      <c r="AZC428" s="134"/>
      <c r="AZD428" s="134"/>
      <c r="AZE428" s="134"/>
      <c r="AZF428" s="134"/>
      <c r="AZG428" s="134"/>
      <c r="AZH428" s="134"/>
      <c r="AZI428" s="134"/>
      <c r="AZJ428" s="134"/>
      <c r="AZK428" s="134"/>
      <c r="AZL428" s="134"/>
      <c r="AZM428" s="134"/>
      <c r="AZN428" s="134"/>
      <c r="AZO428" s="134"/>
      <c r="AZP428" s="134"/>
      <c r="AZQ428" s="134"/>
      <c r="AZR428" s="134"/>
      <c r="AZS428" s="134"/>
      <c r="AZT428" s="134"/>
      <c r="AZU428" s="134"/>
      <c r="AZV428" s="134"/>
      <c r="AZW428" s="134"/>
      <c r="AZX428" s="134"/>
      <c r="AZY428" s="134"/>
      <c r="AZZ428" s="134"/>
      <c r="BAA428" s="134"/>
      <c r="BAB428" s="134"/>
      <c r="BAC428" s="134"/>
      <c r="BAD428" s="134"/>
      <c r="BAE428" s="134"/>
      <c r="BAF428" s="134"/>
      <c r="BAG428" s="134"/>
      <c r="BAH428" s="134"/>
      <c r="BAI428" s="134"/>
      <c r="BAJ428" s="134"/>
      <c r="BAK428" s="134"/>
      <c r="BAL428" s="134"/>
      <c r="BAM428" s="134"/>
      <c r="BAN428" s="134"/>
      <c r="BAO428" s="134"/>
      <c r="BAP428" s="134"/>
      <c r="BAQ428" s="134"/>
      <c r="BAR428" s="134"/>
      <c r="BAS428" s="134"/>
      <c r="BAT428" s="134"/>
      <c r="BAU428" s="134"/>
      <c r="BAV428" s="134"/>
      <c r="BAW428" s="134"/>
      <c r="BAX428" s="134"/>
      <c r="BAY428" s="134"/>
      <c r="BAZ428" s="134"/>
      <c r="BBA428" s="134"/>
      <c r="BBB428" s="134"/>
      <c r="BBC428" s="134"/>
      <c r="BBD428" s="134"/>
      <c r="BBE428" s="134"/>
      <c r="BBF428" s="134"/>
      <c r="BBG428" s="134"/>
      <c r="BBH428" s="134"/>
      <c r="BBI428" s="134"/>
      <c r="BBJ428" s="134"/>
      <c r="BBK428" s="134"/>
      <c r="BBL428" s="134"/>
      <c r="BBM428" s="134"/>
      <c r="BBN428" s="134"/>
      <c r="BBO428" s="134"/>
      <c r="BBP428" s="134"/>
      <c r="BBQ428" s="134"/>
      <c r="BBR428" s="134"/>
      <c r="BBS428" s="134"/>
      <c r="BBT428" s="134"/>
      <c r="BBU428" s="134"/>
      <c r="BBV428" s="134"/>
      <c r="BBW428" s="134"/>
      <c r="BBX428" s="134"/>
      <c r="BBY428" s="134"/>
      <c r="BBZ428" s="134"/>
      <c r="BCA428" s="134"/>
      <c r="BCB428" s="134"/>
      <c r="BCC428" s="134"/>
      <c r="BCD428" s="134"/>
      <c r="BCE428" s="134"/>
      <c r="BCF428" s="134"/>
      <c r="BCG428" s="134"/>
      <c r="BCH428" s="134"/>
      <c r="BCI428" s="134"/>
      <c r="BCJ428" s="134"/>
      <c r="BCK428" s="134"/>
      <c r="BCL428" s="134"/>
      <c r="BCM428" s="134"/>
      <c r="BCN428" s="134"/>
      <c r="BCO428" s="134"/>
      <c r="BCP428" s="134"/>
      <c r="BCQ428" s="134"/>
      <c r="BCR428" s="134"/>
      <c r="BCS428" s="134"/>
      <c r="BCT428" s="134"/>
      <c r="BCU428" s="134"/>
      <c r="BCV428" s="134"/>
      <c r="BCW428" s="134"/>
      <c r="BCX428" s="134"/>
      <c r="BCY428" s="134"/>
      <c r="BCZ428" s="134"/>
      <c r="BDA428" s="134"/>
      <c r="BDB428" s="134"/>
      <c r="BDC428" s="134"/>
      <c r="BDD428" s="134"/>
      <c r="BDE428" s="134"/>
      <c r="BDF428" s="134"/>
      <c r="BDG428" s="134"/>
      <c r="BDH428" s="134"/>
      <c r="BDI428" s="134"/>
      <c r="BDJ428" s="134"/>
      <c r="BDK428" s="134"/>
      <c r="BDL428" s="134"/>
      <c r="BDM428" s="134"/>
      <c r="BDN428" s="134"/>
      <c r="BDO428" s="134"/>
      <c r="BDP428" s="134"/>
      <c r="BDQ428" s="134"/>
      <c r="BDR428" s="134"/>
      <c r="BDS428" s="134"/>
      <c r="BDT428" s="134"/>
      <c r="BDU428" s="134"/>
      <c r="BDV428" s="134"/>
      <c r="BDW428" s="134"/>
      <c r="BDX428" s="134"/>
      <c r="BDY428" s="134"/>
      <c r="BDZ428" s="134"/>
      <c r="BEA428" s="134"/>
      <c r="BEB428" s="134"/>
      <c r="BEC428" s="134"/>
      <c r="BED428" s="134"/>
      <c r="BEE428" s="134"/>
      <c r="BEF428" s="134"/>
      <c r="BEG428" s="134"/>
      <c r="BEH428" s="134"/>
      <c r="BEI428" s="134"/>
      <c r="BEJ428" s="134"/>
      <c r="BEK428" s="134"/>
      <c r="BEL428" s="134"/>
      <c r="BEM428" s="134"/>
      <c r="BEN428" s="134"/>
      <c r="BEO428" s="134"/>
      <c r="BEP428" s="134"/>
      <c r="BEQ428" s="134"/>
      <c r="BER428" s="134"/>
      <c r="BES428" s="134"/>
      <c r="BET428" s="134"/>
      <c r="BEU428" s="134"/>
      <c r="BEV428" s="134"/>
      <c r="BEW428" s="134"/>
      <c r="BEX428" s="134"/>
      <c r="BEY428" s="134"/>
      <c r="BEZ428" s="134"/>
      <c r="BFA428" s="134"/>
      <c r="BFB428" s="134"/>
      <c r="BFC428" s="134"/>
      <c r="BFD428" s="134"/>
      <c r="BFE428" s="134"/>
      <c r="BFF428" s="134"/>
      <c r="BFG428" s="134"/>
      <c r="BFH428" s="134"/>
      <c r="BFI428" s="134"/>
      <c r="BFJ428" s="134"/>
      <c r="BFK428" s="134"/>
      <c r="BFL428" s="134"/>
      <c r="BFM428" s="134"/>
      <c r="BFN428" s="134"/>
      <c r="BFO428" s="134"/>
      <c r="BFP428" s="134"/>
      <c r="BFQ428" s="134"/>
      <c r="BFR428" s="134"/>
      <c r="BFS428" s="134"/>
      <c r="BFT428" s="134"/>
      <c r="BFU428" s="134"/>
      <c r="BFV428" s="134"/>
      <c r="BFW428" s="134"/>
      <c r="BFX428" s="134"/>
      <c r="BFY428" s="134"/>
      <c r="BFZ428" s="134"/>
      <c r="BGA428" s="134"/>
      <c r="BGB428" s="134"/>
      <c r="BGC428" s="134"/>
      <c r="BGD428" s="134"/>
      <c r="BGE428" s="134"/>
      <c r="BGF428" s="134"/>
      <c r="BGG428" s="134"/>
      <c r="BGH428" s="134"/>
      <c r="BGI428" s="134"/>
      <c r="BGJ428" s="134"/>
      <c r="BGK428" s="134"/>
      <c r="BGL428" s="134"/>
      <c r="BGM428" s="134"/>
      <c r="BGN428" s="134"/>
      <c r="BGO428" s="134"/>
      <c r="BGP428" s="134"/>
      <c r="BGQ428" s="134"/>
      <c r="BGR428" s="134"/>
      <c r="BGS428" s="134"/>
      <c r="BGT428" s="134"/>
      <c r="BGU428" s="134"/>
      <c r="BGV428" s="134"/>
      <c r="BGW428" s="134"/>
      <c r="BGX428" s="134"/>
      <c r="BGY428" s="134"/>
      <c r="BGZ428" s="134"/>
      <c r="BHA428" s="134"/>
      <c r="BHB428" s="134"/>
      <c r="BHC428" s="134"/>
      <c r="BHD428" s="134"/>
      <c r="BHE428" s="134"/>
      <c r="BHF428" s="134"/>
      <c r="BHG428" s="134"/>
      <c r="BHH428" s="134"/>
      <c r="BHI428" s="134"/>
      <c r="BHJ428" s="134"/>
      <c r="BHK428" s="134"/>
      <c r="BHL428" s="134"/>
      <c r="BHM428" s="134"/>
      <c r="BHN428" s="134"/>
      <c r="BHO428" s="134"/>
      <c r="BHP428" s="134"/>
      <c r="BHQ428" s="134"/>
      <c r="BHR428" s="134"/>
      <c r="BHS428" s="134"/>
      <c r="BHT428" s="134"/>
      <c r="BHU428" s="134"/>
      <c r="BHV428" s="134"/>
      <c r="BHW428" s="134"/>
      <c r="BHX428" s="134"/>
      <c r="BHY428" s="134"/>
      <c r="BHZ428" s="134"/>
      <c r="BIA428" s="134"/>
      <c r="BIB428" s="134"/>
      <c r="BIC428" s="134"/>
      <c r="BID428" s="134"/>
      <c r="BIE428" s="134"/>
      <c r="BIF428" s="134"/>
      <c r="BIG428" s="134"/>
      <c r="BIH428" s="134"/>
      <c r="BII428" s="134"/>
      <c r="BIJ428" s="134"/>
      <c r="BIK428" s="134"/>
      <c r="BIL428" s="134"/>
      <c r="BIM428" s="134"/>
      <c r="BIN428" s="134"/>
      <c r="BIO428" s="134"/>
      <c r="BIP428" s="134"/>
      <c r="BIQ428" s="134"/>
      <c r="BIR428" s="134"/>
      <c r="BIS428" s="134"/>
      <c r="BIT428" s="134"/>
      <c r="BIU428" s="134"/>
      <c r="BIV428" s="134"/>
      <c r="BIW428" s="134"/>
      <c r="BIX428" s="134"/>
      <c r="BIY428" s="134"/>
      <c r="BIZ428" s="134"/>
      <c r="BJA428" s="134"/>
      <c r="BJB428" s="134"/>
      <c r="BJC428" s="134"/>
      <c r="BJD428" s="134"/>
      <c r="BJE428" s="134"/>
      <c r="BJF428" s="134"/>
      <c r="BJG428" s="134"/>
      <c r="BJH428" s="134"/>
      <c r="BJI428" s="134"/>
      <c r="BJJ428" s="134"/>
      <c r="BJK428" s="134"/>
      <c r="BJL428" s="134"/>
      <c r="BJM428" s="134"/>
      <c r="BJN428" s="134"/>
      <c r="BJO428" s="134"/>
      <c r="BJP428" s="134"/>
      <c r="BJQ428" s="134"/>
      <c r="BJR428" s="134"/>
      <c r="BJS428" s="134"/>
      <c r="BJT428" s="134"/>
      <c r="BJU428" s="134"/>
      <c r="BJV428" s="134"/>
      <c r="BJW428" s="134"/>
      <c r="BJX428" s="134"/>
      <c r="BJY428" s="134"/>
      <c r="BJZ428" s="134"/>
      <c r="BKA428" s="134"/>
      <c r="BKB428" s="134"/>
      <c r="BKC428" s="134"/>
      <c r="BKD428" s="134"/>
      <c r="BKE428" s="134"/>
      <c r="BKF428" s="134"/>
      <c r="BKG428" s="134"/>
      <c r="BKH428" s="134"/>
      <c r="BKI428" s="134"/>
      <c r="BKJ428" s="134"/>
      <c r="BKK428" s="134"/>
      <c r="BKL428" s="134"/>
      <c r="BKM428" s="134"/>
      <c r="BKN428" s="134"/>
      <c r="BKO428" s="134"/>
      <c r="BKP428" s="134"/>
      <c r="BKQ428" s="134"/>
      <c r="BKR428" s="134"/>
      <c r="BKS428" s="134"/>
      <c r="BKT428" s="134"/>
      <c r="BKU428" s="134"/>
      <c r="BKV428" s="134"/>
      <c r="BKW428" s="134"/>
      <c r="BKX428" s="134"/>
      <c r="BKY428" s="134"/>
      <c r="BKZ428" s="134"/>
      <c r="BLA428" s="134"/>
      <c r="BLB428" s="134"/>
      <c r="BLC428" s="134"/>
      <c r="BLD428" s="134"/>
      <c r="BLE428" s="134"/>
      <c r="BLF428" s="134"/>
      <c r="BLG428" s="134"/>
      <c r="BLH428" s="134"/>
      <c r="BLI428" s="134"/>
      <c r="BLJ428" s="134"/>
      <c r="BLK428" s="134"/>
      <c r="BLL428" s="134"/>
      <c r="BLM428" s="134"/>
      <c r="BLN428" s="134"/>
      <c r="BLO428" s="134"/>
      <c r="BLP428" s="134"/>
      <c r="BLQ428" s="134"/>
      <c r="BLR428" s="134"/>
      <c r="BLS428" s="134"/>
      <c r="BLT428" s="134"/>
      <c r="BLU428" s="134"/>
      <c r="BLV428" s="134"/>
      <c r="BLW428" s="134"/>
      <c r="BLX428" s="134"/>
      <c r="BLY428" s="134"/>
      <c r="BLZ428" s="134"/>
      <c r="BMA428" s="134"/>
      <c r="BMB428" s="134"/>
      <c r="BMC428" s="134"/>
      <c r="BMD428" s="134"/>
      <c r="BME428" s="134"/>
      <c r="BMF428" s="134"/>
      <c r="BMG428" s="134"/>
      <c r="BMH428" s="134"/>
      <c r="BMI428" s="134"/>
      <c r="BMJ428" s="134"/>
      <c r="BMK428" s="134"/>
      <c r="BML428" s="134"/>
      <c r="BMM428" s="134"/>
      <c r="BMN428" s="134"/>
      <c r="BMO428" s="134"/>
      <c r="BMP428" s="134"/>
      <c r="BMQ428" s="134"/>
      <c r="BMR428" s="134"/>
      <c r="BMS428" s="134"/>
      <c r="BMT428" s="134"/>
      <c r="BMU428" s="134"/>
      <c r="BMV428" s="134"/>
      <c r="BMW428" s="134"/>
      <c r="BMX428" s="134"/>
      <c r="BMY428" s="134"/>
      <c r="BMZ428" s="134"/>
      <c r="BNA428" s="134"/>
      <c r="BNB428" s="134"/>
      <c r="BNC428" s="134"/>
      <c r="BND428" s="134"/>
      <c r="BNE428" s="134"/>
      <c r="BNF428" s="134"/>
      <c r="BNG428" s="134"/>
      <c r="BNH428" s="134"/>
      <c r="BNI428" s="134"/>
      <c r="BNJ428" s="134"/>
      <c r="BNK428" s="134"/>
      <c r="BNL428" s="134"/>
      <c r="BNM428" s="134"/>
      <c r="BNN428" s="134"/>
      <c r="BNO428" s="134"/>
      <c r="BNP428" s="134"/>
      <c r="BNQ428" s="134"/>
      <c r="BNR428" s="134"/>
      <c r="BNS428" s="134"/>
      <c r="BNT428" s="134"/>
      <c r="BNU428" s="134"/>
      <c r="BNV428" s="134"/>
      <c r="BNW428" s="134"/>
      <c r="BNX428" s="134"/>
      <c r="BNY428" s="134"/>
      <c r="BNZ428" s="134"/>
      <c r="BOA428" s="134"/>
      <c r="BOB428" s="134"/>
      <c r="BOC428" s="134"/>
      <c r="BOD428" s="134"/>
      <c r="BOE428" s="134"/>
      <c r="BOF428" s="134"/>
      <c r="BOG428" s="134"/>
      <c r="BOH428" s="134"/>
      <c r="BOI428" s="134"/>
      <c r="BOJ428" s="134"/>
      <c r="BOK428" s="134"/>
      <c r="BOL428" s="134"/>
      <c r="BOM428" s="134"/>
      <c r="BON428" s="134"/>
      <c r="BOO428" s="134"/>
      <c r="BOP428" s="134"/>
      <c r="BOQ428" s="134"/>
      <c r="BOR428" s="134"/>
      <c r="BOS428" s="134"/>
      <c r="BOT428" s="134"/>
      <c r="BOU428" s="134"/>
      <c r="BOV428" s="134"/>
      <c r="BOW428" s="134"/>
      <c r="BOX428" s="134"/>
      <c r="BOY428" s="134"/>
      <c r="BOZ428" s="134"/>
      <c r="BPA428" s="134"/>
      <c r="BPB428" s="134"/>
      <c r="BPC428" s="134"/>
      <c r="BPD428" s="134"/>
      <c r="BPE428" s="134"/>
      <c r="BPF428" s="134"/>
      <c r="BPG428" s="134"/>
      <c r="BPH428" s="134"/>
      <c r="BPI428" s="134"/>
      <c r="BPJ428" s="134"/>
      <c r="BPK428" s="134"/>
      <c r="BPL428" s="134"/>
      <c r="BPM428" s="134"/>
      <c r="BPN428" s="134"/>
      <c r="BPO428" s="134"/>
      <c r="BPP428" s="134"/>
      <c r="BPQ428" s="134"/>
      <c r="BPR428" s="134"/>
      <c r="BPS428" s="134"/>
      <c r="BPT428" s="134"/>
      <c r="BPU428" s="134"/>
      <c r="BPV428" s="134"/>
      <c r="BPW428" s="134"/>
      <c r="BPX428" s="134"/>
      <c r="BPY428" s="134"/>
      <c r="BPZ428" s="134"/>
      <c r="BQA428" s="134"/>
      <c r="BQB428" s="134"/>
      <c r="BQC428" s="134"/>
      <c r="BQD428" s="134"/>
      <c r="BQE428" s="134"/>
      <c r="BQF428" s="134"/>
      <c r="BQG428" s="134"/>
      <c r="BQH428" s="134"/>
      <c r="BQI428" s="134"/>
      <c r="BQJ428" s="134"/>
      <c r="BQK428" s="134"/>
      <c r="BQL428" s="134"/>
      <c r="BQM428" s="134"/>
      <c r="BQN428" s="134"/>
      <c r="BQO428" s="134"/>
      <c r="BQP428" s="134"/>
      <c r="BQQ428" s="134"/>
      <c r="BQR428" s="134"/>
      <c r="BQS428" s="134"/>
      <c r="BQT428" s="134"/>
      <c r="BQU428" s="134"/>
      <c r="BQV428" s="134"/>
      <c r="BQW428" s="134"/>
      <c r="BQX428" s="134"/>
      <c r="BQY428" s="134"/>
      <c r="BQZ428" s="134"/>
      <c r="BRA428" s="134"/>
      <c r="BRB428" s="134"/>
      <c r="BRC428" s="134"/>
      <c r="BRD428" s="134"/>
      <c r="BRE428" s="134"/>
      <c r="BRF428" s="134"/>
      <c r="BRG428" s="134"/>
      <c r="BRH428" s="134"/>
      <c r="BRI428" s="134"/>
      <c r="BRJ428" s="134"/>
      <c r="BRK428" s="134"/>
      <c r="BRL428" s="134"/>
      <c r="BRM428" s="134"/>
      <c r="BRN428" s="134"/>
      <c r="BRO428" s="134"/>
      <c r="BRP428" s="134"/>
      <c r="BRQ428" s="134"/>
      <c r="BRR428" s="134"/>
      <c r="BRS428" s="134"/>
      <c r="BRT428" s="134"/>
      <c r="BRU428" s="134"/>
      <c r="BRV428" s="134"/>
      <c r="BRW428" s="134"/>
      <c r="BRX428" s="134"/>
      <c r="BRY428" s="134"/>
      <c r="BRZ428" s="134"/>
      <c r="BSA428" s="134"/>
      <c r="BSB428" s="134"/>
      <c r="BSC428" s="134"/>
      <c r="BSD428" s="134"/>
      <c r="BSE428" s="134"/>
      <c r="BSF428" s="134"/>
      <c r="BSG428" s="134"/>
      <c r="BSH428" s="134"/>
      <c r="BSI428" s="134"/>
      <c r="BSJ428" s="134"/>
      <c r="BSK428" s="134"/>
      <c r="BSL428" s="134"/>
      <c r="BSM428" s="134"/>
      <c r="BSN428" s="134"/>
      <c r="BSO428" s="134"/>
      <c r="BSP428" s="134"/>
      <c r="BSQ428" s="134"/>
      <c r="BSR428" s="134"/>
      <c r="BSS428" s="134"/>
      <c r="BST428" s="134"/>
      <c r="BSU428" s="134"/>
      <c r="BSV428" s="134"/>
      <c r="BSW428" s="134"/>
      <c r="BSX428" s="134"/>
      <c r="BSY428" s="134"/>
      <c r="BSZ428" s="134"/>
      <c r="BTA428" s="134"/>
      <c r="BTB428" s="134"/>
      <c r="BTC428" s="134"/>
      <c r="BTD428" s="134"/>
      <c r="BTE428" s="134"/>
      <c r="BTF428" s="134"/>
      <c r="BTG428" s="134"/>
      <c r="BTH428" s="134"/>
      <c r="BTI428" s="134"/>
      <c r="BTJ428" s="134"/>
      <c r="BTK428" s="134"/>
      <c r="BTL428" s="134"/>
      <c r="BTM428" s="134"/>
      <c r="BTN428" s="134"/>
      <c r="BTO428" s="134"/>
      <c r="BTP428" s="134"/>
      <c r="BTQ428" s="134"/>
      <c r="BTR428" s="134"/>
      <c r="BTS428" s="134"/>
      <c r="BTT428" s="134"/>
      <c r="BTU428" s="134"/>
      <c r="BTV428" s="134"/>
      <c r="BTW428" s="134"/>
      <c r="BTX428" s="134"/>
      <c r="BTY428" s="134"/>
      <c r="BTZ428" s="134"/>
      <c r="BUA428" s="134"/>
      <c r="BUB428" s="134"/>
      <c r="BUC428" s="134"/>
      <c r="BUD428" s="134"/>
      <c r="BUE428" s="134"/>
      <c r="BUF428" s="134"/>
      <c r="BUG428" s="134"/>
      <c r="BUH428" s="134"/>
      <c r="BUI428" s="134"/>
      <c r="BUJ428" s="134"/>
      <c r="BUK428" s="134"/>
      <c r="BUL428" s="134"/>
      <c r="BUM428" s="134"/>
      <c r="BUN428" s="134"/>
      <c r="BUO428" s="134"/>
      <c r="BUP428" s="134"/>
      <c r="BUQ428" s="134"/>
      <c r="BUR428" s="134"/>
      <c r="BUS428" s="134"/>
      <c r="BUT428" s="134"/>
      <c r="BUU428" s="134"/>
      <c r="BUV428" s="134"/>
      <c r="BUW428" s="134"/>
      <c r="BUX428" s="134"/>
      <c r="BUY428" s="134"/>
      <c r="BUZ428" s="134"/>
      <c r="BVA428" s="134"/>
      <c r="BVB428" s="134"/>
      <c r="BVC428" s="134"/>
      <c r="BVD428" s="134"/>
      <c r="BVE428" s="134"/>
      <c r="BVF428" s="134"/>
      <c r="BVG428" s="134"/>
      <c r="BVH428" s="134"/>
      <c r="BVI428" s="134"/>
      <c r="BVJ428" s="134"/>
      <c r="BVK428" s="134"/>
      <c r="BVL428" s="134"/>
      <c r="BVM428" s="134"/>
      <c r="BVN428" s="134"/>
      <c r="BVO428" s="134"/>
      <c r="BVP428" s="134"/>
      <c r="BVQ428" s="134"/>
      <c r="BVR428" s="134"/>
      <c r="BVS428" s="134"/>
      <c r="BVT428" s="134"/>
      <c r="BVU428" s="134"/>
      <c r="BVV428" s="134"/>
      <c r="BVW428" s="134"/>
      <c r="BVX428" s="134"/>
      <c r="BVY428" s="134"/>
      <c r="BVZ428" s="134"/>
      <c r="BWA428" s="134"/>
      <c r="BWB428" s="134"/>
      <c r="BWC428" s="134"/>
      <c r="BWD428" s="134"/>
      <c r="BWE428" s="134"/>
      <c r="BWF428" s="134"/>
      <c r="BWG428" s="134"/>
      <c r="BWH428" s="134"/>
      <c r="BWI428" s="134"/>
      <c r="BWJ428" s="134"/>
      <c r="BWK428" s="134"/>
      <c r="BWL428" s="134"/>
      <c r="BWM428" s="134"/>
      <c r="BWN428" s="134"/>
      <c r="BWO428" s="134"/>
      <c r="BWP428" s="134"/>
      <c r="BWQ428" s="134"/>
      <c r="BWR428" s="134"/>
      <c r="BWS428" s="134"/>
      <c r="BWT428" s="134"/>
      <c r="BWU428" s="134"/>
      <c r="BWV428" s="134"/>
      <c r="BWW428" s="134"/>
      <c r="BWX428" s="134"/>
      <c r="BWY428" s="134"/>
      <c r="BWZ428" s="134"/>
      <c r="BXA428" s="134"/>
      <c r="BXB428" s="134"/>
      <c r="BXC428" s="134"/>
      <c r="BXD428" s="134"/>
      <c r="BXE428" s="134"/>
      <c r="BXF428" s="134"/>
      <c r="BXG428" s="134"/>
      <c r="BXH428" s="134"/>
      <c r="BXI428" s="134"/>
      <c r="BXJ428" s="134"/>
      <c r="BXK428" s="134"/>
      <c r="BXL428" s="134"/>
      <c r="BXM428" s="134"/>
      <c r="BXN428" s="134"/>
      <c r="BXO428" s="134"/>
      <c r="BXP428" s="134"/>
      <c r="BXQ428" s="134"/>
      <c r="BXR428" s="134"/>
      <c r="BXS428" s="134"/>
      <c r="BXT428" s="134"/>
      <c r="BXU428" s="134"/>
      <c r="BXV428" s="134"/>
      <c r="BXW428" s="134"/>
      <c r="BXX428" s="134"/>
      <c r="BXY428" s="134"/>
      <c r="BXZ428" s="134"/>
      <c r="BYA428" s="134"/>
      <c r="BYB428" s="134"/>
      <c r="BYC428" s="134"/>
      <c r="BYD428" s="134"/>
      <c r="BYE428" s="134"/>
      <c r="BYF428" s="134"/>
      <c r="BYG428" s="134"/>
      <c r="BYH428" s="134"/>
      <c r="BYI428" s="134"/>
      <c r="BYJ428" s="134"/>
      <c r="BYK428" s="134"/>
      <c r="BYL428" s="134"/>
      <c r="BYM428" s="134"/>
      <c r="BYN428" s="134"/>
      <c r="BYO428" s="134"/>
      <c r="BYP428" s="134"/>
      <c r="BYQ428" s="134"/>
      <c r="BYR428" s="134"/>
      <c r="BYS428" s="134"/>
      <c r="BYT428" s="134"/>
      <c r="BYU428" s="134"/>
      <c r="BYV428" s="134"/>
      <c r="BYW428" s="134"/>
      <c r="BYX428" s="134"/>
      <c r="BYY428" s="134"/>
      <c r="BYZ428" s="134"/>
      <c r="BZA428" s="134"/>
      <c r="BZB428" s="134"/>
      <c r="BZC428" s="134"/>
      <c r="BZD428" s="134"/>
      <c r="BZE428" s="134"/>
      <c r="BZF428" s="134"/>
      <c r="BZG428" s="134"/>
      <c r="BZH428" s="134"/>
      <c r="BZI428" s="134"/>
      <c r="BZJ428" s="134"/>
      <c r="BZK428" s="134"/>
      <c r="BZL428" s="134"/>
      <c r="BZM428" s="134"/>
      <c r="BZN428" s="134"/>
      <c r="BZO428" s="134"/>
      <c r="BZP428" s="134"/>
      <c r="BZQ428" s="134"/>
      <c r="BZR428" s="134"/>
      <c r="BZS428" s="134"/>
      <c r="BZT428" s="134"/>
      <c r="BZU428" s="134"/>
      <c r="BZV428" s="134"/>
      <c r="BZW428" s="134"/>
      <c r="BZX428" s="134"/>
      <c r="BZY428" s="134"/>
      <c r="BZZ428" s="134"/>
      <c r="CAA428" s="134"/>
      <c r="CAB428" s="134"/>
      <c r="CAC428" s="134"/>
      <c r="CAD428" s="134"/>
      <c r="CAE428" s="134"/>
      <c r="CAF428" s="134"/>
      <c r="CAG428" s="134"/>
      <c r="CAH428" s="134"/>
      <c r="CAI428" s="134"/>
      <c r="CAJ428" s="134"/>
      <c r="CAK428" s="134"/>
      <c r="CAL428" s="134"/>
      <c r="CAM428" s="134"/>
      <c r="CAN428" s="134"/>
      <c r="CAO428" s="134"/>
      <c r="CAP428" s="134"/>
      <c r="CAQ428" s="134"/>
      <c r="CAR428" s="134"/>
      <c r="CAS428" s="134"/>
      <c r="CAT428" s="134"/>
      <c r="CAU428" s="134"/>
      <c r="CAV428" s="134"/>
      <c r="CAW428" s="134"/>
      <c r="CAX428" s="134"/>
      <c r="CAY428" s="134"/>
      <c r="CAZ428" s="134"/>
      <c r="CBA428" s="134"/>
      <c r="CBB428" s="134"/>
      <c r="CBC428" s="134"/>
      <c r="CBD428" s="134"/>
      <c r="CBE428" s="134"/>
      <c r="CBF428" s="134"/>
      <c r="CBG428" s="134"/>
      <c r="CBH428" s="134"/>
      <c r="CBI428" s="134"/>
      <c r="CBJ428" s="134"/>
      <c r="CBK428" s="134"/>
      <c r="CBL428" s="134"/>
      <c r="CBM428" s="134"/>
      <c r="CBN428" s="134"/>
      <c r="CBO428" s="134"/>
      <c r="CBP428" s="134"/>
      <c r="CBQ428" s="134"/>
      <c r="CBR428" s="134"/>
      <c r="CBS428" s="134"/>
      <c r="CBT428" s="134"/>
      <c r="CBU428" s="134"/>
      <c r="CBV428" s="134"/>
      <c r="CBW428" s="134"/>
      <c r="CBX428" s="134"/>
      <c r="CBY428" s="134"/>
      <c r="CBZ428" s="134"/>
      <c r="CCA428" s="134"/>
      <c r="CCB428" s="134"/>
      <c r="CCC428" s="134"/>
      <c r="CCD428" s="134"/>
      <c r="CCE428" s="134"/>
      <c r="CCF428" s="134"/>
      <c r="CCG428" s="134"/>
      <c r="CCH428" s="134"/>
      <c r="CCI428" s="134"/>
      <c r="CCJ428" s="134"/>
      <c r="CCK428" s="134"/>
      <c r="CCL428" s="134"/>
      <c r="CCM428" s="134"/>
      <c r="CCN428" s="134"/>
      <c r="CCO428" s="134"/>
      <c r="CCP428" s="134"/>
      <c r="CCQ428" s="134"/>
      <c r="CCR428" s="134"/>
      <c r="CCS428" s="134"/>
      <c r="CCT428" s="134"/>
      <c r="CCU428" s="134"/>
      <c r="CCV428" s="134"/>
      <c r="CCW428" s="134"/>
      <c r="CCX428" s="134"/>
      <c r="CCY428" s="134"/>
      <c r="CCZ428" s="134"/>
      <c r="CDA428" s="134"/>
      <c r="CDB428" s="134"/>
      <c r="CDC428" s="134"/>
      <c r="CDD428" s="134"/>
      <c r="CDE428" s="134"/>
      <c r="CDF428" s="134"/>
      <c r="CDG428" s="134"/>
      <c r="CDH428" s="134"/>
      <c r="CDI428" s="134"/>
      <c r="CDJ428" s="134"/>
      <c r="CDK428" s="134"/>
      <c r="CDL428" s="134"/>
      <c r="CDM428" s="134"/>
      <c r="CDN428" s="134"/>
      <c r="CDO428" s="134"/>
      <c r="CDP428" s="134"/>
      <c r="CDQ428" s="134"/>
      <c r="CDR428" s="134"/>
      <c r="CDS428" s="134"/>
      <c r="CDT428" s="134"/>
      <c r="CDU428" s="134"/>
      <c r="CDV428" s="134"/>
      <c r="CDW428" s="134"/>
      <c r="CDX428" s="134"/>
      <c r="CDY428" s="134"/>
      <c r="CDZ428" s="134"/>
      <c r="CEA428" s="134"/>
      <c r="CEB428" s="134"/>
      <c r="CEC428" s="134"/>
      <c r="CED428" s="134"/>
      <c r="CEE428" s="134"/>
      <c r="CEF428" s="134"/>
      <c r="CEG428" s="134"/>
      <c r="CEH428" s="134"/>
      <c r="CEI428" s="134"/>
      <c r="CEJ428" s="134"/>
      <c r="CEK428" s="134"/>
      <c r="CEL428" s="134"/>
      <c r="CEM428" s="134"/>
      <c r="CEN428" s="134"/>
      <c r="CEO428" s="134"/>
      <c r="CEP428" s="134"/>
      <c r="CEQ428" s="134"/>
      <c r="CER428" s="134"/>
      <c r="CES428" s="134"/>
      <c r="CET428" s="134"/>
      <c r="CEU428" s="134"/>
      <c r="CEV428" s="134"/>
      <c r="CEW428" s="134"/>
      <c r="CEX428" s="134"/>
      <c r="CEY428" s="134"/>
      <c r="CEZ428" s="134"/>
      <c r="CFA428" s="134"/>
      <c r="CFB428" s="134"/>
      <c r="CFC428" s="134"/>
      <c r="CFD428" s="134"/>
      <c r="CFE428" s="134"/>
      <c r="CFF428" s="134"/>
      <c r="CFG428" s="134"/>
      <c r="CFH428" s="134"/>
      <c r="CFI428" s="134"/>
      <c r="CFJ428" s="134"/>
      <c r="CFK428" s="134"/>
      <c r="CFL428" s="134"/>
      <c r="CFM428" s="134"/>
      <c r="CFN428" s="134"/>
      <c r="CFO428" s="134"/>
      <c r="CFP428" s="134"/>
      <c r="CFQ428" s="134"/>
      <c r="CFR428" s="134"/>
      <c r="CFS428" s="134"/>
      <c r="CFT428" s="134"/>
      <c r="CFU428" s="134"/>
      <c r="CFV428" s="134"/>
      <c r="CFW428" s="134"/>
      <c r="CFX428" s="134"/>
      <c r="CFY428" s="134"/>
      <c r="CFZ428" s="134"/>
      <c r="CGA428" s="134"/>
      <c r="CGB428" s="134"/>
      <c r="CGC428" s="134"/>
      <c r="CGD428" s="134"/>
      <c r="CGE428" s="134"/>
      <c r="CGF428" s="134"/>
      <c r="CGG428" s="134"/>
      <c r="CGH428" s="134"/>
      <c r="CGI428" s="134"/>
      <c r="CGJ428" s="134"/>
      <c r="CGK428" s="134"/>
      <c r="CGL428" s="134"/>
      <c r="CGM428" s="134"/>
      <c r="CGN428" s="134"/>
      <c r="CGO428" s="134"/>
      <c r="CGP428" s="134"/>
      <c r="CGQ428" s="134"/>
      <c r="CGR428" s="134"/>
      <c r="CGS428" s="134"/>
      <c r="CGT428" s="134"/>
      <c r="CGU428" s="134"/>
      <c r="CGV428" s="134"/>
      <c r="CGW428" s="134"/>
      <c r="CGX428" s="134"/>
      <c r="CGY428" s="134"/>
      <c r="CGZ428" s="134"/>
      <c r="CHA428" s="134"/>
      <c r="CHB428" s="134"/>
      <c r="CHC428" s="134"/>
      <c r="CHD428" s="134"/>
      <c r="CHE428" s="134"/>
      <c r="CHF428" s="134"/>
      <c r="CHG428" s="134"/>
      <c r="CHH428" s="134"/>
      <c r="CHI428" s="134"/>
      <c r="CHJ428" s="134"/>
      <c r="CHK428" s="134"/>
      <c r="CHL428" s="134"/>
      <c r="CHM428" s="134"/>
      <c r="CHN428" s="134"/>
      <c r="CHO428" s="134"/>
      <c r="CHP428" s="134"/>
      <c r="CHQ428" s="134"/>
      <c r="CHR428" s="134"/>
      <c r="CHS428" s="134"/>
      <c r="CHT428" s="134"/>
      <c r="CHU428" s="134"/>
      <c r="CHV428" s="134"/>
      <c r="CHW428" s="134"/>
      <c r="CHX428" s="134"/>
      <c r="CHY428" s="134"/>
      <c r="CHZ428" s="134"/>
      <c r="CIA428" s="134"/>
      <c r="CIB428" s="134"/>
      <c r="CIC428" s="134"/>
      <c r="CID428" s="134"/>
      <c r="CIE428" s="134"/>
      <c r="CIF428" s="134"/>
      <c r="CIG428" s="134"/>
      <c r="CIH428" s="134"/>
      <c r="CII428" s="134"/>
      <c r="CIJ428" s="134"/>
      <c r="CIK428" s="134"/>
      <c r="CIL428" s="134"/>
      <c r="CIM428" s="134"/>
      <c r="CIN428" s="134"/>
      <c r="CIO428" s="134"/>
      <c r="CIP428" s="134"/>
      <c r="CIQ428" s="134"/>
      <c r="CIR428" s="134"/>
      <c r="CIS428" s="134"/>
      <c r="CIT428" s="134"/>
      <c r="CIU428" s="134"/>
      <c r="CIV428" s="134"/>
      <c r="CIW428" s="134"/>
      <c r="CIX428" s="134"/>
      <c r="CIY428" s="134"/>
      <c r="CIZ428" s="134"/>
      <c r="CJA428" s="134"/>
      <c r="CJB428" s="134"/>
      <c r="CJC428" s="134"/>
      <c r="CJD428" s="134"/>
      <c r="CJE428" s="134"/>
      <c r="CJF428" s="134"/>
      <c r="CJG428" s="134"/>
      <c r="CJH428" s="134"/>
      <c r="CJI428" s="134"/>
      <c r="CJJ428" s="134"/>
      <c r="CJK428" s="134"/>
      <c r="CJL428" s="134"/>
      <c r="CJM428" s="134"/>
      <c r="CJN428" s="134"/>
      <c r="CJO428" s="134"/>
      <c r="CJP428" s="134"/>
      <c r="CJQ428" s="134"/>
      <c r="CJR428" s="134"/>
      <c r="CJS428" s="134"/>
      <c r="CJT428" s="134"/>
      <c r="CJU428" s="134"/>
      <c r="CJV428" s="134"/>
      <c r="CJW428" s="134"/>
      <c r="CJX428" s="134"/>
      <c r="CJY428" s="134"/>
      <c r="CJZ428" s="134"/>
      <c r="CKA428" s="134"/>
      <c r="CKB428" s="134"/>
      <c r="CKC428" s="134"/>
      <c r="CKD428" s="134"/>
      <c r="CKE428" s="134"/>
      <c r="CKF428" s="134"/>
      <c r="CKG428" s="134"/>
      <c r="CKH428" s="134"/>
      <c r="CKI428" s="134"/>
      <c r="CKJ428" s="134"/>
      <c r="CKK428" s="134"/>
      <c r="CKL428" s="134"/>
      <c r="CKM428" s="134"/>
      <c r="CKN428" s="134"/>
      <c r="CKO428" s="134"/>
      <c r="CKP428" s="134"/>
      <c r="CKQ428" s="134"/>
      <c r="CKR428" s="134"/>
      <c r="CKS428" s="134"/>
      <c r="CKT428" s="134"/>
      <c r="CKU428" s="134"/>
      <c r="CKV428" s="134"/>
      <c r="CKW428" s="134"/>
      <c r="CKX428" s="134"/>
      <c r="CKY428" s="134"/>
      <c r="CKZ428" s="134"/>
      <c r="CLA428" s="134"/>
      <c r="CLB428" s="134"/>
      <c r="CLC428" s="134"/>
      <c r="CLD428" s="134"/>
      <c r="CLE428" s="134"/>
      <c r="CLF428" s="134"/>
      <c r="CLG428" s="134"/>
      <c r="CLH428" s="134"/>
      <c r="CLI428" s="134"/>
      <c r="CLJ428" s="134"/>
      <c r="CLK428" s="134"/>
      <c r="CLL428" s="134"/>
      <c r="CLM428" s="134"/>
      <c r="CLN428" s="134"/>
      <c r="CLO428" s="134"/>
      <c r="CLP428" s="134"/>
      <c r="CLQ428" s="134"/>
      <c r="CLR428" s="134"/>
      <c r="CLS428" s="134"/>
      <c r="CLT428" s="134"/>
      <c r="CLU428" s="134"/>
      <c r="CLV428" s="134"/>
      <c r="CLW428" s="134"/>
      <c r="CLX428" s="134"/>
      <c r="CLY428" s="134"/>
      <c r="CLZ428" s="134"/>
      <c r="CMA428" s="134"/>
      <c r="CMB428" s="134"/>
      <c r="CMC428" s="134"/>
      <c r="CMD428" s="134"/>
      <c r="CME428" s="134"/>
      <c r="CMF428" s="134"/>
      <c r="CMG428" s="134"/>
      <c r="CMH428" s="134"/>
      <c r="CMI428" s="134"/>
      <c r="CMJ428" s="134"/>
      <c r="CMK428" s="134"/>
      <c r="CML428" s="134"/>
      <c r="CMM428" s="134"/>
      <c r="CMN428" s="134"/>
      <c r="CMO428" s="134"/>
      <c r="CMP428" s="134"/>
      <c r="CMQ428" s="134"/>
      <c r="CMR428" s="134"/>
      <c r="CMS428" s="134"/>
      <c r="CMT428" s="134"/>
      <c r="CMU428" s="134"/>
      <c r="CMV428" s="134"/>
      <c r="CMW428" s="134"/>
      <c r="CMX428" s="134"/>
      <c r="CMY428" s="134"/>
      <c r="CMZ428" s="134"/>
      <c r="CNA428" s="134"/>
      <c r="CNB428" s="134"/>
      <c r="CNC428" s="134"/>
      <c r="CND428" s="134"/>
      <c r="CNE428" s="134"/>
      <c r="CNF428" s="134"/>
      <c r="CNG428" s="134"/>
      <c r="CNH428" s="134"/>
      <c r="CNI428" s="134"/>
      <c r="CNJ428" s="134"/>
      <c r="CNK428" s="134"/>
      <c r="CNL428" s="134"/>
      <c r="CNM428" s="134"/>
      <c r="CNN428" s="134"/>
      <c r="CNO428" s="134"/>
      <c r="CNP428" s="134"/>
      <c r="CNQ428" s="134"/>
      <c r="CNR428" s="134"/>
      <c r="CNS428" s="134"/>
      <c r="CNT428" s="134"/>
      <c r="CNU428" s="134"/>
      <c r="CNV428" s="134"/>
      <c r="CNW428" s="134"/>
      <c r="CNX428" s="134"/>
      <c r="CNY428" s="134"/>
      <c r="CNZ428" s="134"/>
      <c r="COA428" s="134"/>
      <c r="COB428" s="134"/>
      <c r="COC428" s="134"/>
      <c r="COD428" s="134"/>
      <c r="COE428" s="134"/>
      <c r="COF428" s="134"/>
      <c r="COG428" s="134"/>
      <c r="COH428" s="134"/>
      <c r="COI428" s="134"/>
      <c r="COJ428" s="134"/>
      <c r="COK428" s="134"/>
      <c r="COL428" s="134"/>
      <c r="COM428" s="134"/>
      <c r="CON428" s="134"/>
      <c r="COO428" s="134"/>
      <c r="COP428" s="134"/>
      <c r="COQ428" s="134"/>
      <c r="COR428" s="134"/>
      <c r="COS428" s="134"/>
      <c r="COT428" s="134"/>
      <c r="COU428" s="134"/>
      <c r="COV428" s="134"/>
      <c r="COW428" s="134"/>
      <c r="COX428" s="134"/>
      <c r="COY428" s="134"/>
      <c r="COZ428" s="134"/>
      <c r="CPA428" s="134"/>
      <c r="CPB428" s="134"/>
      <c r="CPC428" s="134"/>
      <c r="CPD428" s="134"/>
      <c r="CPE428" s="134"/>
      <c r="CPF428" s="134"/>
      <c r="CPG428" s="134"/>
      <c r="CPH428" s="134"/>
      <c r="CPI428" s="134"/>
      <c r="CPJ428" s="134"/>
      <c r="CPK428" s="134"/>
      <c r="CPL428" s="134"/>
      <c r="CPM428" s="134"/>
      <c r="CPN428" s="134"/>
      <c r="CPO428" s="134"/>
      <c r="CPP428" s="134"/>
      <c r="CPQ428" s="134"/>
      <c r="CPR428" s="134"/>
      <c r="CPS428" s="134"/>
      <c r="CPT428" s="134"/>
      <c r="CPU428" s="134"/>
      <c r="CPV428" s="134"/>
      <c r="CPW428" s="134"/>
      <c r="CPX428" s="134"/>
      <c r="CPY428" s="134"/>
      <c r="CPZ428" s="134"/>
      <c r="CQA428" s="134"/>
      <c r="CQB428" s="134"/>
      <c r="CQC428" s="134"/>
      <c r="CQD428" s="134"/>
      <c r="CQE428" s="134"/>
      <c r="CQF428" s="134"/>
      <c r="CQG428" s="134"/>
      <c r="CQH428" s="134"/>
      <c r="CQI428" s="134"/>
      <c r="CQJ428" s="134"/>
      <c r="CQK428" s="134"/>
      <c r="CQL428" s="134"/>
      <c r="CQM428" s="134"/>
      <c r="CQN428" s="134"/>
      <c r="CQO428" s="134"/>
      <c r="CQP428" s="134"/>
      <c r="CQQ428" s="134"/>
      <c r="CQR428" s="134"/>
      <c r="CQS428" s="134"/>
      <c r="CQT428" s="134"/>
      <c r="CQU428" s="134"/>
      <c r="CQV428" s="134"/>
      <c r="CQW428" s="134"/>
      <c r="CQX428" s="134"/>
      <c r="CQY428" s="134"/>
      <c r="CQZ428" s="134"/>
      <c r="CRA428" s="134"/>
      <c r="CRB428" s="134"/>
      <c r="CRC428" s="134"/>
      <c r="CRD428" s="134"/>
      <c r="CRE428" s="134"/>
      <c r="CRF428" s="134"/>
      <c r="CRG428" s="134"/>
      <c r="CRH428" s="134"/>
      <c r="CRI428" s="134"/>
      <c r="CRJ428" s="134"/>
      <c r="CRK428" s="134"/>
      <c r="CRL428" s="134"/>
      <c r="CRM428" s="134"/>
      <c r="CRN428" s="134"/>
      <c r="CRO428" s="134"/>
      <c r="CRP428" s="134"/>
      <c r="CRQ428" s="134"/>
      <c r="CRR428" s="134"/>
      <c r="CRS428" s="134"/>
      <c r="CRT428" s="134"/>
      <c r="CRU428" s="134"/>
      <c r="CRV428" s="134"/>
      <c r="CRW428" s="134"/>
      <c r="CRX428" s="134"/>
      <c r="CRY428" s="134"/>
      <c r="CRZ428" s="134"/>
      <c r="CSA428" s="134"/>
      <c r="CSB428" s="134"/>
      <c r="CSC428" s="134"/>
      <c r="CSD428" s="134"/>
      <c r="CSE428" s="134"/>
      <c r="CSF428" s="134"/>
      <c r="CSG428" s="134"/>
      <c r="CSH428" s="134"/>
      <c r="CSI428" s="134"/>
      <c r="CSJ428" s="134"/>
      <c r="CSK428" s="134"/>
      <c r="CSL428" s="134"/>
      <c r="CSM428" s="134"/>
      <c r="CSN428" s="134"/>
      <c r="CSO428" s="134"/>
      <c r="CSP428" s="134"/>
      <c r="CSQ428" s="134"/>
      <c r="CSR428" s="134"/>
      <c r="CSS428" s="134"/>
      <c r="CST428" s="134"/>
      <c r="CSU428" s="134"/>
      <c r="CSV428" s="134"/>
      <c r="CSW428" s="134"/>
      <c r="CSX428" s="134"/>
      <c r="CSY428" s="134"/>
      <c r="CSZ428" s="134"/>
      <c r="CTA428" s="134"/>
      <c r="CTB428" s="134"/>
      <c r="CTC428" s="134"/>
      <c r="CTD428" s="134"/>
      <c r="CTE428" s="134"/>
      <c r="CTF428" s="134"/>
      <c r="CTG428" s="134"/>
      <c r="CTH428" s="134"/>
      <c r="CTI428" s="134"/>
      <c r="CTJ428" s="134"/>
      <c r="CTK428" s="134"/>
      <c r="CTL428" s="134"/>
      <c r="CTM428" s="134"/>
      <c r="CTN428" s="134"/>
      <c r="CTO428" s="134"/>
      <c r="CTP428" s="134"/>
      <c r="CTQ428" s="134"/>
      <c r="CTR428" s="134"/>
      <c r="CTS428" s="134"/>
      <c r="CTT428" s="134"/>
      <c r="CTU428" s="134"/>
      <c r="CTV428" s="134"/>
      <c r="CTW428" s="134"/>
      <c r="CTX428" s="134"/>
      <c r="CTY428" s="134"/>
      <c r="CTZ428" s="134"/>
      <c r="CUA428" s="134"/>
      <c r="CUB428" s="134"/>
      <c r="CUC428" s="134"/>
      <c r="CUD428" s="134"/>
      <c r="CUE428" s="134"/>
      <c r="CUF428" s="134"/>
      <c r="CUG428" s="134"/>
      <c r="CUH428" s="134"/>
      <c r="CUI428" s="134"/>
      <c r="CUJ428" s="134"/>
      <c r="CUK428" s="134"/>
      <c r="CUL428" s="134"/>
      <c r="CUM428" s="134"/>
      <c r="CUN428" s="134"/>
      <c r="CUO428" s="134"/>
      <c r="CUP428" s="134"/>
      <c r="CUQ428" s="134"/>
      <c r="CUR428" s="134"/>
      <c r="CUS428" s="134"/>
      <c r="CUT428" s="134"/>
      <c r="CUU428" s="134"/>
      <c r="CUV428" s="134"/>
      <c r="CUW428" s="134"/>
      <c r="CUX428" s="134"/>
      <c r="CUY428" s="134"/>
      <c r="CUZ428" s="134"/>
      <c r="CVA428" s="134"/>
      <c r="CVB428" s="134"/>
      <c r="CVC428" s="134"/>
      <c r="CVD428" s="134"/>
      <c r="CVE428" s="134"/>
      <c r="CVF428" s="134"/>
      <c r="CVG428" s="134"/>
      <c r="CVH428" s="134"/>
      <c r="CVI428" s="134"/>
      <c r="CVJ428" s="134"/>
      <c r="CVK428" s="134"/>
      <c r="CVL428" s="134"/>
      <c r="CVM428" s="134"/>
      <c r="CVN428" s="134"/>
      <c r="CVO428" s="134"/>
      <c r="CVP428" s="134"/>
      <c r="CVQ428" s="134"/>
      <c r="CVR428" s="134"/>
      <c r="CVS428" s="134"/>
      <c r="CVT428" s="134"/>
      <c r="CVU428" s="134"/>
      <c r="CVV428" s="134"/>
      <c r="CVW428" s="134"/>
      <c r="CVX428" s="134"/>
      <c r="CVY428" s="134"/>
      <c r="CVZ428" s="134"/>
      <c r="CWA428" s="134"/>
      <c r="CWB428" s="134"/>
      <c r="CWC428" s="134"/>
      <c r="CWD428" s="134"/>
      <c r="CWE428" s="134"/>
      <c r="CWF428" s="134"/>
      <c r="CWG428" s="134"/>
      <c r="CWH428" s="134"/>
      <c r="CWI428" s="134"/>
      <c r="CWJ428" s="134"/>
      <c r="CWK428" s="134"/>
      <c r="CWL428" s="134"/>
      <c r="CWM428" s="134"/>
      <c r="CWN428" s="134"/>
      <c r="CWO428" s="134"/>
      <c r="CWP428" s="134"/>
      <c r="CWQ428" s="134"/>
      <c r="CWR428" s="134"/>
      <c r="CWS428" s="134"/>
      <c r="CWT428" s="134"/>
      <c r="CWU428" s="134"/>
      <c r="CWV428" s="134"/>
      <c r="CWW428" s="134"/>
      <c r="CWX428" s="134"/>
      <c r="CWY428" s="134"/>
      <c r="CWZ428" s="134"/>
      <c r="CXA428" s="134"/>
      <c r="CXB428" s="134"/>
      <c r="CXC428" s="134"/>
      <c r="CXD428" s="134"/>
      <c r="CXE428" s="134"/>
      <c r="CXF428" s="134"/>
      <c r="CXG428" s="134"/>
      <c r="CXH428" s="134"/>
      <c r="CXI428" s="134"/>
      <c r="CXJ428" s="134"/>
      <c r="CXK428" s="134"/>
      <c r="CXL428" s="134"/>
      <c r="CXM428" s="134"/>
      <c r="CXN428" s="134"/>
      <c r="CXO428" s="134"/>
      <c r="CXP428" s="134"/>
      <c r="CXQ428" s="134"/>
      <c r="CXR428" s="134"/>
      <c r="CXS428" s="134"/>
      <c r="CXT428" s="134"/>
      <c r="CXU428" s="134"/>
      <c r="CXV428" s="134"/>
      <c r="CXW428" s="134"/>
      <c r="CXX428" s="134"/>
      <c r="CXY428" s="134"/>
      <c r="CXZ428" s="134"/>
      <c r="CYA428" s="134"/>
      <c r="CYB428" s="134"/>
      <c r="CYC428" s="134"/>
      <c r="CYD428" s="134"/>
      <c r="CYE428" s="134"/>
      <c r="CYF428" s="134"/>
      <c r="CYG428" s="134"/>
      <c r="CYH428" s="134"/>
      <c r="CYI428" s="134"/>
      <c r="CYJ428" s="134"/>
      <c r="CYK428" s="134"/>
      <c r="CYL428" s="134"/>
      <c r="CYM428" s="134"/>
      <c r="CYN428" s="134"/>
      <c r="CYO428" s="134"/>
      <c r="CYP428" s="134"/>
      <c r="CYQ428" s="134"/>
      <c r="CYR428" s="134"/>
      <c r="CYS428" s="134"/>
      <c r="CYT428" s="134"/>
      <c r="CYU428" s="134"/>
      <c r="CYV428" s="134"/>
      <c r="CYW428" s="134"/>
      <c r="CYX428" s="134"/>
      <c r="CYY428" s="134"/>
      <c r="CYZ428" s="134"/>
      <c r="CZA428" s="134"/>
      <c r="CZB428" s="134"/>
      <c r="CZC428" s="134"/>
      <c r="CZD428" s="134"/>
      <c r="CZE428" s="134"/>
      <c r="CZF428" s="134"/>
      <c r="CZG428" s="134"/>
      <c r="CZH428" s="134"/>
      <c r="CZI428" s="134"/>
      <c r="CZJ428" s="134"/>
      <c r="CZK428" s="134"/>
      <c r="CZL428" s="134"/>
      <c r="CZM428" s="134"/>
      <c r="CZN428" s="134"/>
      <c r="CZO428" s="134"/>
      <c r="CZP428" s="134"/>
      <c r="CZQ428" s="134"/>
      <c r="CZR428" s="134"/>
      <c r="CZS428" s="134"/>
      <c r="CZT428" s="134"/>
      <c r="CZU428" s="134"/>
      <c r="CZV428" s="134"/>
      <c r="CZW428" s="134"/>
      <c r="CZX428" s="134"/>
      <c r="CZY428" s="134"/>
      <c r="CZZ428" s="134"/>
      <c r="DAA428" s="134"/>
      <c r="DAB428" s="134"/>
      <c r="DAC428" s="134"/>
      <c r="DAD428" s="134"/>
      <c r="DAE428" s="134"/>
      <c r="DAF428" s="134"/>
      <c r="DAG428" s="134"/>
      <c r="DAH428" s="134"/>
      <c r="DAI428" s="134"/>
      <c r="DAJ428" s="134"/>
      <c r="DAK428" s="134"/>
      <c r="DAL428" s="134"/>
      <c r="DAM428" s="134"/>
      <c r="DAN428" s="134"/>
      <c r="DAO428" s="134"/>
      <c r="DAP428" s="134"/>
      <c r="DAQ428" s="134"/>
      <c r="DAR428" s="134"/>
      <c r="DAS428" s="134"/>
      <c r="DAT428" s="134"/>
      <c r="DAU428" s="134"/>
      <c r="DAV428" s="134"/>
      <c r="DAW428" s="134"/>
      <c r="DAX428" s="134"/>
      <c r="DAY428" s="134"/>
      <c r="DAZ428" s="134"/>
      <c r="DBA428" s="134"/>
      <c r="DBB428" s="134"/>
      <c r="DBC428" s="134"/>
      <c r="DBD428" s="134"/>
      <c r="DBE428" s="134"/>
      <c r="DBF428" s="134"/>
      <c r="DBG428" s="134"/>
      <c r="DBH428" s="134"/>
      <c r="DBI428" s="134"/>
      <c r="DBJ428" s="134"/>
      <c r="DBK428" s="134"/>
      <c r="DBL428" s="134"/>
      <c r="DBM428" s="134"/>
      <c r="DBN428" s="134"/>
      <c r="DBO428" s="134"/>
      <c r="DBP428" s="134"/>
      <c r="DBQ428" s="134"/>
      <c r="DBR428" s="134"/>
      <c r="DBS428" s="134"/>
      <c r="DBT428" s="134"/>
      <c r="DBU428" s="134"/>
      <c r="DBV428" s="134"/>
      <c r="DBW428" s="134"/>
      <c r="DBX428" s="134"/>
      <c r="DBY428" s="134"/>
      <c r="DBZ428" s="134"/>
      <c r="DCA428" s="134"/>
      <c r="DCB428" s="134"/>
      <c r="DCC428" s="134"/>
      <c r="DCD428" s="134"/>
      <c r="DCE428" s="134"/>
      <c r="DCF428" s="134"/>
      <c r="DCG428" s="134"/>
      <c r="DCH428" s="134"/>
      <c r="DCI428" s="134"/>
      <c r="DCJ428" s="134"/>
      <c r="DCK428" s="134"/>
      <c r="DCL428" s="134"/>
      <c r="DCM428" s="134"/>
      <c r="DCN428" s="134"/>
      <c r="DCO428" s="134"/>
      <c r="DCP428" s="134"/>
      <c r="DCQ428" s="134"/>
      <c r="DCR428" s="134"/>
      <c r="DCS428" s="134"/>
      <c r="DCT428" s="134"/>
      <c r="DCU428" s="134"/>
      <c r="DCV428" s="134"/>
      <c r="DCW428" s="134"/>
      <c r="DCX428" s="134"/>
      <c r="DCY428" s="134"/>
      <c r="DCZ428" s="134"/>
      <c r="DDA428" s="134"/>
      <c r="DDB428" s="134"/>
      <c r="DDC428" s="134"/>
      <c r="DDD428" s="134"/>
      <c r="DDE428" s="134"/>
      <c r="DDF428" s="134"/>
      <c r="DDG428" s="134"/>
      <c r="DDH428" s="134"/>
      <c r="DDI428" s="134"/>
      <c r="DDJ428" s="134"/>
      <c r="DDK428" s="134"/>
      <c r="DDL428" s="134"/>
      <c r="DDM428" s="134"/>
      <c r="DDN428" s="134"/>
      <c r="DDO428" s="134"/>
      <c r="DDP428" s="134"/>
      <c r="DDQ428" s="134"/>
      <c r="DDR428" s="134"/>
      <c r="DDS428" s="134"/>
      <c r="DDT428" s="134"/>
      <c r="DDU428" s="134"/>
      <c r="DDV428" s="134"/>
      <c r="DDW428" s="134"/>
      <c r="DDX428" s="134"/>
      <c r="DDY428" s="134"/>
      <c r="DDZ428" s="134"/>
      <c r="DEA428" s="134"/>
      <c r="DEB428" s="134"/>
      <c r="DEC428" s="134"/>
      <c r="DED428" s="134"/>
      <c r="DEE428" s="134"/>
      <c r="DEF428" s="134"/>
      <c r="DEG428" s="134"/>
      <c r="DEH428" s="134"/>
      <c r="DEI428" s="134"/>
      <c r="DEJ428" s="134"/>
      <c r="DEK428" s="134"/>
      <c r="DEL428" s="134"/>
      <c r="DEM428" s="134"/>
      <c r="DEN428" s="134"/>
      <c r="DEO428" s="134"/>
      <c r="DEP428" s="134"/>
      <c r="DEQ428" s="134"/>
      <c r="DER428" s="134"/>
      <c r="DES428" s="134"/>
      <c r="DET428" s="134"/>
      <c r="DEU428" s="134"/>
      <c r="DEV428" s="134"/>
      <c r="DEW428" s="134"/>
      <c r="DEX428" s="134"/>
      <c r="DEY428" s="134"/>
      <c r="DEZ428" s="134"/>
      <c r="DFA428" s="134"/>
      <c r="DFB428" s="134"/>
      <c r="DFC428" s="134"/>
      <c r="DFD428" s="134"/>
      <c r="DFE428" s="134"/>
      <c r="DFF428" s="134"/>
      <c r="DFG428" s="134"/>
      <c r="DFH428" s="134"/>
      <c r="DFI428" s="134"/>
      <c r="DFJ428" s="134"/>
      <c r="DFK428" s="134"/>
      <c r="DFL428" s="134"/>
      <c r="DFM428" s="134"/>
      <c r="DFN428" s="134"/>
      <c r="DFO428" s="134"/>
      <c r="DFP428" s="134"/>
      <c r="DFQ428" s="134"/>
      <c r="DFR428" s="134"/>
      <c r="DFS428" s="134"/>
      <c r="DFT428" s="134"/>
      <c r="DFU428" s="134"/>
      <c r="DFV428" s="134"/>
      <c r="DFW428" s="134"/>
      <c r="DFX428" s="134"/>
      <c r="DFY428" s="134"/>
      <c r="DFZ428" s="134"/>
      <c r="DGA428" s="134"/>
      <c r="DGB428" s="134"/>
      <c r="DGC428" s="134"/>
      <c r="DGD428" s="134"/>
      <c r="DGE428" s="134"/>
      <c r="DGF428" s="134"/>
      <c r="DGG428" s="134"/>
      <c r="DGH428" s="134"/>
      <c r="DGI428" s="134"/>
      <c r="DGJ428" s="134"/>
      <c r="DGK428" s="134"/>
      <c r="DGL428" s="134"/>
      <c r="DGM428" s="134"/>
      <c r="DGN428" s="134"/>
      <c r="DGO428" s="134"/>
      <c r="DGP428" s="134"/>
      <c r="DGQ428" s="134"/>
      <c r="DGR428" s="134"/>
      <c r="DGS428" s="134"/>
      <c r="DGT428" s="134"/>
      <c r="DGU428" s="134"/>
      <c r="DGV428" s="134"/>
      <c r="DGW428" s="134"/>
      <c r="DGX428" s="134"/>
      <c r="DGY428" s="134"/>
      <c r="DGZ428" s="134"/>
      <c r="DHA428" s="134"/>
      <c r="DHB428" s="134"/>
      <c r="DHC428" s="134"/>
      <c r="DHD428" s="134"/>
      <c r="DHE428" s="134"/>
      <c r="DHF428" s="134"/>
      <c r="DHG428" s="134"/>
      <c r="DHH428" s="134"/>
      <c r="DHI428" s="134"/>
      <c r="DHJ428" s="134"/>
      <c r="DHK428" s="134"/>
      <c r="DHL428" s="134"/>
      <c r="DHM428" s="134"/>
      <c r="DHN428" s="134"/>
      <c r="DHO428" s="134"/>
      <c r="DHP428" s="134"/>
      <c r="DHQ428" s="134"/>
      <c r="DHR428" s="134"/>
      <c r="DHS428" s="134"/>
      <c r="DHT428" s="134"/>
      <c r="DHU428" s="134"/>
      <c r="DHV428" s="134"/>
      <c r="DHW428" s="134"/>
      <c r="DHX428" s="134"/>
      <c r="DHY428" s="134"/>
      <c r="DHZ428" s="134"/>
      <c r="DIA428" s="134"/>
      <c r="DIB428" s="134"/>
      <c r="DIC428" s="134"/>
      <c r="DID428" s="134"/>
      <c r="DIE428" s="134"/>
      <c r="DIF428" s="134"/>
      <c r="DIG428" s="134"/>
      <c r="DIH428" s="134"/>
      <c r="DII428" s="134"/>
      <c r="DIJ428" s="134"/>
      <c r="DIK428" s="134"/>
      <c r="DIL428" s="134"/>
      <c r="DIM428" s="134"/>
      <c r="DIN428" s="134"/>
      <c r="DIO428" s="134"/>
      <c r="DIP428" s="134"/>
      <c r="DIQ428" s="134"/>
      <c r="DIR428" s="134"/>
      <c r="DIS428" s="134"/>
      <c r="DIT428" s="134"/>
      <c r="DIU428" s="134"/>
      <c r="DIV428" s="134"/>
      <c r="DIW428" s="134"/>
      <c r="DIX428" s="134"/>
      <c r="DIY428" s="134"/>
      <c r="DIZ428" s="134"/>
      <c r="DJA428" s="134"/>
      <c r="DJB428" s="134"/>
      <c r="DJC428" s="134"/>
      <c r="DJD428" s="134"/>
      <c r="DJE428" s="134"/>
      <c r="DJF428" s="134"/>
      <c r="DJG428" s="134"/>
      <c r="DJH428" s="134"/>
      <c r="DJI428" s="134"/>
      <c r="DJJ428" s="134"/>
      <c r="DJK428" s="134"/>
      <c r="DJL428" s="134"/>
      <c r="DJM428" s="134"/>
      <c r="DJN428" s="134"/>
      <c r="DJO428" s="134"/>
      <c r="DJP428" s="134"/>
      <c r="DJQ428" s="134"/>
      <c r="DJR428" s="134"/>
      <c r="DJS428" s="134"/>
      <c r="DJT428" s="134"/>
      <c r="DJU428" s="134"/>
      <c r="DJV428" s="134"/>
      <c r="DJW428" s="134"/>
      <c r="DJX428" s="134"/>
      <c r="DJY428" s="134"/>
      <c r="DJZ428" s="134"/>
      <c r="DKA428" s="134"/>
      <c r="DKB428" s="134"/>
      <c r="DKC428" s="134"/>
      <c r="DKD428" s="134"/>
      <c r="DKE428" s="134"/>
      <c r="DKF428" s="134"/>
      <c r="DKG428" s="134"/>
      <c r="DKH428" s="134"/>
      <c r="DKI428" s="134"/>
      <c r="DKJ428" s="134"/>
      <c r="DKK428" s="134"/>
      <c r="DKL428" s="134"/>
      <c r="DKM428" s="134"/>
      <c r="DKN428" s="134"/>
      <c r="DKO428" s="134"/>
      <c r="DKP428" s="134"/>
      <c r="DKQ428" s="134"/>
      <c r="DKR428" s="134"/>
      <c r="DKS428" s="134"/>
      <c r="DKT428" s="134"/>
      <c r="DKU428" s="134"/>
      <c r="DKV428" s="134"/>
      <c r="DKW428" s="134"/>
      <c r="DKX428" s="134"/>
      <c r="DKY428" s="134"/>
      <c r="DKZ428" s="134"/>
      <c r="DLA428" s="134"/>
      <c r="DLB428" s="134"/>
      <c r="DLC428" s="134"/>
      <c r="DLD428" s="134"/>
      <c r="DLE428" s="134"/>
      <c r="DLF428" s="134"/>
      <c r="DLG428" s="134"/>
      <c r="DLH428" s="134"/>
      <c r="DLI428" s="134"/>
      <c r="DLJ428" s="134"/>
      <c r="DLK428" s="134"/>
      <c r="DLL428" s="134"/>
      <c r="DLM428" s="134"/>
      <c r="DLN428" s="134"/>
      <c r="DLO428" s="134"/>
      <c r="DLP428" s="134"/>
      <c r="DLQ428" s="134"/>
      <c r="DLR428" s="134"/>
      <c r="DLS428" s="134"/>
      <c r="DLT428" s="134"/>
      <c r="DLU428" s="134"/>
      <c r="DLV428" s="134"/>
      <c r="DLW428" s="134"/>
      <c r="DLX428" s="134"/>
      <c r="DLY428" s="134"/>
      <c r="DLZ428" s="134"/>
      <c r="DMA428" s="134"/>
      <c r="DMB428" s="134"/>
      <c r="DMC428" s="134"/>
      <c r="DMD428" s="134"/>
      <c r="DME428" s="134"/>
      <c r="DMF428" s="134"/>
      <c r="DMG428" s="134"/>
      <c r="DMH428" s="134"/>
      <c r="DMI428" s="134"/>
      <c r="DMJ428" s="134"/>
      <c r="DMK428" s="134"/>
      <c r="DML428" s="134"/>
      <c r="DMM428" s="134"/>
      <c r="DMN428" s="134"/>
      <c r="DMO428" s="134"/>
      <c r="DMP428" s="134"/>
      <c r="DMQ428" s="134"/>
      <c r="DMR428" s="134"/>
      <c r="DMS428" s="134"/>
      <c r="DMT428" s="134"/>
      <c r="DMU428" s="134"/>
      <c r="DMV428" s="134"/>
      <c r="DMW428" s="134"/>
      <c r="DMX428" s="134"/>
      <c r="DMY428" s="134"/>
      <c r="DMZ428" s="134"/>
      <c r="DNA428" s="134"/>
      <c r="DNB428" s="134"/>
      <c r="DNC428" s="134"/>
      <c r="DND428" s="134"/>
      <c r="DNE428" s="134"/>
      <c r="DNF428" s="134"/>
      <c r="DNG428" s="134"/>
      <c r="DNH428" s="134"/>
      <c r="DNI428" s="134"/>
      <c r="DNJ428" s="134"/>
      <c r="DNK428" s="134"/>
      <c r="DNL428" s="134"/>
      <c r="DNM428" s="134"/>
      <c r="DNN428" s="134"/>
      <c r="DNO428" s="134"/>
      <c r="DNP428" s="134"/>
      <c r="DNQ428" s="134"/>
      <c r="DNR428" s="134"/>
      <c r="DNS428" s="134"/>
      <c r="DNT428" s="134"/>
      <c r="DNU428" s="134"/>
      <c r="DNV428" s="134"/>
      <c r="DNW428" s="134"/>
      <c r="DNX428" s="134"/>
      <c r="DNY428" s="134"/>
      <c r="DNZ428" s="134"/>
      <c r="DOA428" s="134"/>
      <c r="DOB428" s="134"/>
      <c r="DOC428" s="134"/>
      <c r="DOD428" s="134"/>
      <c r="DOE428" s="134"/>
      <c r="DOF428" s="134"/>
      <c r="DOG428" s="134"/>
      <c r="DOH428" s="134"/>
      <c r="DOI428" s="134"/>
      <c r="DOJ428" s="134"/>
      <c r="DOK428" s="134"/>
      <c r="DOL428" s="134"/>
      <c r="DOM428" s="134"/>
      <c r="DON428" s="134"/>
      <c r="DOO428" s="134"/>
      <c r="DOP428" s="134"/>
      <c r="DOQ428" s="134"/>
      <c r="DOR428" s="134"/>
      <c r="DOS428" s="134"/>
      <c r="DOT428" s="134"/>
      <c r="DOU428" s="134"/>
      <c r="DOV428" s="134"/>
      <c r="DOW428" s="134"/>
      <c r="DOX428" s="134"/>
      <c r="DOY428" s="134"/>
      <c r="DOZ428" s="134"/>
      <c r="DPA428" s="134"/>
      <c r="DPB428" s="134"/>
      <c r="DPC428" s="134"/>
      <c r="DPD428" s="134"/>
      <c r="DPE428" s="134"/>
      <c r="DPF428" s="134"/>
      <c r="DPG428" s="134"/>
      <c r="DPH428" s="134"/>
      <c r="DPI428" s="134"/>
      <c r="DPJ428" s="134"/>
      <c r="DPK428" s="134"/>
      <c r="DPL428" s="134"/>
      <c r="DPM428" s="134"/>
      <c r="DPN428" s="134"/>
      <c r="DPO428" s="134"/>
      <c r="DPP428" s="134"/>
      <c r="DPQ428" s="134"/>
      <c r="DPR428" s="134"/>
      <c r="DPS428" s="134"/>
      <c r="DPT428" s="134"/>
      <c r="DPU428" s="134"/>
      <c r="DPV428" s="134"/>
      <c r="DPW428" s="134"/>
      <c r="DPX428" s="134"/>
      <c r="DPY428" s="134"/>
      <c r="DPZ428" s="134"/>
      <c r="DQA428" s="134"/>
      <c r="DQB428" s="134"/>
      <c r="DQC428" s="134"/>
      <c r="DQD428" s="134"/>
      <c r="DQE428" s="134"/>
      <c r="DQF428" s="134"/>
      <c r="DQG428" s="134"/>
      <c r="DQH428" s="134"/>
      <c r="DQI428" s="134"/>
      <c r="DQJ428" s="134"/>
      <c r="DQK428" s="134"/>
      <c r="DQL428" s="134"/>
      <c r="DQM428" s="134"/>
      <c r="DQN428" s="134"/>
      <c r="DQO428" s="134"/>
      <c r="DQP428" s="134"/>
      <c r="DQQ428" s="134"/>
      <c r="DQR428" s="134"/>
      <c r="DQS428" s="134"/>
      <c r="DQT428" s="134"/>
      <c r="DQU428" s="134"/>
      <c r="DQV428" s="134"/>
      <c r="DQW428" s="134"/>
      <c r="DQX428" s="134"/>
      <c r="DQY428" s="134"/>
      <c r="DQZ428" s="134"/>
      <c r="DRA428" s="134"/>
      <c r="DRB428" s="134"/>
      <c r="DRC428" s="134"/>
      <c r="DRD428" s="134"/>
      <c r="DRE428" s="134"/>
      <c r="DRF428" s="134"/>
      <c r="DRG428" s="134"/>
      <c r="DRH428" s="134"/>
      <c r="DRI428" s="134"/>
      <c r="DRJ428" s="134"/>
      <c r="DRK428" s="134"/>
      <c r="DRL428" s="134"/>
      <c r="DRM428" s="134"/>
      <c r="DRN428" s="134"/>
      <c r="DRO428" s="134"/>
      <c r="DRP428" s="134"/>
      <c r="DRQ428" s="134"/>
      <c r="DRR428" s="134"/>
      <c r="DRS428" s="134"/>
      <c r="DRT428" s="134"/>
      <c r="DRU428" s="134"/>
      <c r="DRV428" s="134"/>
      <c r="DRW428" s="134"/>
      <c r="DRX428" s="134"/>
      <c r="DRY428" s="134"/>
      <c r="DRZ428" s="134"/>
      <c r="DSA428" s="134"/>
      <c r="DSB428" s="134"/>
      <c r="DSC428" s="134"/>
      <c r="DSD428" s="134"/>
      <c r="DSE428" s="134"/>
      <c r="DSF428" s="134"/>
      <c r="DSG428" s="134"/>
      <c r="DSH428" s="134"/>
      <c r="DSI428" s="134"/>
      <c r="DSJ428" s="134"/>
      <c r="DSK428" s="134"/>
      <c r="DSL428" s="134"/>
      <c r="DSM428" s="134"/>
      <c r="DSN428" s="134"/>
      <c r="DSO428" s="134"/>
      <c r="DSP428" s="134"/>
      <c r="DSQ428" s="134"/>
      <c r="DSR428" s="134"/>
      <c r="DSS428" s="134"/>
      <c r="DST428" s="134"/>
      <c r="DSU428" s="134"/>
      <c r="DSV428" s="134"/>
      <c r="DSW428" s="134"/>
      <c r="DSX428" s="134"/>
      <c r="DSY428" s="134"/>
      <c r="DSZ428" s="134"/>
      <c r="DTA428" s="134"/>
      <c r="DTB428" s="134"/>
      <c r="DTC428" s="134"/>
      <c r="DTD428" s="134"/>
      <c r="DTE428" s="134"/>
      <c r="DTF428" s="134"/>
      <c r="DTG428" s="134"/>
      <c r="DTH428" s="134"/>
      <c r="DTI428" s="134"/>
      <c r="DTJ428" s="134"/>
      <c r="DTK428" s="134"/>
      <c r="DTL428" s="134"/>
      <c r="DTM428" s="134"/>
      <c r="DTN428" s="134"/>
      <c r="DTO428" s="134"/>
      <c r="DTP428" s="134"/>
      <c r="DTQ428" s="134"/>
      <c r="DTR428" s="134"/>
      <c r="DTS428" s="134"/>
      <c r="DTT428" s="134"/>
      <c r="DTU428" s="134"/>
      <c r="DTV428" s="134"/>
      <c r="DTW428" s="134"/>
      <c r="DTX428" s="134"/>
      <c r="DTY428" s="134"/>
      <c r="DTZ428" s="134"/>
      <c r="DUA428" s="134"/>
      <c r="DUB428" s="134"/>
      <c r="DUC428" s="134"/>
      <c r="DUD428" s="134"/>
      <c r="DUE428" s="134"/>
      <c r="DUF428" s="134"/>
      <c r="DUG428" s="134"/>
      <c r="DUH428" s="134"/>
      <c r="DUI428" s="134"/>
      <c r="DUJ428" s="134"/>
      <c r="DUK428" s="134"/>
      <c r="DUL428" s="134"/>
      <c r="DUM428" s="134"/>
      <c r="DUN428" s="134"/>
      <c r="DUO428" s="134"/>
      <c r="DUP428" s="134"/>
      <c r="DUQ428" s="134"/>
      <c r="DUR428" s="134"/>
      <c r="DUS428" s="134"/>
      <c r="DUT428" s="134"/>
      <c r="DUU428" s="134"/>
      <c r="DUV428" s="134"/>
      <c r="DUW428" s="134"/>
      <c r="DUX428" s="134"/>
      <c r="DUY428" s="134"/>
      <c r="DUZ428" s="134"/>
      <c r="DVA428" s="134"/>
      <c r="DVB428" s="134"/>
      <c r="DVC428" s="134"/>
      <c r="DVD428" s="134"/>
      <c r="DVE428" s="134"/>
      <c r="DVF428" s="134"/>
      <c r="DVG428" s="134"/>
      <c r="DVH428" s="134"/>
      <c r="DVI428" s="134"/>
      <c r="DVJ428" s="134"/>
      <c r="DVK428" s="134"/>
      <c r="DVL428" s="134"/>
      <c r="DVM428" s="134"/>
      <c r="DVN428" s="134"/>
      <c r="DVO428" s="134"/>
      <c r="DVP428" s="134"/>
      <c r="DVQ428" s="134"/>
      <c r="DVR428" s="134"/>
      <c r="DVS428" s="134"/>
      <c r="DVT428" s="134"/>
      <c r="DVU428" s="134"/>
      <c r="DVV428" s="134"/>
      <c r="DVW428" s="134"/>
      <c r="DVX428" s="134"/>
      <c r="DVY428" s="134"/>
      <c r="DVZ428" s="134"/>
      <c r="DWA428" s="134"/>
      <c r="DWB428" s="134"/>
      <c r="DWC428" s="134"/>
      <c r="DWD428" s="134"/>
      <c r="DWE428" s="134"/>
      <c r="DWF428" s="134"/>
      <c r="DWG428" s="134"/>
      <c r="DWH428" s="134"/>
      <c r="DWI428" s="134"/>
      <c r="DWJ428" s="134"/>
      <c r="DWK428" s="134"/>
      <c r="DWL428" s="134"/>
      <c r="DWM428" s="134"/>
      <c r="DWN428" s="134"/>
      <c r="DWO428" s="134"/>
      <c r="DWP428" s="134"/>
      <c r="DWQ428" s="134"/>
      <c r="DWR428" s="134"/>
      <c r="DWS428" s="134"/>
      <c r="DWT428" s="134"/>
      <c r="DWU428" s="134"/>
      <c r="DWV428" s="134"/>
      <c r="DWW428" s="134"/>
      <c r="DWX428" s="134"/>
      <c r="DWY428" s="134"/>
      <c r="DWZ428" s="134"/>
      <c r="DXA428" s="134"/>
      <c r="DXB428" s="134"/>
      <c r="DXC428" s="134"/>
      <c r="DXD428" s="134"/>
      <c r="DXE428" s="134"/>
      <c r="DXF428" s="134"/>
      <c r="DXG428" s="134"/>
      <c r="DXH428" s="134"/>
      <c r="DXI428" s="134"/>
      <c r="DXJ428" s="134"/>
      <c r="DXK428" s="134"/>
      <c r="DXL428" s="134"/>
      <c r="DXM428" s="134"/>
      <c r="DXN428" s="134"/>
      <c r="DXO428" s="134"/>
      <c r="DXP428" s="134"/>
      <c r="DXQ428" s="134"/>
      <c r="DXR428" s="134"/>
      <c r="DXS428" s="134"/>
      <c r="DXT428" s="134"/>
      <c r="DXU428" s="134"/>
      <c r="DXV428" s="134"/>
      <c r="DXW428" s="134"/>
      <c r="DXX428" s="134"/>
      <c r="DXY428" s="134"/>
      <c r="DXZ428" s="134"/>
      <c r="DYA428" s="134"/>
      <c r="DYB428" s="134"/>
      <c r="DYC428" s="134"/>
      <c r="DYD428" s="134"/>
      <c r="DYE428" s="134"/>
      <c r="DYF428" s="134"/>
      <c r="DYG428" s="134"/>
      <c r="DYH428" s="134"/>
      <c r="DYI428" s="134"/>
      <c r="DYJ428" s="134"/>
      <c r="DYK428" s="134"/>
      <c r="DYL428" s="134"/>
      <c r="DYM428" s="134"/>
      <c r="DYN428" s="134"/>
      <c r="DYO428" s="134"/>
      <c r="DYP428" s="134"/>
      <c r="DYQ428" s="134"/>
      <c r="DYR428" s="134"/>
      <c r="DYS428" s="134"/>
      <c r="DYT428" s="134"/>
      <c r="DYU428" s="134"/>
      <c r="DYV428" s="134"/>
      <c r="DYW428" s="134"/>
      <c r="DYX428" s="134"/>
      <c r="DYY428" s="134"/>
      <c r="DYZ428" s="134"/>
      <c r="DZA428" s="134"/>
      <c r="DZB428" s="134"/>
      <c r="DZC428" s="134"/>
      <c r="DZD428" s="134"/>
      <c r="DZE428" s="134"/>
      <c r="DZF428" s="134"/>
      <c r="DZG428" s="134"/>
      <c r="DZH428" s="134"/>
      <c r="DZI428" s="134"/>
      <c r="DZJ428" s="134"/>
      <c r="DZK428" s="134"/>
      <c r="DZL428" s="134"/>
      <c r="DZM428" s="134"/>
      <c r="DZN428" s="134"/>
      <c r="DZO428" s="134"/>
      <c r="DZP428" s="134"/>
      <c r="DZQ428" s="134"/>
      <c r="DZR428" s="134"/>
      <c r="DZS428" s="134"/>
      <c r="DZT428" s="134"/>
      <c r="DZU428" s="134"/>
      <c r="DZV428" s="134"/>
      <c r="DZW428" s="134"/>
      <c r="DZX428" s="134"/>
      <c r="DZY428" s="134"/>
      <c r="DZZ428" s="134"/>
      <c r="EAA428" s="134"/>
      <c r="EAB428" s="134"/>
      <c r="EAC428" s="134"/>
      <c r="EAD428" s="134"/>
      <c r="EAE428" s="134"/>
      <c r="EAF428" s="134"/>
      <c r="EAG428" s="134"/>
      <c r="EAH428" s="134"/>
      <c r="EAI428" s="134"/>
      <c r="EAJ428" s="134"/>
      <c r="EAK428" s="134"/>
      <c r="EAL428" s="134"/>
      <c r="EAM428" s="134"/>
      <c r="EAN428" s="134"/>
      <c r="EAO428" s="134"/>
      <c r="EAP428" s="134"/>
      <c r="EAQ428" s="134"/>
      <c r="EAR428" s="134"/>
      <c r="EAS428" s="134"/>
      <c r="EAT428" s="134"/>
      <c r="EAU428" s="134"/>
      <c r="EAV428" s="134"/>
      <c r="EAW428" s="134"/>
      <c r="EAX428" s="134"/>
      <c r="EAY428" s="134"/>
      <c r="EAZ428" s="134"/>
      <c r="EBA428" s="134"/>
      <c r="EBB428" s="134"/>
      <c r="EBC428" s="134"/>
      <c r="EBD428" s="134"/>
      <c r="EBE428" s="134"/>
      <c r="EBF428" s="134"/>
      <c r="EBG428" s="134"/>
      <c r="EBH428" s="134"/>
      <c r="EBI428" s="134"/>
      <c r="EBJ428" s="134"/>
      <c r="EBK428" s="134"/>
      <c r="EBL428" s="134"/>
      <c r="EBM428" s="134"/>
      <c r="EBN428" s="134"/>
      <c r="EBO428" s="134"/>
      <c r="EBP428" s="134"/>
      <c r="EBQ428" s="134"/>
      <c r="EBR428" s="134"/>
      <c r="EBS428" s="134"/>
      <c r="EBT428" s="134"/>
      <c r="EBU428" s="134"/>
      <c r="EBV428" s="134"/>
      <c r="EBW428" s="134"/>
      <c r="EBX428" s="134"/>
      <c r="EBY428" s="134"/>
      <c r="EBZ428" s="134"/>
      <c r="ECA428" s="134"/>
      <c r="ECB428" s="134"/>
      <c r="ECC428" s="134"/>
      <c r="ECD428" s="134"/>
      <c r="ECE428" s="134"/>
      <c r="ECF428" s="134"/>
      <c r="ECG428" s="134"/>
      <c r="ECH428" s="134"/>
      <c r="ECI428" s="134"/>
      <c r="ECJ428" s="134"/>
      <c r="ECK428" s="134"/>
      <c r="ECL428" s="134"/>
      <c r="ECM428" s="134"/>
      <c r="ECN428" s="134"/>
      <c r="ECO428" s="134"/>
      <c r="ECP428" s="134"/>
      <c r="ECQ428" s="134"/>
      <c r="ECR428" s="134"/>
      <c r="ECS428" s="134"/>
      <c r="ECT428" s="134"/>
      <c r="ECU428" s="134"/>
      <c r="ECV428" s="134"/>
      <c r="ECW428" s="134"/>
      <c r="ECX428" s="134"/>
      <c r="ECY428" s="134"/>
      <c r="ECZ428" s="134"/>
      <c r="EDA428" s="134"/>
      <c r="EDB428" s="134"/>
      <c r="EDC428" s="134"/>
      <c r="EDD428" s="134"/>
      <c r="EDE428" s="134"/>
      <c r="EDF428" s="134"/>
      <c r="EDG428" s="134"/>
      <c r="EDH428" s="134"/>
      <c r="EDI428" s="134"/>
      <c r="EDJ428" s="134"/>
      <c r="EDK428" s="134"/>
      <c r="EDL428" s="134"/>
      <c r="EDM428" s="134"/>
      <c r="EDN428" s="134"/>
      <c r="EDO428" s="134"/>
      <c r="EDP428" s="134"/>
      <c r="EDQ428" s="134"/>
      <c r="EDR428" s="134"/>
      <c r="EDS428" s="134"/>
      <c r="EDT428" s="134"/>
      <c r="EDU428" s="134"/>
      <c r="EDV428" s="134"/>
      <c r="EDW428" s="134"/>
      <c r="EDX428" s="134"/>
      <c r="EDY428" s="134"/>
      <c r="EDZ428" s="134"/>
      <c r="EEA428" s="134"/>
      <c r="EEB428" s="134"/>
      <c r="EEC428" s="134"/>
      <c r="EED428" s="134"/>
      <c r="EEE428" s="134"/>
      <c r="EEF428" s="134"/>
      <c r="EEG428" s="134"/>
      <c r="EEH428" s="134"/>
      <c r="EEI428" s="134"/>
      <c r="EEJ428" s="134"/>
      <c r="EEK428" s="134"/>
      <c r="EEL428" s="134"/>
      <c r="EEM428" s="134"/>
      <c r="EEN428" s="134"/>
      <c r="EEO428" s="134"/>
      <c r="EEP428" s="134"/>
      <c r="EEQ428" s="134"/>
      <c r="EER428" s="134"/>
      <c r="EES428" s="134"/>
      <c r="EET428" s="134"/>
      <c r="EEU428" s="134"/>
      <c r="EEV428" s="134"/>
      <c r="EEW428" s="134"/>
      <c r="EEX428" s="134"/>
      <c r="EEY428" s="134"/>
      <c r="EEZ428" s="134"/>
      <c r="EFA428" s="134"/>
      <c r="EFB428" s="134"/>
      <c r="EFC428" s="134"/>
      <c r="EFD428" s="134"/>
      <c r="EFE428" s="134"/>
      <c r="EFF428" s="134"/>
      <c r="EFG428" s="134"/>
      <c r="EFH428" s="134"/>
      <c r="EFI428" s="134"/>
      <c r="EFJ428" s="134"/>
      <c r="EFK428" s="134"/>
      <c r="EFL428" s="134"/>
      <c r="EFM428" s="134"/>
      <c r="EFN428" s="134"/>
      <c r="EFO428" s="134"/>
      <c r="EFP428" s="134"/>
      <c r="EFQ428" s="134"/>
      <c r="EFR428" s="134"/>
      <c r="EFS428" s="134"/>
      <c r="EFT428" s="134"/>
      <c r="EFU428" s="134"/>
      <c r="EFV428" s="134"/>
      <c r="EFW428" s="134"/>
      <c r="EFX428" s="134"/>
      <c r="EFY428" s="134"/>
      <c r="EFZ428" s="134"/>
      <c r="EGA428" s="134"/>
      <c r="EGB428" s="134"/>
      <c r="EGC428" s="134"/>
      <c r="EGD428" s="134"/>
      <c r="EGE428" s="134"/>
      <c r="EGF428" s="134"/>
      <c r="EGG428" s="134"/>
      <c r="EGH428" s="134"/>
      <c r="EGI428" s="134"/>
      <c r="EGJ428" s="134"/>
      <c r="EGK428" s="134"/>
      <c r="EGL428" s="134"/>
      <c r="EGM428" s="134"/>
      <c r="EGN428" s="134"/>
      <c r="EGO428" s="134"/>
      <c r="EGP428" s="134"/>
      <c r="EGQ428" s="134"/>
      <c r="EGR428" s="134"/>
      <c r="EGS428" s="134"/>
      <c r="EGT428" s="134"/>
      <c r="EGU428" s="134"/>
      <c r="EGV428" s="134"/>
      <c r="EGW428" s="134"/>
      <c r="EGX428" s="134"/>
      <c r="EGY428" s="134"/>
      <c r="EGZ428" s="134"/>
      <c r="EHA428" s="134"/>
      <c r="EHB428" s="134"/>
      <c r="EHC428" s="134"/>
      <c r="EHD428" s="134"/>
      <c r="EHE428" s="134"/>
      <c r="EHF428" s="134"/>
      <c r="EHG428" s="134"/>
      <c r="EHH428" s="134"/>
      <c r="EHI428" s="134"/>
      <c r="EHJ428" s="134"/>
      <c r="EHK428" s="134"/>
      <c r="EHL428" s="134"/>
      <c r="EHM428" s="134"/>
      <c r="EHN428" s="134"/>
      <c r="EHO428" s="134"/>
      <c r="EHP428" s="134"/>
      <c r="EHQ428" s="134"/>
      <c r="EHR428" s="134"/>
      <c r="EHS428" s="134"/>
      <c r="EHT428" s="134"/>
      <c r="EHU428" s="134"/>
      <c r="EHV428" s="134"/>
      <c r="EHW428" s="134"/>
      <c r="EHX428" s="134"/>
      <c r="EHY428" s="134"/>
      <c r="EHZ428" s="134"/>
      <c r="EIA428" s="134"/>
      <c r="EIB428" s="134"/>
      <c r="EIC428" s="134"/>
      <c r="EID428" s="134"/>
      <c r="EIE428" s="134"/>
      <c r="EIF428" s="134"/>
      <c r="EIG428" s="134"/>
      <c r="EIH428" s="134"/>
      <c r="EII428" s="134"/>
      <c r="EIJ428" s="134"/>
      <c r="EIK428" s="134"/>
      <c r="EIL428" s="134"/>
      <c r="EIM428" s="134"/>
      <c r="EIN428" s="134"/>
      <c r="EIO428" s="134"/>
      <c r="EIP428" s="134"/>
      <c r="EIQ428" s="134"/>
      <c r="EIR428" s="134"/>
      <c r="EIS428" s="134"/>
      <c r="EIT428" s="134"/>
      <c r="EIU428" s="134"/>
      <c r="EIV428" s="134"/>
      <c r="EIW428" s="134"/>
      <c r="EIX428" s="134"/>
      <c r="EIY428" s="134"/>
      <c r="EIZ428" s="134"/>
      <c r="EJA428" s="134"/>
      <c r="EJB428" s="134"/>
      <c r="EJC428" s="134"/>
      <c r="EJD428" s="134"/>
      <c r="EJE428" s="134"/>
      <c r="EJF428" s="134"/>
      <c r="EJG428" s="134"/>
      <c r="EJH428" s="134"/>
      <c r="EJI428" s="134"/>
      <c r="EJJ428" s="134"/>
      <c r="EJK428" s="134"/>
      <c r="EJL428" s="134"/>
      <c r="EJM428" s="134"/>
      <c r="EJN428" s="134"/>
      <c r="EJO428" s="134"/>
      <c r="EJP428" s="134"/>
      <c r="EJQ428" s="134"/>
      <c r="EJR428" s="134"/>
      <c r="EJS428" s="134"/>
      <c r="EJT428" s="134"/>
      <c r="EJU428" s="134"/>
      <c r="EJV428" s="134"/>
      <c r="EJW428" s="134"/>
      <c r="EJX428" s="134"/>
      <c r="EJY428" s="134"/>
      <c r="EJZ428" s="134"/>
      <c r="EKA428" s="134"/>
      <c r="EKB428" s="134"/>
      <c r="EKC428" s="134"/>
      <c r="EKD428" s="134"/>
      <c r="EKE428" s="134"/>
      <c r="EKF428" s="134"/>
      <c r="EKG428" s="134"/>
      <c r="EKH428" s="134"/>
      <c r="EKI428" s="134"/>
      <c r="EKJ428" s="134"/>
      <c r="EKK428" s="134"/>
      <c r="EKL428" s="134"/>
      <c r="EKM428" s="134"/>
      <c r="EKN428" s="134"/>
      <c r="EKO428" s="134"/>
      <c r="EKP428" s="134"/>
      <c r="EKQ428" s="134"/>
      <c r="EKR428" s="134"/>
      <c r="EKS428" s="134"/>
      <c r="EKT428" s="134"/>
      <c r="EKU428" s="134"/>
      <c r="EKV428" s="134"/>
      <c r="EKW428" s="134"/>
      <c r="EKX428" s="134"/>
      <c r="EKY428" s="134"/>
      <c r="EKZ428" s="134"/>
      <c r="ELA428" s="134"/>
      <c r="ELB428" s="134"/>
      <c r="ELC428" s="134"/>
      <c r="ELD428" s="134"/>
      <c r="ELE428" s="134"/>
      <c r="ELF428" s="134"/>
      <c r="ELG428" s="134"/>
      <c r="ELH428" s="134"/>
      <c r="ELI428" s="134"/>
      <c r="ELJ428" s="134"/>
      <c r="ELK428" s="134"/>
      <c r="ELL428" s="134"/>
      <c r="ELM428" s="134"/>
      <c r="ELN428" s="134"/>
      <c r="ELO428" s="134"/>
      <c r="ELP428" s="134"/>
      <c r="ELQ428" s="134"/>
      <c r="ELR428" s="134"/>
      <c r="ELS428" s="134"/>
      <c r="ELT428" s="134"/>
      <c r="ELU428" s="134"/>
      <c r="ELV428" s="134"/>
      <c r="ELW428" s="134"/>
      <c r="ELX428" s="134"/>
      <c r="ELY428" s="134"/>
      <c r="ELZ428" s="134"/>
      <c r="EMA428" s="134"/>
      <c r="EMB428" s="134"/>
      <c r="EMC428" s="134"/>
      <c r="EMD428" s="134"/>
      <c r="EME428" s="134"/>
      <c r="EMF428" s="134"/>
      <c r="EMG428" s="134"/>
      <c r="EMH428" s="134"/>
      <c r="EMI428" s="134"/>
      <c r="EMJ428" s="134"/>
      <c r="EMK428" s="134"/>
      <c r="EML428" s="134"/>
      <c r="EMM428" s="134"/>
      <c r="EMN428" s="134"/>
      <c r="EMO428" s="134"/>
      <c r="EMP428" s="134"/>
      <c r="EMQ428" s="134"/>
      <c r="EMR428" s="134"/>
      <c r="EMS428" s="134"/>
      <c r="EMT428" s="134"/>
      <c r="EMU428" s="134"/>
      <c r="EMV428" s="134"/>
      <c r="EMW428" s="134"/>
      <c r="EMX428" s="134"/>
      <c r="EMY428" s="134"/>
      <c r="EMZ428" s="134"/>
      <c r="ENA428" s="134"/>
      <c r="ENB428" s="134"/>
      <c r="ENC428" s="134"/>
      <c r="END428" s="134"/>
      <c r="ENE428" s="134"/>
      <c r="ENF428" s="134"/>
      <c r="ENG428" s="134"/>
      <c r="ENH428" s="134"/>
      <c r="ENI428" s="134"/>
      <c r="ENJ428" s="134"/>
      <c r="ENK428" s="134"/>
      <c r="ENL428" s="134"/>
      <c r="ENM428" s="134"/>
      <c r="ENN428" s="134"/>
      <c r="ENO428" s="134"/>
      <c r="ENP428" s="134"/>
      <c r="ENQ428" s="134"/>
      <c r="ENR428" s="134"/>
      <c r="ENS428" s="134"/>
      <c r="ENT428" s="134"/>
      <c r="ENU428" s="134"/>
      <c r="ENV428" s="134"/>
      <c r="ENW428" s="134"/>
      <c r="ENX428" s="134"/>
      <c r="ENY428" s="134"/>
      <c r="ENZ428" s="134"/>
      <c r="EOA428" s="134"/>
      <c r="EOB428" s="134"/>
      <c r="EOC428" s="134"/>
      <c r="EOD428" s="134"/>
      <c r="EOE428" s="134"/>
      <c r="EOF428" s="134"/>
      <c r="EOG428" s="134"/>
      <c r="EOH428" s="134"/>
      <c r="EOI428" s="134"/>
      <c r="EOJ428" s="134"/>
      <c r="EOK428" s="134"/>
      <c r="EOL428" s="134"/>
      <c r="EOM428" s="134"/>
      <c r="EON428" s="134"/>
      <c r="EOO428" s="134"/>
      <c r="EOP428" s="134"/>
      <c r="EOQ428" s="134"/>
      <c r="EOR428" s="134"/>
      <c r="EOS428" s="134"/>
      <c r="EOT428" s="134"/>
      <c r="EOU428" s="134"/>
      <c r="EOV428" s="134"/>
      <c r="EOW428" s="134"/>
      <c r="EOX428" s="134"/>
      <c r="EOY428" s="134"/>
      <c r="EOZ428" s="134"/>
      <c r="EPA428" s="134"/>
      <c r="EPB428" s="134"/>
      <c r="EPC428" s="134"/>
      <c r="EPD428" s="134"/>
      <c r="EPE428" s="134"/>
      <c r="EPF428" s="134"/>
      <c r="EPG428" s="134"/>
      <c r="EPH428" s="134"/>
      <c r="EPI428" s="134"/>
      <c r="EPJ428" s="134"/>
      <c r="EPK428" s="134"/>
      <c r="EPL428" s="134"/>
      <c r="EPM428" s="134"/>
      <c r="EPN428" s="134"/>
      <c r="EPO428" s="134"/>
      <c r="EPP428" s="134"/>
      <c r="EPQ428" s="134"/>
      <c r="EPR428" s="134"/>
      <c r="EPS428" s="134"/>
      <c r="EPT428" s="134"/>
      <c r="EPU428" s="134"/>
      <c r="EPV428" s="134"/>
      <c r="EPW428" s="134"/>
      <c r="EPX428" s="134"/>
      <c r="EPY428" s="134"/>
      <c r="EPZ428" s="134"/>
      <c r="EQA428" s="134"/>
      <c r="EQB428" s="134"/>
      <c r="EQC428" s="134"/>
      <c r="EQD428" s="134"/>
      <c r="EQE428" s="134"/>
      <c r="EQF428" s="134"/>
      <c r="EQG428" s="134"/>
      <c r="EQH428" s="134"/>
      <c r="EQI428" s="134"/>
      <c r="EQJ428" s="134"/>
      <c r="EQK428" s="134"/>
      <c r="EQL428" s="134"/>
      <c r="EQM428" s="134"/>
      <c r="EQN428" s="134"/>
      <c r="EQO428" s="134"/>
      <c r="EQP428" s="134"/>
      <c r="EQQ428" s="134"/>
      <c r="EQR428" s="134"/>
      <c r="EQS428" s="134"/>
      <c r="EQT428" s="134"/>
      <c r="EQU428" s="134"/>
      <c r="EQV428" s="134"/>
      <c r="EQW428" s="134"/>
      <c r="EQX428" s="134"/>
      <c r="EQY428" s="134"/>
      <c r="EQZ428" s="134"/>
      <c r="ERA428" s="134"/>
      <c r="ERB428" s="134"/>
      <c r="ERC428" s="134"/>
      <c r="ERD428" s="134"/>
      <c r="ERE428" s="134"/>
      <c r="ERF428" s="134"/>
      <c r="ERG428" s="134"/>
      <c r="ERH428" s="134"/>
      <c r="ERI428" s="134"/>
      <c r="ERJ428" s="134"/>
      <c r="ERK428" s="134"/>
      <c r="ERL428" s="134"/>
      <c r="ERM428" s="134"/>
      <c r="ERN428" s="134"/>
      <c r="ERO428" s="134"/>
      <c r="ERP428" s="134"/>
      <c r="ERQ428" s="134"/>
      <c r="ERR428" s="134"/>
      <c r="ERS428" s="134"/>
      <c r="ERT428" s="134"/>
      <c r="ERU428" s="134"/>
      <c r="ERV428" s="134"/>
      <c r="ERW428" s="134"/>
      <c r="ERX428" s="134"/>
      <c r="ERY428" s="134"/>
      <c r="ERZ428" s="134"/>
      <c r="ESA428" s="134"/>
      <c r="ESB428" s="134"/>
      <c r="ESC428" s="134"/>
      <c r="ESD428" s="134"/>
      <c r="ESE428" s="134"/>
      <c r="ESF428" s="134"/>
      <c r="ESG428" s="134"/>
      <c r="ESH428" s="134"/>
      <c r="ESI428" s="134"/>
      <c r="ESJ428" s="134"/>
      <c r="ESK428" s="134"/>
      <c r="ESL428" s="134"/>
      <c r="ESM428" s="134"/>
      <c r="ESN428" s="134"/>
      <c r="ESO428" s="134"/>
      <c r="ESP428" s="134"/>
      <c r="ESQ428" s="134"/>
      <c r="ESR428" s="134"/>
      <c r="ESS428" s="134"/>
      <c r="EST428" s="134"/>
      <c r="ESU428" s="134"/>
      <c r="ESV428" s="134"/>
      <c r="ESW428" s="134"/>
      <c r="ESX428" s="134"/>
      <c r="ESY428" s="134"/>
      <c r="ESZ428" s="134"/>
      <c r="ETA428" s="134"/>
      <c r="ETB428" s="134"/>
      <c r="ETC428" s="134"/>
      <c r="ETD428" s="134"/>
      <c r="ETE428" s="134"/>
      <c r="ETF428" s="134"/>
      <c r="ETG428" s="134"/>
      <c r="ETH428" s="134"/>
      <c r="ETI428" s="134"/>
      <c r="ETJ428" s="134"/>
      <c r="ETK428" s="134"/>
      <c r="ETL428" s="134"/>
      <c r="ETM428" s="134"/>
      <c r="ETN428" s="134"/>
      <c r="ETO428" s="134"/>
      <c r="ETP428" s="134"/>
      <c r="ETQ428" s="134"/>
      <c r="ETR428" s="134"/>
      <c r="ETS428" s="134"/>
      <c r="ETT428" s="134"/>
      <c r="ETU428" s="134"/>
      <c r="ETV428" s="134"/>
      <c r="ETW428" s="134"/>
      <c r="ETX428" s="134"/>
      <c r="ETY428" s="134"/>
      <c r="ETZ428" s="134"/>
      <c r="EUA428" s="134"/>
      <c r="EUB428" s="134"/>
      <c r="EUC428" s="134"/>
      <c r="EUD428" s="134"/>
      <c r="EUE428" s="134"/>
      <c r="EUF428" s="134"/>
      <c r="EUG428" s="134"/>
      <c r="EUH428" s="134"/>
      <c r="EUI428" s="134"/>
      <c r="EUJ428" s="134"/>
      <c r="EUK428" s="134"/>
      <c r="EUL428" s="134"/>
      <c r="EUM428" s="134"/>
      <c r="EUN428" s="134"/>
      <c r="EUO428" s="134"/>
      <c r="EUP428" s="134"/>
      <c r="EUQ428" s="134"/>
      <c r="EUR428" s="134"/>
      <c r="EUS428" s="134"/>
      <c r="EUT428" s="134"/>
      <c r="EUU428" s="134"/>
      <c r="EUV428" s="134"/>
      <c r="EUW428" s="134"/>
      <c r="EUX428" s="134"/>
      <c r="EUY428" s="134"/>
      <c r="EUZ428" s="134"/>
      <c r="EVA428" s="134"/>
      <c r="EVB428" s="134"/>
      <c r="EVC428" s="134"/>
      <c r="EVD428" s="134"/>
      <c r="EVE428" s="134"/>
      <c r="EVF428" s="134"/>
      <c r="EVG428" s="134"/>
      <c r="EVH428" s="134"/>
      <c r="EVI428" s="134"/>
      <c r="EVJ428" s="134"/>
      <c r="EVK428" s="134"/>
      <c r="EVL428" s="134"/>
      <c r="EVM428" s="134"/>
      <c r="EVN428" s="134"/>
      <c r="EVO428" s="134"/>
      <c r="EVP428" s="134"/>
      <c r="EVQ428" s="134"/>
      <c r="EVR428" s="134"/>
      <c r="EVS428" s="134"/>
      <c r="EVT428" s="134"/>
      <c r="EVU428" s="134"/>
      <c r="EVV428" s="134"/>
      <c r="EVW428" s="134"/>
      <c r="EVX428" s="134"/>
      <c r="EVY428" s="134"/>
      <c r="EVZ428" s="134"/>
      <c r="EWA428" s="134"/>
      <c r="EWB428" s="134"/>
      <c r="EWC428" s="134"/>
      <c r="EWD428" s="134"/>
      <c r="EWE428" s="134"/>
      <c r="EWF428" s="134"/>
      <c r="EWG428" s="134"/>
      <c r="EWH428" s="134"/>
      <c r="EWI428" s="134"/>
      <c r="EWJ428" s="134"/>
      <c r="EWK428" s="134"/>
      <c r="EWL428" s="134"/>
      <c r="EWM428" s="134"/>
      <c r="EWN428" s="134"/>
      <c r="EWO428" s="134"/>
      <c r="EWP428" s="134"/>
      <c r="EWQ428" s="134"/>
      <c r="EWR428" s="134"/>
      <c r="EWS428" s="134"/>
      <c r="EWT428" s="134"/>
      <c r="EWU428" s="134"/>
      <c r="EWV428" s="134"/>
      <c r="EWW428" s="134"/>
      <c r="EWX428" s="134"/>
      <c r="EWY428" s="134"/>
      <c r="EWZ428" s="134"/>
      <c r="EXA428" s="134"/>
      <c r="EXB428" s="134"/>
      <c r="EXC428" s="134"/>
      <c r="EXD428" s="134"/>
      <c r="EXE428" s="134"/>
      <c r="EXF428" s="134"/>
      <c r="EXG428" s="134"/>
      <c r="EXH428" s="134"/>
      <c r="EXI428" s="134"/>
      <c r="EXJ428" s="134"/>
      <c r="EXK428" s="134"/>
      <c r="EXL428" s="134"/>
      <c r="EXM428" s="134"/>
      <c r="EXN428" s="134"/>
      <c r="EXO428" s="134"/>
      <c r="EXP428" s="134"/>
      <c r="EXQ428" s="134"/>
      <c r="EXR428" s="134"/>
      <c r="EXS428" s="134"/>
      <c r="EXT428" s="134"/>
      <c r="EXU428" s="134"/>
      <c r="EXV428" s="134"/>
      <c r="EXW428" s="134"/>
      <c r="EXX428" s="134"/>
      <c r="EXY428" s="134"/>
      <c r="EXZ428" s="134"/>
      <c r="EYA428" s="134"/>
      <c r="EYB428" s="134"/>
      <c r="EYC428" s="134"/>
      <c r="EYD428" s="134"/>
      <c r="EYE428" s="134"/>
      <c r="EYF428" s="134"/>
      <c r="EYG428" s="134"/>
      <c r="EYH428" s="134"/>
      <c r="EYI428" s="134"/>
      <c r="EYJ428" s="134"/>
      <c r="EYK428" s="134"/>
      <c r="EYL428" s="134"/>
      <c r="EYM428" s="134"/>
      <c r="EYN428" s="134"/>
      <c r="EYO428" s="134"/>
      <c r="EYP428" s="134"/>
      <c r="EYQ428" s="134"/>
      <c r="EYR428" s="134"/>
      <c r="EYS428" s="134"/>
      <c r="EYT428" s="134"/>
      <c r="EYU428" s="134"/>
      <c r="EYV428" s="134"/>
      <c r="EYW428" s="134"/>
      <c r="EYX428" s="134"/>
      <c r="EYY428" s="134"/>
      <c r="EYZ428" s="134"/>
      <c r="EZA428" s="134"/>
      <c r="EZB428" s="134"/>
      <c r="EZC428" s="134"/>
      <c r="EZD428" s="134"/>
      <c r="EZE428" s="134"/>
      <c r="EZF428" s="134"/>
      <c r="EZG428" s="134"/>
      <c r="EZH428" s="134"/>
      <c r="EZI428" s="134"/>
      <c r="EZJ428" s="134"/>
      <c r="EZK428" s="134"/>
      <c r="EZL428" s="134"/>
      <c r="EZM428" s="134"/>
      <c r="EZN428" s="134"/>
      <c r="EZO428" s="134"/>
      <c r="EZP428" s="134"/>
      <c r="EZQ428" s="134"/>
      <c r="EZR428" s="134"/>
      <c r="EZS428" s="134"/>
      <c r="EZT428" s="134"/>
      <c r="EZU428" s="134"/>
      <c r="EZV428" s="134"/>
      <c r="EZW428" s="134"/>
      <c r="EZX428" s="134"/>
      <c r="EZY428" s="134"/>
      <c r="EZZ428" s="134"/>
      <c r="FAA428" s="134"/>
      <c r="FAB428" s="134"/>
      <c r="FAC428" s="134"/>
      <c r="FAD428" s="134"/>
      <c r="FAE428" s="134"/>
      <c r="FAF428" s="134"/>
      <c r="FAG428" s="134"/>
      <c r="FAH428" s="134"/>
      <c r="FAI428" s="134"/>
      <c r="FAJ428" s="134"/>
      <c r="FAK428" s="134"/>
      <c r="FAL428" s="134"/>
      <c r="FAM428" s="134"/>
      <c r="FAN428" s="134"/>
      <c r="FAO428" s="134"/>
      <c r="FAP428" s="134"/>
      <c r="FAQ428" s="134"/>
      <c r="FAR428" s="134"/>
      <c r="FAS428" s="134"/>
      <c r="FAT428" s="134"/>
      <c r="FAU428" s="134"/>
      <c r="FAV428" s="134"/>
      <c r="FAW428" s="134"/>
      <c r="FAX428" s="134"/>
      <c r="FAY428" s="134"/>
      <c r="FAZ428" s="134"/>
      <c r="FBA428" s="134"/>
      <c r="FBB428" s="134"/>
      <c r="FBC428" s="134"/>
      <c r="FBD428" s="134"/>
      <c r="FBE428" s="134"/>
      <c r="FBF428" s="134"/>
      <c r="FBG428" s="134"/>
      <c r="FBH428" s="134"/>
      <c r="FBI428" s="134"/>
      <c r="FBJ428" s="134"/>
      <c r="FBK428" s="134"/>
      <c r="FBL428" s="134"/>
      <c r="FBM428" s="134"/>
      <c r="FBN428" s="134"/>
      <c r="FBO428" s="134"/>
      <c r="FBP428" s="134"/>
      <c r="FBQ428" s="134"/>
      <c r="FBR428" s="134"/>
      <c r="FBS428" s="134"/>
      <c r="FBT428" s="134"/>
      <c r="FBU428" s="134"/>
      <c r="FBV428" s="134"/>
      <c r="FBW428" s="134"/>
      <c r="FBX428" s="134"/>
      <c r="FBY428" s="134"/>
      <c r="FBZ428" s="134"/>
      <c r="FCA428" s="134"/>
      <c r="FCB428" s="134"/>
      <c r="FCC428" s="134"/>
      <c r="FCD428" s="134"/>
      <c r="FCE428" s="134"/>
      <c r="FCF428" s="134"/>
      <c r="FCG428" s="134"/>
      <c r="FCH428" s="134"/>
      <c r="FCI428" s="134"/>
      <c r="FCJ428" s="134"/>
      <c r="FCK428" s="134"/>
      <c r="FCL428" s="134"/>
      <c r="FCM428" s="134"/>
      <c r="FCN428" s="134"/>
      <c r="FCO428" s="134"/>
      <c r="FCP428" s="134"/>
      <c r="FCQ428" s="134"/>
      <c r="FCR428" s="134"/>
      <c r="FCS428" s="134"/>
      <c r="FCT428" s="134"/>
      <c r="FCU428" s="134"/>
      <c r="FCV428" s="134"/>
      <c r="FCW428" s="134"/>
      <c r="FCX428" s="134"/>
      <c r="FCY428" s="134"/>
      <c r="FCZ428" s="134"/>
      <c r="FDA428" s="134"/>
      <c r="FDB428" s="134"/>
      <c r="FDC428" s="134"/>
      <c r="FDD428" s="134"/>
      <c r="FDE428" s="134"/>
      <c r="FDF428" s="134"/>
      <c r="FDG428" s="134"/>
      <c r="FDH428" s="134"/>
      <c r="FDI428" s="134"/>
      <c r="FDJ428" s="134"/>
      <c r="FDK428" s="134"/>
      <c r="FDL428" s="134"/>
      <c r="FDM428" s="134"/>
      <c r="FDN428" s="134"/>
      <c r="FDO428" s="134"/>
      <c r="FDP428" s="134"/>
      <c r="FDQ428" s="134"/>
      <c r="FDR428" s="134"/>
      <c r="FDS428" s="134"/>
      <c r="FDT428" s="134"/>
      <c r="FDU428" s="134"/>
      <c r="FDV428" s="134"/>
      <c r="FDW428" s="134"/>
      <c r="FDX428" s="134"/>
      <c r="FDY428" s="134"/>
      <c r="FDZ428" s="134"/>
      <c r="FEA428" s="134"/>
      <c r="FEB428" s="134"/>
      <c r="FEC428" s="134"/>
      <c r="FED428" s="134"/>
      <c r="FEE428" s="134"/>
      <c r="FEF428" s="134"/>
      <c r="FEG428" s="134"/>
      <c r="FEH428" s="134"/>
      <c r="FEI428" s="134"/>
      <c r="FEJ428" s="134"/>
      <c r="FEK428" s="134"/>
      <c r="FEL428" s="134"/>
      <c r="FEM428" s="134"/>
      <c r="FEN428" s="134"/>
      <c r="FEO428" s="134"/>
      <c r="FEP428" s="134"/>
      <c r="FEQ428" s="134"/>
      <c r="FER428" s="134"/>
      <c r="FES428" s="134"/>
      <c r="FET428" s="134"/>
      <c r="FEU428" s="134"/>
      <c r="FEV428" s="134"/>
      <c r="FEW428" s="134"/>
      <c r="FEX428" s="134"/>
      <c r="FEY428" s="134"/>
      <c r="FEZ428" s="134"/>
      <c r="FFA428" s="134"/>
      <c r="FFB428" s="134"/>
      <c r="FFC428" s="134"/>
      <c r="FFD428" s="134"/>
      <c r="FFE428" s="134"/>
      <c r="FFF428" s="134"/>
      <c r="FFG428" s="134"/>
      <c r="FFH428" s="134"/>
      <c r="FFI428" s="134"/>
      <c r="FFJ428" s="134"/>
      <c r="FFK428" s="134"/>
      <c r="FFL428" s="134"/>
      <c r="FFM428" s="134"/>
      <c r="FFN428" s="134"/>
      <c r="FFO428" s="134"/>
      <c r="FFP428" s="134"/>
      <c r="FFQ428" s="134"/>
      <c r="FFR428" s="134"/>
      <c r="FFS428" s="134"/>
      <c r="FFT428" s="134"/>
      <c r="FFU428" s="134"/>
      <c r="FFV428" s="134"/>
      <c r="FFW428" s="134"/>
      <c r="FFX428" s="134"/>
      <c r="FFY428" s="134"/>
      <c r="FFZ428" s="134"/>
      <c r="FGA428" s="134"/>
      <c r="FGB428" s="134"/>
      <c r="FGC428" s="134"/>
      <c r="FGD428" s="134"/>
      <c r="FGE428" s="134"/>
      <c r="FGF428" s="134"/>
      <c r="FGG428" s="134"/>
      <c r="FGH428" s="134"/>
      <c r="FGI428" s="134"/>
      <c r="FGJ428" s="134"/>
      <c r="FGK428" s="134"/>
      <c r="FGL428" s="134"/>
      <c r="FGM428" s="134"/>
      <c r="FGN428" s="134"/>
      <c r="FGO428" s="134"/>
      <c r="FGP428" s="134"/>
      <c r="FGQ428" s="134"/>
      <c r="FGR428" s="134"/>
      <c r="FGS428" s="134"/>
      <c r="FGT428" s="134"/>
      <c r="FGU428" s="134"/>
      <c r="FGV428" s="134"/>
      <c r="FGW428" s="134"/>
      <c r="FGX428" s="134"/>
      <c r="FGY428" s="134"/>
      <c r="FGZ428" s="134"/>
      <c r="FHA428" s="134"/>
      <c r="FHB428" s="134"/>
      <c r="FHC428" s="134"/>
      <c r="FHD428" s="134"/>
      <c r="FHE428" s="134"/>
      <c r="FHF428" s="134"/>
      <c r="FHG428" s="134"/>
      <c r="FHH428" s="134"/>
      <c r="FHI428" s="134"/>
      <c r="FHJ428" s="134"/>
      <c r="FHK428" s="134"/>
      <c r="FHL428" s="134"/>
      <c r="FHM428" s="134"/>
      <c r="FHN428" s="134"/>
      <c r="FHO428" s="134"/>
      <c r="FHP428" s="134"/>
      <c r="FHQ428" s="134"/>
      <c r="FHR428" s="134"/>
      <c r="FHS428" s="134"/>
      <c r="FHT428" s="134"/>
      <c r="FHU428" s="134"/>
      <c r="FHV428" s="134"/>
      <c r="FHW428" s="134"/>
      <c r="FHX428" s="134"/>
      <c r="FHY428" s="134"/>
      <c r="FHZ428" s="134"/>
      <c r="FIA428" s="134"/>
      <c r="FIB428" s="134"/>
      <c r="FIC428" s="134"/>
      <c r="FID428" s="134"/>
      <c r="FIE428" s="134"/>
      <c r="FIF428" s="134"/>
      <c r="FIG428" s="134"/>
      <c r="FIH428" s="134"/>
      <c r="FII428" s="134"/>
      <c r="FIJ428" s="134"/>
      <c r="FIK428" s="134"/>
      <c r="FIL428" s="134"/>
      <c r="FIM428" s="134"/>
      <c r="FIN428" s="134"/>
      <c r="FIO428" s="134"/>
      <c r="FIP428" s="134"/>
      <c r="FIQ428" s="134"/>
      <c r="FIR428" s="134"/>
      <c r="FIS428" s="134"/>
      <c r="FIT428" s="134"/>
      <c r="FIU428" s="134"/>
      <c r="FIV428" s="134"/>
      <c r="FIW428" s="134"/>
      <c r="FIX428" s="134"/>
      <c r="FIY428" s="134"/>
      <c r="FIZ428" s="134"/>
      <c r="FJA428" s="134"/>
      <c r="FJB428" s="134"/>
      <c r="FJC428" s="134"/>
      <c r="FJD428" s="134"/>
      <c r="FJE428" s="134"/>
      <c r="FJF428" s="134"/>
      <c r="FJG428" s="134"/>
      <c r="FJH428" s="134"/>
      <c r="FJI428" s="134"/>
      <c r="FJJ428" s="134"/>
      <c r="FJK428" s="134"/>
      <c r="FJL428" s="134"/>
      <c r="FJM428" s="134"/>
      <c r="FJN428" s="134"/>
      <c r="FJO428" s="134"/>
      <c r="FJP428" s="134"/>
      <c r="FJQ428" s="134"/>
      <c r="FJR428" s="134"/>
      <c r="FJS428" s="134"/>
      <c r="FJT428" s="134"/>
      <c r="FJU428" s="134"/>
      <c r="FJV428" s="134"/>
      <c r="FJW428" s="134"/>
      <c r="FJX428" s="134"/>
      <c r="FJY428" s="134"/>
      <c r="FJZ428" s="134"/>
      <c r="FKA428" s="134"/>
      <c r="FKB428" s="134"/>
      <c r="FKC428" s="134"/>
      <c r="FKD428" s="134"/>
      <c r="FKE428" s="134"/>
      <c r="FKF428" s="134"/>
      <c r="FKG428" s="134"/>
      <c r="FKH428" s="134"/>
      <c r="FKI428" s="134"/>
      <c r="FKJ428" s="134"/>
      <c r="FKK428" s="134"/>
      <c r="FKL428" s="134"/>
      <c r="FKM428" s="134"/>
      <c r="FKN428" s="134"/>
      <c r="FKO428" s="134"/>
      <c r="FKP428" s="134"/>
      <c r="FKQ428" s="134"/>
      <c r="FKR428" s="134"/>
      <c r="FKS428" s="134"/>
      <c r="FKT428" s="134"/>
      <c r="FKU428" s="134"/>
      <c r="FKV428" s="134"/>
      <c r="FKW428" s="134"/>
      <c r="FKX428" s="134"/>
      <c r="FKY428" s="134"/>
      <c r="FKZ428" s="134"/>
      <c r="FLA428" s="134"/>
      <c r="FLB428" s="134"/>
      <c r="FLC428" s="134"/>
      <c r="FLD428" s="134"/>
      <c r="FLE428" s="134"/>
      <c r="FLF428" s="134"/>
      <c r="FLG428" s="134"/>
      <c r="FLH428" s="134"/>
      <c r="FLI428" s="134"/>
      <c r="FLJ428" s="134"/>
      <c r="FLK428" s="134"/>
      <c r="FLL428" s="134"/>
      <c r="FLM428" s="134"/>
      <c r="FLN428" s="134"/>
      <c r="FLO428" s="134"/>
      <c r="FLP428" s="134"/>
      <c r="FLQ428" s="134"/>
      <c r="FLR428" s="134"/>
      <c r="FLS428" s="134"/>
      <c r="FLT428" s="134"/>
      <c r="FLU428" s="134"/>
      <c r="FLV428" s="134"/>
      <c r="FLW428" s="134"/>
      <c r="FLX428" s="134"/>
      <c r="FLY428" s="134"/>
      <c r="FLZ428" s="134"/>
      <c r="FMA428" s="134"/>
      <c r="FMB428" s="134"/>
      <c r="FMC428" s="134"/>
      <c r="FMD428" s="134"/>
      <c r="FME428" s="134"/>
      <c r="FMF428" s="134"/>
      <c r="FMG428" s="134"/>
      <c r="FMH428" s="134"/>
      <c r="FMI428" s="134"/>
      <c r="FMJ428" s="134"/>
      <c r="FMK428" s="134"/>
      <c r="FML428" s="134"/>
      <c r="FMM428" s="134"/>
      <c r="FMN428" s="134"/>
      <c r="FMO428" s="134"/>
      <c r="FMP428" s="134"/>
      <c r="FMQ428" s="134"/>
      <c r="FMR428" s="134"/>
      <c r="FMS428" s="134"/>
      <c r="FMT428" s="134"/>
      <c r="FMU428" s="134"/>
      <c r="FMV428" s="134"/>
      <c r="FMW428" s="134"/>
      <c r="FMX428" s="134"/>
      <c r="FMY428" s="134"/>
      <c r="FMZ428" s="134"/>
      <c r="FNA428" s="134"/>
      <c r="FNB428" s="134"/>
      <c r="FNC428" s="134"/>
      <c r="FND428" s="134"/>
      <c r="FNE428" s="134"/>
      <c r="FNF428" s="134"/>
      <c r="FNG428" s="134"/>
      <c r="FNH428" s="134"/>
      <c r="FNI428" s="134"/>
      <c r="FNJ428" s="134"/>
      <c r="FNK428" s="134"/>
      <c r="FNL428" s="134"/>
      <c r="FNM428" s="134"/>
      <c r="FNN428" s="134"/>
      <c r="FNO428" s="134"/>
      <c r="FNP428" s="134"/>
      <c r="FNQ428" s="134"/>
      <c r="FNR428" s="134"/>
      <c r="FNS428" s="134"/>
      <c r="FNT428" s="134"/>
      <c r="FNU428" s="134"/>
      <c r="FNV428" s="134"/>
      <c r="FNW428" s="134"/>
      <c r="FNX428" s="134"/>
      <c r="FNY428" s="134"/>
      <c r="FNZ428" s="134"/>
      <c r="FOA428" s="134"/>
      <c r="FOB428" s="134"/>
      <c r="FOC428" s="134"/>
      <c r="FOD428" s="134"/>
      <c r="FOE428" s="134"/>
      <c r="FOF428" s="134"/>
      <c r="FOG428" s="134"/>
      <c r="FOH428" s="134"/>
      <c r="FOI428" s="134"/>
      <c r="FOJ428" s="134"/>
      <c r="FOK428" s="134"/>
      <c r="FOL428" s="134"/>
      <c r="FOM428" s="134"/>
      <c r="FON428" s="134"/>
      <c r="FOO428" s="134"/>
      <c r="FOP428" s="134"/>
      <c r="FOQ428" s="134"/>
      <c r="FOR428" s="134"/>
      <c r="FOS428" s="134"/>
      <c r="FOT428" s="134"/>
      <c r="FOU428" s="134"/>
      <c r="FOV428" s="134"/>
      <c r="FOW428" s="134"/>
      <c r="FOX428" s="134"/>
      <c r="FOY428" s="134"/>
      <c r="FOZ428" s="134"/>
      <c r="FPA428" s="134"/>
      <c r="FPB428" s="134"/>
      <c r="FPC428" s="134"/>
      <c r="FPD428" s="134"/>
      <c r="FPE428" s="134"/>
      <c r="FPF428" s="134"/>
      <c r="FPG428" s="134"/>
      <c r="FPH428" s="134"/>
      <c r="FPI428" s="134"/>
      <c r="FPJ428" s="134"/>
      <c r="FPK428" s="134"/>
      <c r="FPL428" s="134"/>
      <c r="FPM428" s="134"/>
      <c r="FPN428" s="134"/>
      <c r="FPO428" s="134"/>
      <c r="FPP428" s="134"/>
      <c r="FPQ428" s="134"/>
      <c r="FPR428" s="134"/>
      <c r="FPS428" s="134"/>
      <c r="FPT428" s="134"/>
      <c r="FPU428" s="134"/>
      <c r="FPV428" s="134"/>
      <c r="FPW428" s="134"/>
      <c r="FPX428" s="134"/>
      <c r="FPY428" s="134"/>
      <c r="FPZ428" s="134"/>
      <c r="FQA428" s="134"/>
      <c r="FQB428" s="134"/>
      <c r="FQC428" s="134"/>
      <c r="FQD428" s="134"/>
      <c r="FQE428" s="134"/>
      <c r="FQF428" s="134"/>
      <c r="FQG428" s="134"/>
      <c r="FQH428" s="134"/>
      <c r="FQI428" s="134"/>
      <c r="FQJ428" s="134"/>
      <c r="FQK428" s="134"/>
      <c r="FQL428" s="134"/>
      <c r="FQM428" s="134"/>
      <c r="FQN428" s="134"/>
      <c r="FQO428" s="134"/>
      <c r="FQP428" s="134"/>
      <c r="FQQ428" s="134"/>
      <c r="FQR428" s="134"/>
      <c r="FQS428" s="134"/>
      <c r="FQT428" s="134"/>
      <c r="FQU428" s="134"/>
      <c r="FQV428" s="134"/>
      <c r="FQW428" s="134"/>
      <c r="FQX428" s="134"/>
      <c r="FQY428" s="134"/>
      <c r="FQZ428" s="134"/>
      <c r="FRA428" s="134"/>
      <c r="FRB428" s="134"/>
      <c r="FRC428" s="134"/>
      <c r="FRD428" s="134"/>
      <c r="FRE428" s="134"/>
      <c r="FRF428" s="134"/>
      <c r="FRG428" s="134"/>
      <c r="FRH428" s="134"/>
      <c r="FRI428" s="134"/>
      <c r="FRJ428" s="134"/>
      <c r="FRK428" s="134"/>
      <c r="FRL428" s="134"/>
      <c r="FRM428" s="134"/>
      <c r="FRN428" s="134"/>
      <c r="FRO428" s="134"/>
      <c r="FRP428" s="134"/>
      <c r="FRQ428" s="134"/>
      <c r="FRR428" s="134"/>
      <c r="FRS428" s="134"/>
      <c r="FRT428" s="134"/>
      <c r="FRU428" s="134"/>
      <c r="FRV428" s="134"/>
      <c r="FRW428" s="134"/>
      <c r="FRX428" s="134"/>
      <c r="FRY428" s="134"/>
      <c r="FRZ428" s="134"/>
      <c r="FSA428" s="134"/>
      <c r="FSB428" s="134"/>
      <c r="FSC428" s="134"/>
      <c r="FSD428" s="134"/>
      <c r="FSE428" s="134"/>
      <c r="FSF428" s="134"/>
      <c r="FSG428" s="134"/>
      <c r="FSH428" s="134"/>
      <c r="FSI428" s="134"/>
      <c r="FSJ428" s="134"/>
      <c r="FSK428" s="134"/>
      <c r="FSL428" s="134"/>
      <c r="FSM428" s="134"/>
      <c r="FSN428" s="134"/>
      <c r="FSO428" s="134"/>
      <c r="FSP428" s="134"/>
      <c r="FSQ428" s="134"/>
      <c r="FSR428" s="134"/>
      <c r="FSS428" s="134"/>
      <c r="FST428" s="134"/>
      <c r="FSU428" s="134"/>
      <c r="FSV428" s="134"/>
      <c r="FSW428" s="134"/>
      <c r="FSX428" s="134"/>
      <c r="FSY428" s="134"/>
      <c r="FSZ428" s="134"/>
      <c r="FTA428" s="134"/>
      <c r="FTB428" s="134"/>
      <c r="FTC428" s="134"/>
      <c r="FTD428" s="134"/>
      <c r="FTE428" s="134"/>
      <c r="FTF428" s="134"/>
      <c r="FTG428" s="134"/>
      <c r="FTH428" s="134"/>
      <c r="FTI428" s="134"/>
      <c r="FTJ428" s="134"/>
      <c r="FTK428" s="134"/>
      <c r="FTL428" s="134"/>
      <c r="FTM428" s="134"/>
      <c r="FTN428" s="134"/>
      <c r="FTO428" s="134"/>
      <c r="FTP428" s="134"/>
      <c r="FTQ428" s="134"/>
      <c r="FTR428" s="134"/>
      <c r="FTS428" s="134"/>
      <c r="FTT428" s="134"/>
      <c r="FTU428" s="134"/>
      <c r="FTV428" s="134"/>
      <c r="FTW428" s="134"/>
      <c r="FTX428" s="134"/>
      <c r="FTY428" s="134"/>
      <c r="FTZ428" s="134"/>
      <c r="FUA428" s="134"/>
      <c r="FUB428" s="134"/>
      <c r="FUC428" s="134"/>
      <c r="FUD428" s="134"/>
      <c r="FUE428" s="134"/>
      <c r="FUF428" s="134"/>
      <c r="FUG428" s="134"/>
      <c r="FUH428" s="134"/>
      <c r="FUI428" s="134"/>
      <c r="FUJ428" s="134"/>
      <c r="FUK428" s="134"/>
      <c r="FUL428" s="134"/>
      <c r="FUM428" s="134"/>
      <c r="FUN428" s="134"/>
      <c r="FUO428" s="134"/>
      <c r="FUP428" s="134"/>
      <c r="FUQ428" s="134"/>
      <c r="FUR428" s="134"/>
      <c r="FUS428" s="134"/>
      <c r="FUT428" s="134"/>
      <c r="FUU428" s="134"/>
      <c r="FUV428" s="134"/>
      <c r="FUW428" s="134"/>
      <c r="FUX428" s="134"/>
      <c r="FUY428" s="134"/>
      <c r="FUZ428" s="134"/>
      <c r="FVA428" s="134"/>
      <c r="FVB428" s="134"/>
      <c r="FVC428" s="134"/>
      <c r="FVD428" s="134"/>
      <c r="FVE428" s="134"/>
      <c r="FVF428" s="134"/>
      <c r="FVG428" s="134"/>
      <c r="FVH428" s="134"/>
      <c r="FVI428" s="134"/>
      <c r="FVJ428" s="134"/>
      <c r="FVK428" s="134"/>
      <c r="FVL428" s="134"/>
      <c r="FVM428" s="134"/>
      <c r="FVN428" s="134"/>
      <c r="FVO428" s="134"/>
      <c r="FVP428" s="134"/>
      <c r="FVQ428" s="134"/>
      <c r="FVR428" s="134"/>
      <c r="FVS428" s="134"/>
      <c r="FVT428" s="134"/>
      <c r="FVU428" s="134"/>
      <c r="FVV428" s="134"/>
      <c r="FVW428" s="134"/>
      <c r="FVX428" s="134"/>
      <c r="FVY428" s="134"/>
      <c r="FVZ428" s="134"/>
      <c r="FWA428" s="134"/>
      <c r="FWB428" s="134"/>
      <c r="FWC428" s="134"/>
      <c r="FWD428" s="134"/>
      <c r="FWE428" s="134"/>
      <c r="FWF428" s="134"/>
      <c r="FWG428" s="134"/>
      <c r="FWH428" s="134"/>
      <c r="FWI428" s="134"/>
      <c r="FWJ428" s="134"/>
      <c r="FWK428" s="134"/>
      <c r="FWL428" s="134"/>
      <c r="FWM428" s="134"/>
      <c r="FWN428" s="134"/>
      <c r="FWO428" s="134"/>
      <c r="FWP428" s="134"/>
      <c r="FWQ428" s="134"/>
      <c r="FWR428" s="134"/>
      <c r="FWS428" s="134"/>
      <c r="FWT428" s="134"/>
      <c r="FWU428" s="134"/>
      <c r="FWV428" s="134"/>
      <c r="FWW428" s="134"/>
      <c r="FWX428" s="134"/>
      <c r="FWY428" s="134"/>
      <c r="FWZ428" s="134"/>
      <c r="FXA428" s="134"/>
      <c r="FXB428" s="134"/>
      <c r="FXC428" s="134"/>
      <c r="FXD428" s="134"/>
      <c r="FXE428" s="134"/>
      <c r="FXF428" s="134"/>
      <c r="FXG428" s="134"/>
      <c r="FXH428" s="134"/>
      <c r="FXI428" s="134"/>
      <c r="FXJ428" s="134"/>
      <c r="FXK428" s="134"/>
      <c r="FXL428" s="134"/>
      <c r="FXM428" s="134"/>
      <c r="FXN428" s="134"/>
      <c r="FXO428" s="134"/>
      <c r="FXP428" s="134"/>
      <c r="FXQ428" s="134"/>
      <c r="FXR428" s="134"/>
      <c r="FXS428" s="134"/>
      <c r="FXT428" s="134"/>
      <c r="FXU428" s="134"/>
      <c r="FXV428" s="134"/>
      <c r="FXW428" s="134"/>
      <c r="FXX428" s="134"/>
      <c r="FXY428" s="134"/>
      <c r="FXZ428" s="134"/>
      <c r="FYA428" s="134"/>
      <c r="FYB428" s="134"/>
      <c r="FYC428" s="134"/>
      <c r="FYD428" s="134"/>
      <c r="FYE428" s="134"/>
      <c r="FYF428" s="134"/>
      <c r="FYG428" s="134"/>
      <c r="FYH428" s="134"/>
      <c r="FYI428" s="134"/>
      <c r="FYJ428" s="134"/>
      <c r="FYK428" s="134"/>
      <c r="FYL428" s="134"/>
      <c r="FYM428" s="134"/>
      <c r="FYN428" s="134"/>
      <c r="FYO428" s="134"/>
      <c r="FYP428" s="134"/>
      <c r="FYQ428" s="134"/>
      <c r="FYR428" s="134"/>
      <c r="FYS428" s="134"/>
      <c r="FYT428" s="134"/>
      <c r="FYU428" s="134"/>
      <c r="FYV428" s="134"/>
      <c r="FYW428" s="134"/>
      <c r="FYX428" s="134"/>
      <c r="FYY428" s="134"/>
      <c r="FYZ428" s="134"/>
      <c r="FZA428" s="134"/>
      <c r="FZB428" s="134"/>
      <c r="FZC428" s="134"/>
      <c r="FZD428" s="134"/>
      <c r="FZE428" s="134"/>
      <c r="FZF428" s="134"/>
      <c r="FZG428" s="134"/>
      <c r="FZH428" s="134"/>
      <c r="FZI428" s="134"/>
      <c r="FZJ428" s="134"/>
      <c r="FZK428" s="134"/>
      <c r="FZL428" s="134"/>
      <c r="FZM428" s="134"/>
      <c r="FZN428" s="134"/>
      <c r="FZO428" s="134"/>
      <c r="FZP428" s="134"/>
      <c r="FZQ428" s="134"/>
      <c r="FZR428" s="134"/>
      <c r="FZS428" s="134"/>
      <c r="FZT428" s="134"/>
      <c r="FZU428" s="134"/>
      <c r="FZV428" s="134"/>
      <c r="FZW428" s="134"/>
      <c r="FZX428" s="134"/>
      <c r="FZY428" s="134"/>
      <c r="FZZ428" s="134"/>
      <c r="GAA428" s="134"/>
      <c r="GAB428" s="134"/>
      <c r="GAC428" s="134"/>
      <c r="GAD428" s="134"/>
      <c r="GAE428" s="134"/>
      <c r="GAF428" s="134"/>
      <c r="GAG428" s="134"/>
      <c r="GAH428" s="134"/>
      <c r="GAI428" s="134"/>
      <c r="GAJ428" s="134"/>
      <c r="GAK428" s="134"/>
      <c r="GAL428" s="134"/>
      <c r="GAM428" s="134"/>
      <c r="GAN428" s="134"/>
      <c r="GAO428" s="134"/>
      <c r="GAP428" s="134"/>
      <c r="GAQ428" s="134"/>
      <c r="GAR428" s="134"/>
      <c r="GAS428" s="134"/>
      <c r="GAT428" s="134"/>
      <c r="GAU428" s="134"/>
      <c r="GAV428" s="134"/>
      <c r="GAW428" s="134"/>
      <c r="GAX428" s="134"/>
      <c r="GAY428" s="134"/>
      <c r="GAZ428" s="134"/>
      <c r="GBA428" s="134"/>
      <c r="GBB428" s="134"/>
      <c r="GBC428" s="134"/>
      <c r="GBD428" s="134"/>
      <c r="GBE428" s="134"/>
      <c r="GBF428" s="134"/>
      <c r="GBG428" s="134"/>
      <c r="GBH428" s="134"/>
      <c r="GBI428" s="134"/>
      <c r="GBJ428" s="134"/>
      <c r="GBK428" s="134"/>
      <c r="GBL428" s="134"/>
      <c r="GBM428" s="134"/>
      <c r="GBN428" s="134"/>
      <c r="GBO428" s="134"/>
      <c r="GBP428" s="134"/>
      <c r="GBQ428" s="134"/>
      <c r="GBR428" s="134"/>
      <c r="GBS428" s="134"/>
      <c r="GBT428" s="134"/>
      <c r="GBU428" s="134"/>
      <c r="GBV428" s="134"/>
      <c r="GBW428" s="134"/>
      <c r="GBX428" s="134"/>
      <c r="GBY428" s="134"/>
      <c r="GBZ428" s="134"/>
      <c r="GCA428" s="134"/>
      <c r="GCB428" s="134"/>
      <c r="GCC428" s="134"/>
      <c r="GCD428" s="134"/>
      <c r="GCE428" s="134"/>
      <c r="GCF428" s="134"/>
      <c r="GCG428" s="134"/>
      <c r="GCH428" s="134"/>
      <c r="GCI428" s="134"/>
      <c r="GCJ428" s="134"/>
      <c r="GCK428" s="134"/>
      <c r="GCL428" s="134"/>
      <c r="GCM428" s="134"/>
      <c r="GCN428" s="134"/>
      <c r="GCO428" s="134"/>
      <c r="GCP428" s="134"/>
      <c r="GCQ428" s="134"/>
      <c r="GCR428" s="134"/>
      <c r="GCS428" s="134"/>
      <c r="GCT428" s="134"/>
      <c r="GCU428" s="134"/>
      <c r="GCV428" s="134"/>
      <c r="GCW428" s="134"/>
      <c r="GCX428" s="134"/>
      <c r="GCY428" s="134"/>
      <c r="GCZ428" s="134"/>
      <c r="GDA428" s="134"/>
      <c r="GDB428" s="134"/>
      <c r="GDC428" s="134"/>
      <c r="GDD428" s="134"/>
      <c r="GDE428" s="134"/>
      <c r="GDF428" s="134"/>
      <c r="GDG428" s="134"/>
      <c r="GDH428" s="134"/>
      <c r="GDI428" s="134"/>
      <c r="GDJ428" s="134"/>
      <c r="GDK428" s="134"/>
      <c r="GDL428" s="134"/>
      <c r="GDM428" s="134"/>
      <c r="GDN428" s="134"/>
      <c r="GDO428" s="134"/>
      <c r="GDP428" s="134"/>
      <c r="GDQ428" s="134"/>
      <c r="GDR428" s="134"/>
      <c r="GDS428" s="134"/>
      <c r="GDT428" s="134"/>
      <c r="GDU428" s="134"/>
      <c r="GDV428" s="134"/>
      <c r="GDW428" s="134"/>
      <c r="GDX428" s="134"/>
      <c r="GDY428" s="134"/>
      <c r="GDZ428" s="134"/>
      <c r="GEA428" s="134"/>
      <c r="GEB428" s="134"/>
      <c r="GEC428" s="134"/>
      <c r="GED428" s="134"/>
      <c r="GEE428" s="134"/>
      <c r="GEF428" s="134"/>
      <c r="GEG428" s="134"/>
      <c r="GEH428" s="134"/>
      <c r="GEI428" s="134"/>
      <c r="GEJ428" s="134"/>
      <c r="GEK428" s="134"/>
      <c r="GEL428" s="134"/>
      <c r="GEM428" s="134"/>
      <c r="GEN428" s="134"/>
      <c r="GEO428" s="134"/>
      <c r="GEP428" s="134"/>
      <c r="GEQ428" s="134"/>
      <c r="GER428" s="134"/>
      <c r="GES428" s="134"/>
      <c r="GET428" s="134"/>
      <c r="GEU428" s="134"/>
      <c r="GEV428" s="134"/>
      <c r="GEW428" s="134"/>
      <c r="GEX428" s="134"/>
      <c r="GEY428" s="134"/>
      <c r="GEZ428" s="134"/>
      <c r="GFA428" s="134"/>
      <c r="GFB428" s="134"/>
      <c r="GFC428" s="134"/>
      <c r="GFD428" s="134"/>
      <c r="GFE428" s="134"/>
      <c r="GFF428" s="134"/>
      <c r="GFG428" s="134"/>
      <c r="GFH428" s="134"/>
      <c r="GFI428" s="134"/>
      <c r="GFJ428" s="134"/>
      <c r="GFK428" s="134"/>
      <c r="GFL428" s="134"/>
      <c r="GFM428" s="134"/>
      <c r="GFN428" s="134"/>
      <c r="GFO428" s="134"/>
      <c r="GFP428" s="134"/>
      <c r="GFQ428" s="134"/>
      <c r="GFR428" s="134"/>
      <c r="GFS428" s="134"/>
      <c r="GFT428" s="134"/>
      <c r="GFU428" s="134"/>
      <c r="GFV428" s="134"/>
      <c r="GFW428" s="134"/>
      <c r="GFX428" s="134"/>
      <c r="GFY428" s="134"/>
      <c r="GFZ428" s="134"/>
      <c r="GGA428" s="134"/>
      <c r="GGB428" s="134"/>
      <c r="GGC428" s="134"/>
      <c r="GGD428" s="134"/>
      <c r="GGE428" s="134"/>
      <c r="GGF428" s="134"/>
      <c r="GGG428" s="134"/>
      <c r="GGH428" s="134"/>
      <c r="GGI428" s="134"/>
      <c r="GGJ428" s="134"/>
      <c r="GGK428" s="134"/>
      <c r="GGL428" s="134"/>
      <c r="GGM428" s="134"/>
      <c r="GGN428" s="134"/>
      <c r="GGO428" s="134"/>
      <c r="GGP428" s="134"/>
      <c r="GGQ428" s="134"/>
      <c r="GGR428" s="134"/>
      <c r="GGS428" s="134"/>
      <c r="GGT428" s="134"/>
      <c r="GGU428" s="134"/>
      <c r="GGV428" s="134"/>
      <c r="GGW428" s="134"/>
      <c r="GGX428" s="134"/>
      <c r="GGY428" s="134"/>
      <c r="GGZ428" s="134"/>
      <c r="GHA428" s="134"/>
      <c r="GHB428" s="134"/>
      <c r="GHC428" s="134"/>
      <c r="GHD428" s="134"/>
      <c r="GHE428" s="134"/>
      <c r="GHF428" s="134"/>
      <c r="GHG428" s="134"/>
      <c r="GHH428" s="134"/>
      <c r="GHI428" s="134"/>
      <c r="GHJ428" s="134"/>
      <c r="GHK428" s="134"/>
      <c r="GHL428" s="134"/>
      <c r="GHM428" s="134"/>
      <c r="GHN428" s="134"/>
      <c r="GHO428" s="134"/>
      <c r="GHP428" s="134"/>
      <c r="GHQ428" s="134"/>
      <c r="GHR428" s="134"/>
      <c r="GHS428" s="134"/>
      <c r="GHT428" s="134"/>
      <c r="GHU428" s="134"/>
      <c r="GHV428" s="134"/>
      <c r="GHW428" s="134"/>
      <c r="GHX428" s="134"/>
      <c r="GHY428" s="134"/>
      <c r="GHZ428" s="134"/>
      <c r="GIA428" s="134"/>
      <c r="GIB428" s="134"/>
      <c r="GIC428" s="134"/>
      <c r="GID428" s="134"/>
      <c r="GIE428" s="134"/>
      <c r="GIF428" s="134"/>
      <c r="GIG428" s="134"/>
      <c r="GIH428" s="134"/>
      <c r="GII428" s="134"/>
      <c r="GIJ428" s="134"/>
      <c r="GIK428" s="134"/>
      <c r="GIL428" s="134"/>
      <c r="GIM428" s="134"/>
      <c r="GIN428" s="134"/>
      <c r="GIO428" s="134"/>
      <c r="GIP428" s="134"/>
      <c r="GIQ428" s="134"/>
      <c r="GIR428" s="134"/>
      <c r="GIS428" s="134"/>
      <c r="GIT428" s="134"/>
      <c r="GIU428" s="134"/>
      <c r="GIV428" s="134"/>
      <c r="GIW428" s="134"/>
      <c r="GIX428" s="134"/>
      <c r="GIY428" s="134"/>
      <c r="GIZ428" s="134"/>
      <c r="GJA428" s="134"/>
      <c r="GJB428" s="134"/>
      <c r="GJC428" s="134"/>
      <c r="GJD428" s="134"/>
      <c r="GJE428" s="134"/>
      <c r="GJF428" s="134"/>
      <c r="GJG428" s="134"/>
      <c r="GJH428" s="134"/>
      <c r="GJI428" s="134"/>
      <c r="GJJ428" s="134"/>
      <c r="GJK428" s="134"/>
      <c r="GJL428" s="134"/>
      <c r="GJM428" s="134"/>
      <c r="GJN428" s="134"/>
      <c r="GJO428" s="134"/>
      <c r="GJP428" s="134"/>
      <c r="GJQ428" s="134"/>
      <c r="GJR428" s="134"/>
      <c r="GJS428" s="134"/>
      <c r="GJT428" s="134"/>
      <c r="GJU428" s="134"/>
      <c r="GJV428" s="134"/>
      <c r="GJW428" s="134"/>
      <c r="GJX428" s="134"/>
      <c r="GJY428" s="134"/>
      <c r="GJZ428" s="134"/>
      <c r="GKA428" s="134"/>
      <c r="GKB428" s="134"/>
      <c r="GKC428" s="134"/>
      <c r="GKD428" s="134"/>
      <c r="GKE428" s="134"/>
      <c r="GKF428" s="134"/>
      <c r="GKG428" s="134"/>
      <c r="GKH428" s="134"/>
      <c r="GKI428" s="134"/>
      <c r="GKJ428" s="134"/>
      <c r="GKK428" s="134"/>
      <c r="GKL428" s="134"/>
      <c r="GKM428" s="134"/>
      <c r="GKN428" s="134"/>
      <c r="GKO428" s="134"/>
      <c r="GKP428" s="134"/>
      <c r="GKQ428" s="134"/>
      <c r="GKR428" s="134"/>
      <c r="GKS428" s="134"/>
      <c r="GKT428" s="134"/>
      <c r="GKU428" s="134"/>
      <c r="GKV428" s="134"/>
      <c r="GKW428" s="134"/>
      <c r="GKX428" s="134"/>
      <c r="GKY428" s="134"/>
      <c r="GKZ428" s="134"/>
      <c r="GLA428" s="134"/>
      <c r="GLB428" s="134"/>
      <c r="GLC428" s="134"/>
      <c r="GLD428" s="134"/>
      <c r="GLE428" s="134"/>
      <c r="GLF428" s="134"/>
      <c r="GLG428" s="134"/>
      <c r="GLH428" s="134"/>
      <c r="GLI428" s="134"/>
      <c r="GLJ428" s="134"/>
      <c r="GLK428" s="134"/>
      <c r="GLL428" s="134"/>
      <c r="GLM428" s="134"/>
      <c r="GLN428" s="134"/>
      <c r="GLO428" s="134"/>
      <c r="GLP428" s="134"/>
      <c r="GLQ428" s="134"/>
      <c r="GLR428" s="134"/>
      <c r="GLS428" s="134"/>
      <c r="GLT428" s="134"/>
      <c r="GLU428" s="134"/>
      <c r="GLV428" s="134"/>
      <c r="GLW428" s="134"/>
      <c r="GLX428" s="134"/>
      <c r="GLY428" s="134"/>
      <c r="GLZ428" s="134"/>
      <c r="GMA428" s="134"/>
      <c r="GMB428" s="134"/>
      <c r="GMC428" s="134"/>
      <c r="GMD428" s="134"/>
      <c r="GME428" s="134"/>
      <c r="GMF428" s="134"/>
      <c r="GMG428" s="134"/>
      <c r="GMH428" s="134"/>
      <c r="GMI428" s="134"/>
      <c r="GMJ428" s="134"/>
      <c r="GMK428" s="134"/>
      <c r="GML428" s="134"/>
      <c r="GMM428" s="134"/>
      <c r="GMN428" s="134"/>
      <c r="GMO428" s="134"/>
      <c r="GMP428" s="134"/>
      <c r="GMQ428" s="134"/>
      <c r="GMR428" s="134"/>
      <c r="GMS428" s="134"/>
      <c r="GMT428" s="134"/>
      <c r="GMU428" s="134"/>
      <c r="GMV428" s="134"/>
      <c r="GMW428" s="134"/>
      <c r="GMX428" s="134"/>
      <c r="GMY428" s="134"/>
      <c r="GMZ428" s="134"/>
      <c r="GNA428" s="134"/>
      <c r="GNB428" s="134"/>
      <c r="GNC428" s="134"/>
      <c r="GND428" s="134"/>
      <c r="GNE428" s="134"/>
      <c r="GNF428" s="134"/>
      <c r="GNG428" s="134"/>
      <c r="GNH428" s="134"/>
      <c r="GNI428" s="134"/>
      <c r="GNJ428" s="134"/>
      <c r="GNK428" s="134"/>
      <c r="GNL428" s="134"/>
      <c r="GNM428" s="134"/>
      <c r="GNN428" s="134"/>
      <c r="GNO428" s="134"/>
      <c r="GNP428" s="134"/>
      <c r="GNQ428" s="134"/>
      <c r="GNR428" s="134"/>
      <c r="GNS428" s="134"/>
      <c r="GNT428" s="134"/>
      <c r="GNU428" s="134"/>
      <c r="GNV428" s="134"/>
      <c r="GNW428" s="134"/>
      <c r="GNX428" s="134"/>
      <c r="GNY428" s="134"/>
      <c r="GNZ428" s="134"/>
      <c r="GOA428" s="134"/>
      <c r="GOB428" s="134"/>
      <c r="GOC428" s="134"/>
      <c r="GOD428" s="134"/>
      <c r="GOE428" s="134"/>
      <c r="GOF428" s="134"/>
      <c r="GOG428" s="134"/>
      <c r="GOH428" s="134"/>
      <c r="GOI428" s="134"/>
      <c r="GOJ428" s="134"/>
      <c r="GOK428" s="134"/>
      <c r="GOL428" s="134"/>
      <c r="GOM428" s="134"/>
      <c r="GON428" s="134"/>
      <c r="GOO428" s="134"/>
      <c r="GOP428" s="134"/>
      <c r="GOQ428" s="134"/>
      <c r="GOR428" s="134"/>
      <c r="GOS428" s="134"/>
      <c r="GOT428" s="134"/>
      <c r="GOU428" s="134"/>
      <c r="GOV428" s="134"/>
      <c r="GOW428" s="134"/>
      <c r="GOX428" s="134"/>
      <c r="GOY428" s="134"/>
      <c r="GOZ428" s="134"/>
      <c r="GPA428" s="134"/>
      <c r="GPB428" s="134"/>
      <c r="GPC428" s="134"/>
      <c r="GPD428" s="134"/>
      <c r="GPE428" s="134"/>
      <c r="GPF428" s="134"/>
      <c r="GPG428" s="134"/>
      <c r="GPH428" s="134"/>
      <c r="GPI428" s="134"/>
      <c r="GPJ428" s="134"/>
      <c r="GPK428" s="134"/>
      <c r="GPL428" s="134"/>
      <c r="GPM428" s="134"/>
      <c r="GPN428" s="134"/>
      <c r="GPO428" s="134"/>
      <c r="GPP428" s="134"/>
      <c r="GPQ428" s="134"/>
      <c r="GPR428" s="134"/>
      <c r="GPS428" s="134"/>
      <c r="GPT428" s="134"/>
      <c r="GPU428" s="134"/>
      <c r="GPV428" s="134"/>
      <c r="GPW428" s="134"/>
      <c r="GPX428" s="134"/>
      <c r="GPY428" s="134"/>
      <c r="GPZ428" s="134"/>
      <c r="GQA428" s="134"/>
      <c r="GQB428" s="134"/>
      <c r="GQC428" s="134"/>
      <c r="GQD428" s="134"/>
      <c r="GQE428" s="134"/>
      <c r="GQF428" s="134"/>
      <c r="GQG428" s="134"/>
      <c r="GQH428" s="134"/>
      <c r="GQI428" s="134"/>
      <c r="GQJ428" s="134"/>
      <c r="GQK428" s="134"/>
      <c r="GQL428" s="134"/>
      <c r="GQM428" s="134"/>
      <c r="GQN428" s="134"/>
      <c r="GQO428" s="134"/>
      <c r="GQP428" s="134"/>
      <c r="GQQ428" s="134"/>
      <c r="GQR428" s="134"/>
      <c r="GQS428" s="134"/>
      <c r="GQT428" s="134"/>
      <c r="GQU428" s="134"/>
      <c r="GQV428" s="134"/>
      <c r="GQW428" s="134"/>
      <c r="GQX428" s="134"/>
      <c r="GQY428" s="134"/>
      <c r="GQZ428" s="134"/>
      <c r="GRA428" s="134"/>
      <c r="GRB428" s="134"/>
      <c r="GRC428" s="134"/>
      <c r="GRD428" s="134"/>
      <c r="GRE428" s="134"/>
      <c r="GRF428" s="134"/>
      <c r="GRG428" s="134"/>
      <c r="GRH428" s="134"/>
      <c r="GRI428" s="134"/>
      <c r="GRJ428" s="134"/>
      <c r="GRK428" s="134"/>
      <c r="GRL428" s="134"/>
      <c r="GRM428" s="134"/>
      <c r="GRN428" s="134"/>
      <c r="GRO428" s="134"/>
      <c r="GRP428" s="134"/>
      <c r="GRQ428" s="134"/>
      <c r="GRR428" s="134"/>
      <c r="GRS428" s="134"/>
      <c r="GRT428" s="134"/>
      <c r="GRU428" s="134"/>
      <c r="GRV428" s="134"/>
      <c r="GRW428" s="134"/>
      <c r="GRX428" s="134"/>
      <c r="GRY428" s="134"/>
      <c r="GRZ428" s="134"/>
      <c r="GSA428" s="134"/>
      <c r="GSB428" s="134"/>
      <c r="GSC428" s="134"/>
      <c r="GSD428" s="134"/>
      <c r="GSE428" s="134"/>
      <c r="GSF428" s="134"/>
      <c r="GSG428" s="134"/>
      <c r="GSH428" s="134"/>
      <c r="GSI428" s="134"/>
      <c r="GSJ428" s="134"/>
      <c r="GSK428" s="134"/>
      <c r="GSL428" s="134"/>
      <c r="GSM428" s="134"/>
      <c r="GSN428" s="134"/>
      <c r="GSO428" s="134"/>
      <c r="GSP428" s="134"/>
      <c r="GSQ428" s="134"/>
      <c r="GSR428" s="134"/>
      <c r="GSS428" s="134"/>
      <c r="GST428" s="134"/>
      <c r="GSU428" s="134"/>
      <c r="GSV428" s="134"/>
      <c r="GSW428" s="134"/>
      <c r="GSX428" s="134"/>
      <c r="GSY428" s="134"/>
      <c r="GSZ428" s="134"/>
      <c r="GTA428" s="134"/>
      <c r="GTB428" s="134"/>
      <c r="GTC428" s="134"/>
      <c r="GTD428" s="134"/>
      <c r="GTE428" s="134"/>
      <c r="GTF428" s="134"/>
      <c r="GTG428" s="134"/>
      <c r="GTH428" s="134"/>
      <c r="GTI428" s="134"/>
      <c r="GTJ428" s="134"/>
      <c r="GTK428" s="134"/>
      <c r="GTL428" s="134"/>
      <c r="GTM428" s="134"/>
      <c r="GTN428" s="134"/>
      <c r="GTO428" s="134"/>
      <c r="GTP428" s="134"/>
      <c r="GTQ428" s="134"/>
      <c r="GTR428" s="134"/>
      <c r="GTS428" s="134"/>
      <c r="GTT428" s="134"/>
      <c r="GTU428" s="134"/>
      <c r="GTV428" s="134"/>
      <c r="GTW428" s="134"/>
      <c r="GTX428" s="134"/>
      <c r="GTY428" s="134"/>
      <c r="GTZ428" s="134"/>
      <c r="GUA428" s="134"/>
      <c r="GUB428" s="134"/>
      <c r="GUC428" s="134"/>
      <c r="GUD428" s="134"/>
      <c r="GUE428" s="134"/>
      <c r="GUF428" s="134"/>
      <c r="GUG428" s="134"/>
      <c r="GUH428" s="134"/>
      <c r="GUI428" s="134"/>
      <c r="GUJ428" s="134"/>
      <c r="GUK428" s="134"/>
      <c r="GUL428" s="134"/>
      <c r="GUM428" s="134"/>
      <c r="GUN428" s="134"/>
      <c r="GUO428" s="134"/>
      <c r="GUP428" s="134"/>
      <c r="GUQ428" s="134"/>
      <c r="GUR428" s="134"/>
      <c r="GUS428" s="134"/>
      <c r="GUT428" s="134"/>
      <c r="GUU428" s="134"/>
      <c r="GUV428" s="134"/>
      <c r="GUW428" s="134"/>
      <c r="GUX428" s="134"/>
      <c r="GUY428" s="134"/>
      <c r="GUZ428" s="134"/>
      <c r="GVA428" s="134"/>
      <c r="GVB428" s="134"/>
      <c r="GVC428" s="134"/>
      <c r="GVD428" s="134"/>
      <c r="GVE428" s="134"/>
      <c r="GVF428" s="134"/>
      <c r="GVG428" s="134"/>
      <c r="GVH428" s="134"/>
      <c r="GVI428" s="134"/>
      <c r="GVJ428" s="134"/>
      <c r="GVK428" s="134"/>
      <c r="GVL428" s="134"/>
      <c r="GVM428" s="134"/>
      <c r="GVN428" s="134"/>
      <c r="GVO428" s="134"/>
      <c r="GVP428" s="134"/>
      <c r="GVQ428" s="134"/>
      <c r="GVR428" s="134"/>
      <c r="GVS428" s="134"/>
      <c r="GVT428" s="134"/>
      <c r="GVU428" s="134"/>
      <c r="GVV428" s="134"/>
      <c r="GVW428" s="134"/>
      <c r="GVX428" s="134"/>
      <c r="GVY428" s="134"/>
      <c r="GVZ428" s="134"/>
      <c r="GWA428" s="134"/>
      <c r="GWB428" s="134"/>
      <c r="GWC428" s="134"/>
      <c r="GWD428" s="134"/>
      <c r="GWE428" s="134"/>
      <c r="GWF428" s="134"/>
      <c r="GWG428" s="134"/>
      <c r="GWH428" s="134"/>
      <c r="GWI428" s="134"/>
      <c r="GWJ428" s="134"/>
      <c r="GWK428" s="134"/>
      <c r="GWL428" s="134"/>
      <c r="GWM428" s="134"/>
      <c r="GWN428" s="134"/>
      <c r="GWO428" s="134"/>
      <c r="GWP428" s="134"/>
      <c r="GWQ428" s="134"/>
      <c r="GWR428" s="134"/>
      <c r="GWS428" s="134"/>
      <c r="GWT428" s="134"/>
      <c r="GWU428" s="134"/>
      <c r="GWV428" s="134"/>
      <c r="GWW428" s="134"/>
      <c r="GWX428" s="134"/>
      <c r="GWY428" s="134"/>
      <c r="GWZ428" s="134"/>
      <c r="GXA428" s="134"/>
      <c r="GXB428" s="134"/>
      <c r="GXC428" s="134"/>
      <c r="GXD428" s="134"/>
      <c r="GXE428" s="134"/>
      <c r="GXF428" s="134"/>
      <c r="GXG428" s="134"/>
      <c r="GXH428" s="134"/>
      <c r="GXI428" s="134"/>
      <c r="GXJ428" s="134"/>
      <c r="GXK428" s="134"/>
      <c r="GXL428" s="134"/>
      <c r="GXM428" s="134"/>
      <c r="GXN428" s="134"/>
      <c r="GXO428" s="134"/>
      <c r="GXP428" s="134"/>
      <c r="GXQ428" s="134"/>
      <c r="GXR428" s="134"/>
      <c r="GXS428" s="134"/>
      <c r="GXT428" s="134"/>
      <c r="GXU428" s="134"/>
      <c r="GXV428" s="134"/>
      <c r="GXW428" s="134"/>
      <c r="GXX428" s="134"/>
      <c r="GXY428" s="134"/>
      <c r="GXZ428" s="134"/>
      <c r="GYA428" s="134"/>
      <c r="GYB428" s="134"/>
      <c r="GYC428" s="134"/>
      <c r="GYD428" s="134"/>
      <c r="GYE428" s="134"/>
      <c r="GYF428" s="134"/>
      <c r="GYG428" s="134"/>
      <c r="GYH428" s="134"/>
      <c r="GYI428" s="134"/>
      <c r="GYJ428" s="134"/>
      <c r="GYK428" s="134"/>
      <c r="GYL428" s="134"/>
      <c r="GYM428" s="134"/>
      <c r="GYN428" s="134"/>
      <c r="GYO428" s="134"/>
      <c r="GYP428" s="134"/>
      <c r="GYQ428" s="134"/>
      <c r="GYR428" s="134"/>
      <c r="GYS428" s="134"/>
      <c r="GYT428" s="134"/>
      <c r="GYU428" s="134"/>
      <c r="GYV428" s="134"/>
      <c r="GYW428" s="134"/>
      <c r="GYX428" s="134"/>
      <c r="GYY428" s="134"/>
      <c r="GYZ428" s="134"/>
      <c r="GZA428" s="134"/>
      <c r="GZB428" s="134"/>
      <c r="GZC428" s="134"/>
      <c r="GZD428" s="134"/>
      <c r="GZE428" s="134"/>
      <c r="GZF428" s="134"/>
      <c r="GZG428" s="134"/>
      <c r="GZH428" s="134"/>
      <c r="GZI428" s="134"/>
      <c r="GZJ428" s="134"/>
      <c r="GZK428" s="134"/>
      <c r="GZL428" s="134"/>
      <c r="GZM428" s="134"/>
      <c r="GZN428" s="134"/>
      <c r="GZO428" s="134"/>
      <c r="GZP428" s="134"/>
      <c r="GZQ428" s="134"/>
      <c r="GZR428" s="134"/>
      <c r="GZS428" s="134"/>
      <c r="GZT428" s="134"/>
      <c r="GZU428" s="134"/>
      <c r="GZV428" s="134"/>
      <c r="GZW428" s="134"/>
      <c r="GZX428" s="134"/>
      <c r="GZY428" s="134"/>
      <c r="GZZ428" s="134"/>
      <c r="HAA428" s="134"/>
      <c r="HAB428" s="134"/>
      <c r="HAC428" s="134"/>
      <c r="HAD428" s="134"/>
      <c r="HAE428" s="134"/>
      <c r="HAF428" s="134"/>
      <c r="HAG428" s="134"/>
      <c r="HAH428" s="134"/>
      <c r="HAI428" s="134"/>
      <c r="HAJ428" s="134"/>
      <c r="HAK428" s="134"/>
      <c r="HAL428" s="134"/>
      <c r="HAM428" s="134"/>
      <c r="HAN428" s="134"/>
      <c r="HAO428" s="134"/>
      <c r="HAP428" s="134"/>
      <c r="HAQ428" s="134"/>
      <c r="HAR428" s="134"/>
      <c r="HAS428" s="134"/>
      <c r="HAT428" s="134"/>
      <c r="HAU428" s="134"/>
      <c r="HAV428" s="134"/>
      <c r="HAW428" s="134"/>
      <c r="HAX428" s="134"/>
      <c r="HAY428" s="134"/>
      <c r="HAZ428" s="134"/>
      <c r="HBA428" s="134"/>
      <c r="HBB428" s="134"/>
      <c r="HBC428" s="134"/>
      <c r="HBD428" s="134"/>
      <c r="HBE428" s="134"/>
      <c r="HBF428" s="134"/>
      <c r="HBG428" s="134"/>
      <c r="HBH428" s="134"/>
      <c r="HBI428" s="134"/>
      <c r="HBJ428" s="134"/>
      <c r="HBK428" s="134"/>
      <c r="HBL428" s="134"/>
      <c r="HBM428" s="134"/>
      <c r="HBN428" s="134"/>
      <c r="HBO428" s="134"/>
      <c r="HBP428" s="134"/>
      <c r="HBQ428" s="134"/>
      <c r="HBR428" s="134"/>
      <c r="HBS428" s="134"/>
      <c r="HBT428" s="134"/>
      <c r="HBU428" s="134"/>
      <c r="HBV428" s="134"/>
      <c r="HBW428" s="134"/>
      <c r="HBX428" s="134"/>
      <c r="HBY428" s="134"/>
      <c r="HBZ428" s="134"/>
      <c r="HCA428" s="134"/>
      <c r="HCB428" s="134"/>
      <c r="HCC428" s="134"/>
      <c r="HCD428" s="134"/>
      <c r="HCE428" s="134"/>
      <c r="HCF428" s="134"/>
      <c r="HCG428" s="134"/>
      <c r="HCH428" s="134"/>
      <c r="HCI428" s="134"/>
      <c r="HCJ428" s="134"/>
      <c r="HCK428" s="134"/>
      <c r="HCL428" s="134"/>
      <c r="HCM428" s="134"/>
      <c r="HCN428" s="134"/>
      <c r="HCO428" s="134"/>
      <c r="HCP428" s="134"/>
      <c r="HCQ428" s="134"/>
      <c r="HCR428" s="134"/>
      <c r="HCS428" s="134"/>
      <c r="HCT428" s="134"/>
      <c r="HCU428" s="134"/>
      <c r="HCV428" s="134"/>
      <c r="HCW428" s="134"/>
      <c r="HCX428" s="134"/>
      <c r="HCY428" s="134"/>
      <c r="HCZ428" s="134"/>
      <c r="HDA428" s="134"/>
      <c r="HDB428" s="134"/>
      <c r="HDC428" s="134"/>
      <c r="HDD428" s="134"/>
      <c r="HDE428" s="134"/>
      <c r="HDF428" s="134"/>
      <c r="HDG428" s="134"/>
      <c r="HDH428" s="134"/>
      <c r="HDI428" s="134"/>
      <c r="HDJ428" s="134"/>
      <c r="HDK428" s="134"/>
      <c r="HDL428" s="134"/>
      <c r="HDM428" s="134"/>
      <c r="HDN428" s="134"/>
      <c r="HDO428" s="134"/>
      <c r="HDP428" s="134"/>
      <c r="HDQ428" s="134"/>
      <c r="HDR428" s="134"/>
      <c r="HDS428" s="134"/>
      <c r="HDT428" s="134"/>
      <c r="HDU428" s="134"/>
      <c r="HDV428" s="134"/>
      <c r="HDW428" s="134"/>
      <c r="HDX428" s="134"/>
      <c r="HDY428" s="134"/>
      <c r="HDZ428" s="134"/>
      <c r="HEA428" s="134"/>
      <c r="HEB428" s="134"/>
      <c r="HEC428" s="134"/>
      <c r="HED428" s="134"/>
      <c r="HEE428" s="134"/>
      <c r="HEF428" s="134"/>
      <c r="HEG428" s="134"/>
      <c r="HEH428" s="134"/>
      <c r="HEI428" s="134"/>
      <c r="HEJ428" s="134"/>
      <c r="HEK428" s="134"/>
      <c r="HEL428" s="134"/>
      <c r="HEM428" s="134"/>
      <c r="HEN428" s="134"/>
      <c r="HEO428" s="134"/>
      <c r="HEP428" s="134"/>
      <c r="HEQ428" s="134"/>
      <c r="HER428" s="134"/>
      <c r="HES428" s="134"/>
      <c r="HET428" s="134"/>
      <c r="HEU428" s="134"/>
      <c r="HEV428" s="134"/>
      <c r="HEW428" s="134"/>
      <c r="HEX428" s="134"/>
      <c r="HEY428" s="134"/>
      <c r="HEZ428" s="134"/>
      <c r="HFA428" s="134"/>
      <c r="HFB428" s="134"/>
      <c r="HFC428" s="134"/>
      <c r="HFD428" s="134"/>
      <c r="HFE428" s="134"/>
      <c r="HFF428" s="134"/>
      <c r="HFG428" s="134"/>
      <c r="HFH428" s="134"/>
      <c r="HFI428" s="134"/>
      <c r="HFJ428" s="134"/>
      <c r="HFK428" s="134"/>
      <c r="HFL428" s="134"/>
      <c r="HFM428" s="134"/>
      <c r="HFN428" s="134"/>
      <c r="HFO428" s="134"/>
      <c r="HFP428" s="134"/>
      <c r="HFQ428" s="134"/>
      <c r="HFR428" s="134"/>
      <c r="HFS428" s="134"/>
      <c r="HFT428" s="134"/>
      <c r="HFU428" s="134"/>
      <c r="HFV428" s="134"/>
      <c r="HFW428" s="134"/>
      <c r="HFX428" s="134"/>
      <c r="HFY428" s="134"/>
      <c r="HFZ428" s="134"/>
      <c r="HGA428" s="134"/>
      <c r="HGB428" s="134"/>
      <c r="HGC428" s="134"/>
      <c r="HGD428" s="134"/>
      <c r="HGE428" s="134"/>
      <c r="HGF428" s="134"/>
      <c r="HGG428" s="134"/>
      <c r="HGH428" s="134"/>
      <c r="HGI428" s="134"/>
      <c r="HGJ428" s="134"/>
      <c r="HGK428" s="134"/>
      <c r="HGL428" s="134"/>
      <c r="HGM428" s="134"/>
      <c r="HGN428" s="134"/>
      <c r="HGO428" s="134"/>
      <c r="HGP428" s="134"/>
      <c r="HGQ428" s="134"/>
      <c r="HGR428" s="134"/>
      <c r="HGS428" s="134"/>
      <c r="HGT428" s="134"/>
      <c r="HGU428" s="134"/>
      <c r="HGV428" s="134"/>
      <c r="HGW428" s="134"/>
      <c r="HGX428" s="134"/>
      <c r="HGY428" s="134"/>
      <c r="HGZ428" s="134"/>
      <c r="HHA428" s="134"/>
      <c r="HHB428" s="134"/>
      <c r="HHC428" s="134"/>
      <c r="HHD428" s="134"/>
      <c r="HHE428" s="134"/>
      <c r="HHF428" s="134"/>
      <c r="HHG428" s="134"/>
      <c r="HHH428" s="134"/>
      <c r="HHI428" s="134"/>
      <c r="HHJ428" s="134"/>
      <c r="HHK428" s="134"/>
      <c r="HHL428" s="134"/>
      <c r="HHM428" s="134"/>
      <c r="HHN428" s="134"/>
      <c r="HHO428" s="134"/>
      <c r="HHP428" s="134"/>
      <c r="HHQ428" s="134"/>
      <c r="HHR428" s="134"/>
      <c r="HHS428" s="134"/>
      <c r="HHT428" s="134"/>
      <c r="HHU428" s="134"/>
      <c r="HHV428" s="134"/>
      <c r="HHW428" s="134"/>
      <c r="HHX428" s="134"/>
      <c r="HHY428" s="134"/>
      <c r="HHZ428" s="134"/>
      <c r="HIA428" s="134"/>
      <c r="HIB428" s="134"/>
      <c r="HIC428" s="134"/>
      <c r="HID428" s="134"/>
      <c r="HIE428" s="134"/>
      <c r="HIF428" s="134"/>
      <c r="HIG428" s="134"/>
      <c r="HIH428" s="134"/>
      <c r="HII428" s="134"/>
      <c r="HIJ428" s="134"/>
      <c r="HIK428" s="134"/>
      <c r="HIL428" s="134"/>
      <c r="HIM428" s="134"/>
      <c r="HIN428" s="134"/>
      <c r="HIO428" s="134"/>
      <c r="HIP428" s="134"/>
      <c r="HIQ428" s="134"/>
      <c r="HIR428" s="134"/>
      <c r="HIS428" s="134"/>
      <c r="HIT428" s="134"/>
      <c r="HIU428" s="134"/>
      <c r="HIV428" s="134"/>
      <c r="HIW428" s="134"/>
      <c r="HIX428" s="134"/>
      <c r="HIY428" s="134"/>
      <c r="HIZ428" s="134"/>
      <c r="HJA428" s="134"/>
      <c r="HJB428" s="134"/>
      <c r="HJC428" s="134"/>
      <c r="HJD428" s="134"/>
      <c r="HJE428" s="134"/>
      <c r="HJF428" s="134"/>
      <c r="HJG428" s="134"/>
      <c r="HJH428" s="134"/>
      <c r="HJI428" s="134"/>
      <c r="HJJ428" s="134"/>
      <c r="HJK428" s="134"/>
      <c r="HJL428" s="134"/>
      <c r="HJM428" s="134"/>
      <c r="HJN428" s="134"/>
      <c r="HJO428" s="134"/>
      <c r="HJP428" s="134"/>
      <c r="HJQ428" s="134"/>
      <c r="HJR428" s="134"/>
      <c r="HJS428" s="134"/>
      <c r="HJT428" s="134"/>
      <c r="HJU428" s="134"/>
      <c r="HJV428" s="134"/>
      <c r="HJW428" s="134"/>
      <c r="HJX428" s="134"/>
      <c r="HJY428" s="134"/>
      <c r="HJZ428" s="134"/>
      <c r="HKA428" s="134"/>
      <c r="HKB428" s="134"/>
      <c r="HKC428" s="134"/>
      <c r="HKD428" s="134"/>
      <c r="HKE428" s="134"/>
      <c r="HKF428" s="134"/>
      <c r="HKG428" s="134"/>
      <c r="HKH428" s="134"/>
      <c r="HKI428" s="134"/>
      <c r="HKJ428" s="134"/>
      <c r="HKK428" s="134"/>
      <c r="HKL428" s="134"/>
      <c r="HKM428" s="134"/>
      <c r="HKN428" s="134"/>
      <c r="HKO428" s="134"/>
      <c r="HKP428" s="134"/>
      <c r="HKQ428" s="134"/>
      <c r="HKR428" s="134"/>
      <c r="HKS428" s="134"/>
      <c r="HKT428" s="134"/>
      <c r="HKU428" s="134"/>
      <c r="HKV428" s="134"/>
      <c r="HKW428" s="134"/>
      <c r="HKX428" s="134"/>
      <c r="HKY428" s="134"/>
      <c r="HKZ428" s="134"/>
      <c r="HLA428" s="134"/>
      <c r="HLB428" s="134"/>
      <c r="HLC428" s="134"/>
      <c r="HLD428" s="134"/>
      <c r="HLE428" s="134"/>
      <c r="HLF428" s="134"/>
      <c r="HLG428" s="134"/>
      <c r="HLH428" s="134"/>
      <c r="HLI428" s="134"/>
      <c r="HLJ428" s="134"/>
      <c r="HLK428" s="134"/>
      <c r="HLL428" s="134"/>
      <c r="HLM428" s="134"/>
      <c r="HLN428" s="134"/>
      <c r="HLO428" s="134"/>
      <c r="HLP428" s="134"/>
      <c r="HLQ428" s="134"/>
      <c r="HLR428" s="134"/>
      <c r="HLS428" s="134"/>
      <c r="HLT428" s="134"/>
      <c r="HLU428" s="134"/>
      <c r="HLV428" s="134"/>
      <c r="HLW428" s="134"/>
      <c r="HLX428" s="134"/>
      <c r="HLY428" s="134"/>
      <c r="HLZ428" s="134"/>
      <c r="HMA428" s="134"/>
      <c r="HMB428" s="134"/>
      <c r="HMC428" s="134"/>
      <c r="HMD428" s="134"/>
      <c r="HME428" s="134"/>
      <c r="HMF428" s="134"/>
      <c r="HMG428" s="134"/>
      <c r="HMH428" s="134"/>
      <c r="HMI428" s="134"/>
      <c r="HMJ428" s="134"/>
      <c r="HMK428" s="134"/>
      <c r="HML428" s="134"/>
      <c r="HMM428" s="134"/>
      <c r="HMN428" s="134"/>
      <c r="HMO428" s="134"/>
      <c r="HMP428" s="134"/>
      <c r="HMQ428" s="134"/>
      <c r="HMR428" s="134"/>
      <c r="HMS428" s="134"/>
      <c r="HMT428" s="134"/>
      <c r="HMU428" s="134"/>
      <c r="HMV428" s="134"/>
      <c r="HMW428" s="134"/>
      <c r="HMX428" s="134"/>
      <c r="HMY428" s="134"/>
      <c r="HMZ428" s="134"/>
      <c r="HNA428" s="134"/>
      <c r="HNB428" s="134"/>
      <c r="HNC428" s="134"/>
      <c r="HND428" s="134"/>
      <c r="HNE428" s="134"/>
      <c r="HNF428" s="134"/>
      <c r="HNG428" s="134"/>
      <c r="HNH428" s="134"/>
      <c r="HNI428" s="134"/>
      <c r="HNJ428" s="134"/>
      <c r="HNK428" s="134"/>
      <c r="HNL428" s="134"/>
      <c r="HNM428" s="134"/>
      <c r="HNN428" s="134"/>
      <c r="HNO428" s="134"/>
      <c r="HNP428" s="134"/>
      <c r="HNQ428" s="134"/>
      <c r="HNR428" s="134"/>
      <c r="HNS428" s="134"/>
      <c r="HNT428" s="134"/>
      <c r="HNU428" s="134"/>
      <c r="HNV428" s="134"/>
      <c r="HNW428" s="134"/>
      <c r="HNX428" s="134"/>
      <c r="HNY428" s="134"/>
      <c r="HNZ428" s="134"/>
      <c r="HOA428" s="134"/>
      <c r="HOB428" s="134"/>
      <c r="HOC428" s="134"/>
      <c r="HOD428" s="134"/>
      <c r="HOE428" s="134"/>
      <c r="HOF428" s="134"/>
      <c r="HOG428" s="134"/>
      <c r="HOH428" s="134"/>
      <c r="HOI428" s="134"/>
      <c r="HOJ428" s="134"/>
      <c r="HOK428" s="134"/>
      <c r="HOL428" s="134"/>
      <c r="HOM428" s="134"/>
      <c r="HON428" s="134"/>
      <c r="HOO428" s="134"/>
      <c r="HOP428" s="134"/>
      <c r="HOQ428" s="134"/>
      <c r="HOR428" s="134"/>
      <c r="HOS428" s="134"/>
      <c r="HOT428" s="134"/>
      <c r="HOU428" s="134"/>
      <c r="HOV428" s="134"/>
      <c r="HOW428" s="134"/>
      <c r="HOX428" s="134"/>
      <c r="HOY428" s="134"/>
      <c r="HOZ428" s="134"/>
      <c r="HPA428" s="134"/>
      <c r="HPB428" s="134"/>
      <c r="HPC428" s="134"/>
      <c r="HPD428" s="134"/>
      <c r="HPE428" s="134"/>
      <c r="HPF428" s="134"/>
      <c r="HPG428" s="134"/>
      <c r="HPH428" s="134"/>
      <c r="HPI428" s="134"/>
      <c r="HPJ428" s="134"/>
      <c r="HPK428" s="134"/>
      <c r="HPL428" s="134"/>
      <c r="HPM428" s="134"/>
      <c r="HPN428" s="134"/>
      <c r="HPO428" s="134"/>
      <c r="HPP428" s="134"/>
      <c r="HPQ428" s="134"/>
      <c r="HPR428" s="134"/>
      <c r="HPS428" s="134"/>
      <c r="HPT428" s="134"/>
      <c r="HPU428" s="134"/>
      <c r="HPV428" s="134"/>
      <c r="HPW428" s="134"/>
      <c r="HPX428" s="134"/>
      <c r="HPY428" s="134"/>
      <c r="HPZ428" s="134"/>
      <c r="HQA428" s="134"/>
      <c r="HQB428" s="134"/>
      <c r="HQC428" s="134"/>
      <c r="HQD428" s="134"/>
      <c r="HQE428" s="134"/>
      <c r="HQF428" s="134"/>
      <c r="HQG428" s="134"/>
      <c r="HQH428" s="134"/>
      <c r="HQI428" s="134"/>
      <c r="HQJ428" s="134"/>
      <c r="HQK428" s="134"/>
      <c r="HQL428" s="134"/>
      <c r="HQM428" s="134"/>
      <c r="HQN428" s="134"/>
      <c r="HQO428" s="134"/>
      <c r="HQP428" s="134"/>
      <c r="HQQ428" s="134"/>
      <c r="HQR428" s="134"/>
      <c r="HQS428" s="134"/>
      <c r="HQT428" s="134"/>
      <c r="HQU428" s="134"/>
      <c r="HQV428" s="134"/>
      <c r="HQW428" s="134"/>
      <c r="HQX428" s="134"/>
      <c r="HQY428" s="134"/>
      <c r="HQZ428" s="134"/>
      <c r="HRA428" s="134"/>
      <c r="HRB428" s="134"/>
      <c r="HRC428" s="134"/>
      <c r="HRD428" s="134"/>
      <c r="HRE428" s="134"/>
      <c r="HRF428" s="134"/>
      <c r="HRG428" s="134"/>
      <c r="HRH428" s="134"/>
      <c r="HRI428" s="134"/>
      <c r="HRJ428" s="134"/>
      <c r="HRK428" s="134"/>
      <c r="HRL428" s="134"/>
      <c r="HRM428" s="134"/>
      <c r="HRN428" s="134"/>
      <c r="HRO428" s="134"/>
      <c r="HRP428" s="134"/>
      <c r="HRQ428" s="134"/>
      <c r="HRR428" s="134"/>
      <c r="HRS428" s="134"/>
      <c r="HRT428" s="134"/>
      <c r="HRU428" s="134"/>
      <c r="HRV428" s="134"/>
      <c r="HRW428" s="134"/>
      <c r="HRX428" s="134"/>
      <c r="HRY428" s="134"/>
      <c r="HRZ428" s="134"/>
      <c r="HSA428" s="134"/>
      <c r="HSB428" s="134"/>
      <c r="HSC428" s="134"/>
      <c r="HSD428" s="134"/>
      <c r="HSE428" s="134"/>
      <c r="HSF428" s="134"/>
      <c r="HSG428" s="134"/>
      <c r="HSH428" s="134"/>
      <c r="HSI428" s="134"/>
      <c r="HSJ428" s="134"/>
      <c r="HSK428" s="134"/>
      <c r="HSL428" s="134"/>
      <c r="HSM428" s="134"/>
      <c r="HSN428" s="134"/>
      <c r="HSO428" s="134"/>
      <c r="HSP428" s="134"/>
      <c r="HSQ428" s="134"/>
      <c r="HSR428" s="134"/>
      <c r="HSS428" s="134"/>
      <c r="HST428" s="134"/>
      <c r="HSU428" s="134"/>
      <c r="HSV428" s="134"/>
      <c r="HSW428" s="134"/>
      <c r="HSX428" s="134"/>
      <c r="HSY428" s="134"/>
      <c r="HSZ428" s="134"/>
      <c r="HTA428" s="134"/>
      <c r="HTB428" s="134"/>
      <c r="HTC428" s="134"/>
      <c r="HTD428" s="134"/>
      <c r="HTE428" s="134"/>
      <c r="HTF428" s="134"/>
      <c r="HTG428" s="134"/>
      <c r="HTH428" s="134"/>
      <c r="HTI428" s="134"/>
      <c r="HTJ428" s="134"/>
      <c r="HTK428" s="134"/>
      <c r="HTL428" s="134"/>
      <c r="HTM428" s="134"/>
      <c r="HTN428" s="134"/>
      <c r="HTO428" s="134"/>
      <c r="HTP428" s="134"/>
      <c r="HTQ428" s="134"/>
      <c r="HTR428" s="134"/>
      <c r="HTS428" s="134"/>
      <c r="HTT428" s="134"/>
      <c r="HTU428" s="134"/>
      <c r="HTV428" s="134"/>
      <c r="HTW428" s="134"/>
      <c r="HTX428" s="134"/>
      <c r="HTY428" s="134"/>
      <c r="HTZ428" s="134"/>
      <c r="HUA428" s="134"/>
      <c r="HUB428" s="134"/>
      <c r="HUC428" s="134"/>
      <c r="HUD428" s="134"/>
      <c r="HUE428" s="134"/>
      <c r="HUF428" s="134"/>
      <c r="HUG428" s="134"/>
      <c r="HUH428" s="134"/>
      <c r="HUI428" s="134"/>
      <c r="HUJ428" s="134"/>
      <c r="HUK428" s="134"/>
      <c r="HUL428" s="134"/>
      <c r="HUM428" s="134"/>
      <c r="HUN428" s="134"/>
      <c r="HUO428" s="134"/>
      <c r="HUP428" s="134"/>
      <c r="HUQ428" s="134"/>
      <c r="HUR428" s="134"/>
      <c r="HUS428" s="134"/>
      <c r="HUT428" s="134"/>
      <c r="HUU428" s="134"/>
      <c r="HUV428" s="134"/>
      <c r="HUW428" s="134"/>
      <c r="HUX428" s="134"/>
      <c r="HUY428" s="134"/>
      <c r="HUZ428" s="134"/>
      <c r="HVA428" s="134"/>
      <c r="HVB428" s="134"/>
      <c r="HVC428" s="134"/>
      <c r="HVD428" s="134"/>
      <c r="HVE428" s="134"/>
      <c r="HVF428" s="134"/>
      <c r="HVG428" s="134"/>
      <c r="HVH428" s="134"/>
      <c r="HVI428" s="134"/>
      <c r="HVJ428" s="134"/>
      <c r="HVK428" s="134"/>
      <c r="HVL428" s="134"/>
      <c r="HVM428" s="134"/>
      <c r="HVN428" s="134"/>
      <c r="HVO428" s="134"/>
      <c r="HVP428" s="134"/>
      <c r="HVQ428" s="134"/>
      <c r="HVR428" s="134"/>
      <c r="HVS428" s="134"/>
      <c r="HVT428" s="134"/>
      <c r="HVU428" s="134"/>
      <c r="HVV428" s="134"/>
      <c r="HVW428" s="134"/>
      <c r="HVX428" s="134"/>
      <c r="HVY428" s="134"/>
      <c r="HVZ428" s="134"/>
      <c r="HWA428" s="134"/>
      <c r="HWB428" s="134"/>
      <c r="HWC428" s="134"/>
      <c r="HWD428" s="134"/>
      <c r="HWE428" s="134"/>
      <c r="HWF428" s="134"/>
      <c r="HWG428" s="134"/>
      <c r="HWH428" s="134"/>
      <c r="HWI428" s="134"/>
      <c r="HWJ428" s="134"/>
      <c r="HWK428" s="134"/>
      <c r="HWL428" s="134"/>
      <c r="HWM428" s="134"/>
      <c r="HWN428" s="134"/>
      <c r="HWO428" s="134"/>
      <c r="HWP428" s="134"/>
      <c r="HWQ428" s="134"/>
      <c r="HWR428" s="134"/>
      <c r="HWS428" s="134"/>
      <c r="HWT428" s="134"/>
      <c r="HWU428" s="134"/>
      <c r="HWV428" s="134"/>
      <c r="HWW428" s="134"/>
      <c r="HWX428" s="134"/>
      <c r="HWY428" s="134"/>
      <c r="HWZ428" s="134"/>
      <c r="HXA428" s="134"/>
      <c r="HXB428" s="134"/>
      <c r="HXC428" s="134"/>
      <c r="HXD428" s="134"/>
      <c r="HXE428" s="134"/>
      <c r="HXF428" s="134"/>
      <c r="HXG428" s="134"/>
      <c r="HXH428" s="134"/>
      <c r="HXI428" s="134"/>
      <c r="HXJ428" s="134"/>
      <c r="HXK428" s="134"/>
      <c r="HXL428" s="134"/>
      <c r="HXM428" s="134"/>
      <c r="HXN428" s="134"/>
      <c r="HXO428" s="134"/>
      <c r="HXP428" s="134"/>
      <c r="HXQ428" s="134"/>
      <c r="HXR428" s="134"/>
      <c r="HXS428" s="134"/>
      <c r="HXT428" s="134"/>
      <c r="HXU428" s="134"/>
      <c r="HXV428" s="134"/>
      <c r="HXW428" s="134"/>
      <c r="HXX428" s="134"/>
      <c r="HXY428" s="134"/>
      <c r="HXZ428" s="134"/>
      <c r="HYA428" s="134"/>
      <c r="HYB428" s="134"/>
      <c r="HYC428" s="134"/>
      <c r="HYD428" s="134"/>
      <c r="HYE428" s="134"/>
      <c r="HYF428" s="134"/>
      <c r="HYG428" s="134"/>
      <c r="HYH428" s="134"/>
      <c r="HYI428" s="134"/>
      <c r="HYJ428" s="134"/>
      <c r="HYK428" s="134"/>
      <c r="HYL428" s="134"/>
      <c r="HYM428" s="134"/>
      <c r="HYN428" s="134"/>
      <c r="HYO428" s="134"/>
      <c r="HYP428" s="134"/>
      <c r="HYQ428" s="134"/>
      <c r="HYR428" s="134"/>
      <c r="HYS428" s="134"/>
      <c r="HYT428" s="134"/>
      <c r="HYU428" s="134"/>
      <c r="HYV428" s="134"/>
      <c r="HYW428" s="134"/>
      <c r="HYX428" s="134"/>
      <c r="HYY428" s="134"/>
      <c r="HYZ428" s="134"/>
      <c r="HZA428" s="134"/>
      <c r="HZB428" s="134"/>
      <c r="HZC428" s="134"/>
      <c r="HZD428" s="134"/>
      <c r="HZE428" s="134"/>
      <c r="HZF428" s="134"/>
      <c r="HZG428" s="134"/>
      <c r="HZH428" s="134"/>
      <c r="HZI428" s="134"/>
      <c r="HZJ428" s="134"/>
      <c r="HZK428" s="134"/>
      <c r="HZL428" s="134"/>
      <c r="HZM428" s="134"/>
      <c r="HZN428" s="134"/>
      <c r="HZO428" s="134"/>
      <c r="HZP428" s="134"/>
      <c r="HZQ428" s="134"/>
      <c r="HZR428" s="134"/>
      <c r="HZS428" s="134"/>
      <c r="HZT428" s="134"/>
      <c r="HZU428" s="134"/>
      <c r="HZV428" s="134"/>
      <c r="HZW428" s="134"/>
      <c r="HZX428" s="134"/>
      <c r="HZY428" s="134"/>
      <c r="HZZ428" s="134"/>
      <c r="IAA428" s="134"/>
      <c r="IAB428" s="134"/>
      <c r="IAC428" s="134"/>
      <c r="IAD428" s="134"/>
      <c r="IAE428" s="134"/>
      <c r="IAF428" s="134"/>
      <c r="IAG428" s="134"/>
      <c r="IAH428" s="134"/>
      <c r="IAI428" s="134"/>
      <c r="IAJ428" s="134"/>
      <c r="IAK428" s="134"/>
      <c r="IAL428" s="134"/>
      <c r="IAM428" s="134"/>
      <c r="IAN428" s="134"/>
      <c r="IAO428" s="134"/>
      <c r="IAP428" s="134"/>
      <c r="IAQ428" s="134"/>
      <c r="IAR428" s="134"/>
      <c r="IAS428" s="134"/>
      <c r="IAT428" s="134"/>
      <c r="IAU428" s="134"/>
      <c r="IAV428" s="134"/>
      <c r="IAW428" s="134"/>
      <c r="IAX428" s="134"/>
      <c r="IAY428" s="134"/>
      <c r="IAZ428" s="134"/>
      <c r="IBA428" s="134"/>
      <c r="IBB428" s="134"/>
      <c r="IBC428" s="134"/>
      <c r="IBD428" s="134"/>
      <c r="IBE428" s="134"/>
      <c r="IBF428" s="134"/>
      <c r="IBG428" s="134"/>
      <c r="IBH428" s="134"/>
      <c r="IBI428" s="134"/>
      <c r="IBJ428" s="134"/>
      <c r="IBK428" s="134"/>
      <c r="IBL428" s="134"/>
      <c r="IBM428" s="134"/>
      <c r="IBN428" s="134"/>
      <c r="IBO428" s="134"/>
      <c r="IBP428" s="134"/>
      <c r="IBQ428" s="134"/>
      <c r="IBR428" s="134"/>
      <c r="IBS428" s="134"/>
      <c r="IBT428" s="134"/>
      <c r="IBU428" s="134"/>
      <c r="IBV428" s="134"/>
      <c r="IBW428" s="134"/>
      <c r="IBX428" s="134"/>
      <c r="IBY428" s="134"/>
      <c r="IBZ428" s="134"/>
      <c r="ICA428" s="134"/>
      <c r="ICB428" s="134"/>
      <c r="ICC428" s="134"/>
      <c r="ICD428" s="134"/>
      <c r="ICE428" s="134"/>
      <c r="ICF428" s="134"/>
      <c r="ICG428" s="134"/>
      <c r="ICH428" s="134"/>
      <c r="ICI428" s="134"/>
      <c r="ICJ428" s="134"/>
      <c r="ICK428" s="134"/>
      <c r="ICL428" s="134"/>
      <c r="ICM428" s="134"/>
      <c r="ICN428" s="134"/>
      <c r="ICO428" s="134"/>
      <c r="ICP428" s="134"/>
      <c r="ICQ428" s="134"/>
      <c r="ICR428" s="134"/>
      <c r="ICS428" s="134"/>
      <c r="ICT428" s="134"/>
      <c r="ICU428" s="134"/>
      <c r="ICV428" s="134"/>
      <c r="ICW428" s="134"/>
      <c r="ICX428" s="134"/>
      <c r="ICY428" s="134"/>
      <c r="ICZ428" s="134"/>
      <c r="IDA428" s="134"/>
      <c r="IDB428" s="134"/>
      <c r="IDC428" s="134"/>
      <c r="IDD428" s="134"/>
      <c r="IDE428" s="134"/>
      <c r="IDF428" s="134"/>
      <c r="IDG428" s="134"/>
      <c r="IDH428" s="134"/>
      <c r="IDI428" s="134"/>
      <c r="IDJ428" s="134"/>
      <c r="IDK428" s="134"/>
      <c r="IDL428" s="134"/>
      <c r="IDM428" s="134"/>
      <c r="IDN428" s="134"/>
      <c r="IDO428" s="134"/>
      <c r="IDP428" s="134"/>
      <c r="IDQ428" s="134"/>
      <c r="IDR428" s="134"/>
      <c r="IDS428" s="134"/>
      <c r="IDT428" s="134"/>
      <c r="IDU428" s="134"/>
      <c r="IDV428" s="134"/>
      <c r="IDW428" s="134"/>
      <c r="IDX428" s="134"/>
      <c r="IDY428" s="134"/>
      <c r="IDZ428" s="134"/>
      <c r="IEA428" s="134"/>
      <c r="IEB428" s="134"/>
      <c r="IEC428" s="134"/>
      <c r="IED428" s="134"/>
      <c r="IEE428" s="134"/>
      <c r="IEF428" s="134"/>
      <c r="IEG428" s="134"/>
      <c r="IEH428" s="134"/>
      <c r="IEI428" s="134"/>
      <c r="IEJ428" s="134"/>
      <c r="IEK428" s="134"/>
      <c r="IEL428" s="134"/>
      <c r="IEM428" s="134"/>
      <c r="IEN428" s="134"/>
      <c r="IEO428" s="134"/>
      <c r="IEP428" s="134"/>
      <c r="IEQ428" s="134"/>
      <c r="IER428" s="134"/>
      <c r="IES428" s="134"/>
      <c r="IET428" s="134"/>
      <c r="IEU428" s="134"/>
      <c r="IEV428" s="134"/>
      <c r="IEW428" s="134"/>
      <c r="IEX428" s="134"/>
      <c r="IEY428" s="134"/>
      <c r="IEZ428" s="134"/>
      <c r="IFA428" s="134"/>
      <c r="IFB428" s="134"/>
      <c r="IFC428" s="134"/>
      <c r="IFD428" s="134"/>
      <c r="IFE428" s="134"/>
      <c r="IFF428" s="134"/>
      <c r="IFG428" s="134"/>
      <c r="IFH428" s="134"/>
      <c r="IFI428" s="134"/>
      <c r="IFJ428" s="134"/>
      <c r="IFK428" s="134"/>
      <c r="IFL428" s="134"/>
      <c r="IFM428" s="134"/>
      <c r="IFN428" s="134"/>
      <c r="IFO428" s="134"/>
      <c r="IFP428" s="134"/>
      <c r="IFQ428" s="134"/>
      <c r="IFR428" s="134"/>
      <c r="IFS428" s="134"/>
      <c r="IFT428" s="134"/>
      <c r="IFU428" s="134"/>
      <c r="IFV428" s="134"/>
      <c r="IFW428" s="134"/>
      <c r="IFX428" s="134"/>
      <c r="IFY428" s="134"/>
      <c r="IFZ428" s="134"/>
      <c r="IGA428" s="134"/>
      <c r="IGB428" s="134"/>
      <c r="IGC428" s="134"/>
      <c r="IGD428" s="134"/>
      <c r="IGE428" s="134"/>
      <c r="IGF428" s="134"/>
      <c r="IGG428" s="134"/>
      <c r="IGH428" s="134"/>
      <c r="IGI428" s="134"/>
      <c r="IGJ428" s="134"/>
      <c r="IGK428" s="134"/>
      <c r="IGL428" s="134"/>
      <c r="IGM428" s="134"/>
      <c r="IGN428" s="134"/>
      <c r="IGO428" s="134"/>
      <c r="IGP428" s="134"/>
      <c r="IGQ428" s="134"/>
      <c r="IGR428" s="134"/>
      <c r="IGS428" s="134"/>
      <c r="IGT428" s="134"/>
      <c r="IGU428" s="134"/>
      <c r="IGV428" s="134"/>
      <c r="IGW428" s="134"/>
      <c r="IGX428" s="134"/>
      <c r="IGY428" s="134"/>
      <c r="IGZ428" s="134"/>
      <c r="IHA428" s="134"/>
      <c r="IHB428" s="134"/>
      <c r="IHC428" s="134"/>
      <c r="IHD428" s="134"/>
      <c r="IHE428" s="134"/>
      <c r="IHF428" s="134"/>
      <c r="IHG428" s="134"/>
      <c r="IHH428" s="134"/>
      <c r="IHI428" s="134"/>
      <c r="IHJ428" s="134"/>
      <c r="IHK428" s="134"/>
      <c r="IHL428" s="134"/>
      <c r="IHM428" s="134"/>
      <c r="IHN428" s="134"/>
      <c r="IHO428" s="134"/>
      <c r="IHP428" s="134"/>
      <c r="IHQ428" s="134"/>
      <c r="IHR428" s="134"/>
      <c r="IHS428" s="134"/>
      <c r="IHT428" s="134"/>
      <c r="IHU428" s="134"/>
      <c r="IHV428" s="134"/>
      <c r="IHW428" s="134"/>
      <c r="IHX428" s="134"/>
      <c r="IHY428" s="134"/>
      <c r="IHZ428" s="134"/>
      <c r="IIA428" s="134"/>
      <c r="IIB428" s="134"/>
      <c r="IIC428" s="134"/>
      <c r="IID428" s="134"/>
      <c r="IIE428" s="134"/>
      <c r="IIF428" s="134"/>
      <c r="IIG428" s="134"/>
      <c r="IIH428" s="134"/>
      <c r="III428" s="134"/>
      <c r="IIJ428" s="134"/>
      <c r="IIK428" s="134"/>
      <c r="IIL428" s="134"/>
      <c r="IIM428" s="134"/>
      <c r="IIN428" s="134"/>
      <c r="IIO428" s="134"/>
      <c r="IIP428" s="134"/>
      <c r="IIQ428" s="134"/>
      <c r="IIR428" s="134"/>
      <c r="IIS428" s="134"/>
      <c r="IIT428" s="134"/>
      <c r="IIU428" s="134"/>
      <c r="IIV428" s="134"/>
      <c r="IIW428" s="134"/>
      <c r="IIX428" s="134"/>
      <c r="IIY428" s="134"/>
      <c r="IIZ428" s="134"/>
      <c r="IJA428" s="134"/>
      <c r="IJB428" s="134"/>
      <c r="IJC428" s="134"/>
      <c r="IJD428" s="134"/>
      <c r="IJE428" s="134"/>
      <c r="IJF428" s="134"/>
      <c r="IJG428" s="134"/>
      <c r="IJH428" s="134"/>
      <c r="IJI428" s="134"/>
      <c r="IJJ428" s="134"/>
      <c r="IJK428" s="134"/>
      <c r="IJL428" s="134"/>
      <c r="IJM428" s="134"/>
      <c r="IJN428" s="134"/>
      <c r="IJO428" s="134"/>
      <c r="IJP428" s="134"/>
      <c r="IJQ428" s="134"/>
      <c r="IJR428" s="134"/>
      <c r="IJS428" s="134"/>
      <c r="IJT428" s="134"/>
      <c r="IJU428" s="134"/>
      <c r="IJV428" s="134"/>
      <c r="IJW428" s="134"/>
      <c r="IJX428" s="134"/>
      <c r="IJY428" s="134"/>
      <c r="IJZ428" s="134"/>
      <c r="IKA428" s="134"/>
      <c r="IKB428" s="134"/>
      <c r="IKC428" s="134"/>
      <c r="IKD428" s="134"/>
      <c r="IKE428" s="134"/>
      <c r="IKF428" s="134"/>
      <c r="IKG428" s="134"/>
      <c r="IKH428" s="134"/>
      <c r="IKI428" s="134"/>
      <c r="IKJ428" s="134"/>
      <c r="IKK428" s="134"/>
      <c r="IKL428" s="134"/>
      <c r="IKM428" s="134"/>
      <c r="IKN428" s="134"/>
      <c r="IKO428" s="134"/>
      <c r="IKP428" s="134"/>
      <c r="IKQ428" s="134"/>
      <c r="IKR428" s="134"/>
      <c r="IKS428" s="134"/>
      <c r="IKT428" s="134"/>
      <c r="IKU428" s="134"/>
      <c r="IKV428" s="134"/>
      <c r="IKW428" s="134"/>
      <c r="IKX428" s="134"/>
      <c r="IKY428" s="134"/>
      <c r="IKZ428" s="134"/>
      <c r="ILA428" s="134"/>
      <c r="ILB428" s="134"/>
      <c r="ILC428" s="134"/>
      <c r="ILD428" s="134"/>
      <c r="ILE428" s="134"/>
      <c r="ILF428" s="134"/>
      <c r="ILG428" s="134"/>
      <c r="ILH428" s="134"/>
      <c r="ILI428" s="134"/>
      <c r="ILJ428" s="134"/>
      <c r="ILK428" s="134"/>
      <c r="ILL428" s="134"/>
      <c r="ILM428" s="134"/>
      <c r="ILN428" s="134"/>
      <c r="ILO428" s="134"/>
      <c r="ILP428" s="134"/>
      <c r="ILQ428" s="134"/>
      <c r="ILR428" s="134"/>
      <c r="ILS428" s="134"/>
      <c r="ILT428" s="134"/>
      <c r="ILU428" s="134"/>
      <c r="ILV428" s="134"/>
      <c r="ILW428" s="134"/>
      <c r="ILX428" s="134"/>
      <c r="ILY428" s="134"/>
      <c r="ILZ428" s="134"/>
      <c r="IMA428" s="134"/>
      <c r="IMB428" s="134"/>
      <c r="IMC428" s="134"/>
      <c r="IMD428" s="134"/>
      <c r="IME428" s="134"/>
      <c r="IMF428" s="134"/>
      <c r="IMG428" s="134"/>
      <c r="IMH428" s="134"/>
      <c r="IMI428" s="134"/>
      <c r="IMJ428" s="134"/>
      <c r="IMK428" s="134"/>
      <c r="IML428" s="134"/>
      <c r="IMM428" s="134"/>
      <c r="IMN428" s="134"/>
      <c r="IMO428" s="134"/>
      <c r="IMP428" s="134"/>
      <c r="IMQ428" s="134"/>
      <c r="IMR428" s="134"/>
      <c r="IMS428" s="134"/>
      <c r="IMT428" s="134"/>
      <c r="IMU428" s="134"/>
      <c r="IMV428" s="134"/>
      <c r="IMW428" s="134"/>
      <c r="IMX428" s="134"/>
      <c r="IMY428" s="134"/>
      <c r="IMZ428" s="134"/>
      <c r="INA428" s="134"/>
      <c r="INB428" s="134"/>
      <c r="INC428" s="134"/>
      <c r="IND428" s="134"/>
      <c r="INE428" s="134"/>
      <c r="INF428" s="134"/>
      <c r="ING428" s="134"/>
      <c r="INH428" s="134"/>
      <c r="INI428" s="134"/>
      <c r="INJ428" s="134"/>
      <c r="INK428" s="134"/>
      <c r="INL428" s="134"/>
      <c r="INM428" s="134"/>
      <c r="INN428" s="134"/>
      <c r="INO428" s="134"/>
      <c r="INP428" s="134"/>
      <c r="INQ428" s="134"/>
      <c r="INR428" s="134"/>
      <c r="INS428" s="134"/>
      <c r="INT428" s="134"/>
      <c r="INU428" s="134"/>
      <c r="INV428" s="134"/>
      <c r="INW428" s="134"/>
      <c r="INX428" s="134"/>
      <c r="INY428" s="134"/>
      <c r="INZ428" s="134"/>
      <c r="IOA428" s="134"/>
      <c r="IOB428" s="134"/>
      <c r="IOC428" s="134"/>
      <c r="IOD428" s="134"/>
      <c r="IOE428" s="134"/>
      <c r="IOF428" s="134"/>
      <c r="IOG428" s="134"/>
      <c r="IOH428" s="134"/>
      <c r="IOI428" s="134"/>
      <c r="IOJ428" s="134"/>
      <c r="IOK428" s="134"/>
      <c r="IOL428" s="134"/>
      <c r="IOM428" s="134"/>
      <c r="ION428" s="134"/>
      <c r="IOO428" s="134"/>
      <c r="IOP428" s="134"/>
      <c r="IOQ428" s="134"/>
      <c r="IOR428" s="134"/>
      <c r="IOS428" s="134"/>
      <c r="IOT428" s="134"/>
      <c r="IOU428" s="134"/>
      <c r="IOV428" s="134"/>
      <c r="IOW428" s="134"/>
      <c r="IOX428" s="134"/>
      <c r="IOY428" s="134"/>
      <c r="IOZ428" s="134"/>
      <c r="IPA428" s="134"/>
      <c r="IPB428" s="134"/>
      <c r="IPC428" s="134"/>
      <c r="IPD428" s="134"/>
      <c r="IPE428" s="134"/>
      <c r="IPF428" s="134"/>
      <c r="IPG428" s="134"/>
      <c r="IPH428" s="134"/>
      <c r="IPI428" s="134"/>
      <c r="IPJ428" s="134"/>
      <c r="IPK428" s="134"/>
      <c r="IPL428" s="134"/>
      <c r="IPM428" s="134"/>
      <c r="IPN428" s="134"/>
      <c r="IPO428" s="134"/>
      <c r="IPP428" s="134"/>
      <c r="IPQ428" s="134"/>
      <c r="IPR428" s="134"/>
      <c r="IPS428" s="134"/>
      <c r="IPT428" s="134"/>
      <c r="IPU428" s="134"/>
      <c r="IPV428" s="134"/>
      <c r="IPW428" s="134"/>
      <c r="IPX428" s="134"/>
      <c r="IPY428" s="134"/>
      <c r="IPZ428" s="134"/>
      <c r="IQA428" s="134"/>
      <c r="IQB428" s="134"/>
      <c r="IQC428" s="134"/>
      <c r="IQD428" s="134"/>
      <c r="IQE428" s="134"/>
      <c r="IQF428" s="134"/>
      <c r="IQG428" s="134"/>
      <c r="IQH428" s="134"/>
      <c r="IQI428" s="134"/>
      <c r="IQJ428" s="134"/>
      <c r="IQK428" s="134"/>
      <c r="IQL428" s="134"/>
      <c r="IQM428" s="134"/>
      <c r="IQN428" s="134"/>
      <c r="IQO428" s="134"/>
      <c r="IQP428" s="134"/>
      <c r="IQQ428" s="134"/>
      <c r="IQR428" s="134"/>
      <c r="IQS428" s="134"/>
      <c r="IQT428" s="134"/>
      <c r="IQU428" s="134"/>
      <c r="IQV428" s="134"/>
      <c r="IQW428" s="134"/>
      <c r="IQX428" s="134"/>
      <c r="IQY428" s="134"/>
      <c r="IQZ428" s="134"/>
      <c r="IRA428" s="134"/>
      <c r="IRB428" s="134"/>
      <c r="IRC428" s="134"/>
      <c r="IRD428" s="134"/>
      <c r="IRE428" s="134"/>
      <c r="IRF428" s="134"/>
      <c r="IRG428" s="134"/>
      <c r="IRH428" s="134"/>
      <c r="IRI428" s="134"/>
      <c r="IRJ428" s="134"/>
      <c r="IRK428" s="134"/>
      <c r="IRL428" s="134"/>
      <c r="IRM428" s="134"/>
      <c r="IRN428" s="134"/>
      <c r="IRO428" s="134"/>
      <c r="IRP428" s="134"/>
      <c r="IRQ428" s="134"/>
      <c r="IRR428" s="134"/>
      <c r="IRS428" s="134"/>
      <c r="IRT428" s="134"/>
      <c r="IRU428" s="134"/>
      <c r="IRV428" s="134"/>
      <c r="IRW428" s="134"/>
      <c r="IRX428" s="134"/>
      <c r="IRY428" s="134"/>
      <c r="IRZ428" s="134"/>
      <c r="ISA428" s="134"/>
      <c r="ISB428" s="134"/>
      <c r="ISC428" s="134"/>
      <c r="ISD428" s="134"/>
      <c r="ISE428" s="134"/>
      <c r="ISF428" s="134"/>
      <c r="ISG428" s="134"/>
      <c r="ISH428" s="134"/>
      <c r="ISI428" s="134"/>
      <c r="ISJ428" s="134"/>
      <c r="ISK428" s="134"/>
      <c r="ISL428" s="134"/>
      <c r="ISM428" s="134"/>
      <c r="ISN428" s="134"/>
      <c r="ISO428" s="134"/>
      <c r="ISP428" s="134"/>
      <c r="ISQ428" s="134"/>
      <c r="ISR428" s="134"/>
      <c r="ISS428" s="134"/>
      <c r="IST428" s="134"/>
      <c r="ISU428" s="134"/>
      <c r="ISV428" s="134"/>
      <c r="ISW428" s="134"/>
      <c r="ISX428" s="134"/>
      <c r="ISY428" s="134"/>
      <c r="ISZ428" s="134"/>
      <c r="ITA428" s="134"/>
      <c r="ITB428" s="134"/>
      <c r="ITC428" s="134"/>
      <c r="ITD428" s="134"/>
      <c r="ITE428" s="134"/>
      <c r="ITF428" s="134"/>
      <c r="ITG428" s="134"/>
      <c r="ITH428" s="134"/>
      <c r="ITI428" s="134"/>
      <c r="ITJ428" s="134"/>
      <c r="ITK428" s="134"/>
      <c r="ITL428" s="134"/>
      <c r="ITM428" s="134"/>
      <c r="ITN428" s="134"/>
      <c r="ITO428" s="134"/>
      <c r="ITP428" s="134"/>
      <c r="ITQ428" s="134"/>
      <c r="ITR428" s="134"/>
      <c r="ITS428" s="134"/>
      <c r="ITT428" s="134"/>
      <c r="ITU428" s="134"/>
      <c r="ITV428" s="134"/>
      <c r="ITW428" s="134"/>
      <c r="ITX428" s="134"/>
      <c r="ITY428" s="134"/>
      <c r="ITZ428" s="134"/>
      <c r="IUA428" s="134"/>
      <c r="IUB428" s="134"/>
      <c r="IUC428" s="134"/>
      <c r="IUD428" s="134"/>
      <c r="IUE428" s="134"/>
      <c r="IUF428" s="134"/>
      <c r="IUG428" s="134"/>
      <c r="IUH428" s="134"/>
      <c r="IUI428" s="134"/>
      <c r="IUJ428" s="134"/>
      <c r="IUK428" s="134"/>
      <c r="IUL428" s="134"/>
      <c r="IUM428" s="134"/>
      <c r="IUN428" s="134"/>
      <c r="IUO428" s="134"/>
      <c r="IUP428" s="134"/>
      <c r="IUQ428" s="134"/>
      <c r="IUR428" s="134"/>
      <c r="IUS428" s="134"/>
      <c r="IUT428" s="134"/>
      <c r="IUU428" s="134"/>
      <c r="IUV428" s="134"/>
      <c r="IUW428" s="134"/>
      <c r="IUX428" s="134"/>
      <c r="IUY428" s="134"/>
      <c r="IUZ428" s="134"/>
      <c r="IVA428" s="134"/>
      <c r="IVB428" s="134"/>
      <c r="IVC428" s="134"/>
      <c r="IVD428" s="134"/>
      <c r="IVE428" s="134"/>
      <c r="IVF428" s="134"/>
      <c r="IVG428" s="134"/>
      <c r="IVH428" s="134"/>
      <c r="IVI428" s="134"/>
      <c r="IVJ428" s="134"/>
      <c r="IVK428" s="134"/>
      <c r="IVL428" s="134"/>
      <c r="IVM428" s="134"/>
      <c r="IVN428" s="134"/>
      <c r="IVO428" s="134"/>
      <c r="IVP428" s="134"/>
      <c r="IVQ428" s="134"/>
      <c r="IVR428" s="134"/>
      <c r="IVS428" s="134"/>
      <c r="IVT428" s="134"/>
      <c r="IVU428" s="134"/>
      <c r="IVV428" s="134"/>
      <c r="IVW428" s="134"/>
      <c r="IVX428" s="134"/>
      <c r="IVY428" s="134"/>
      <c r="IVZ428" s="134"/>
      <c r="IWA428" s="134"/>
      <c r="IWB428" s="134"/>
      <c r="IWC428" s="134"/>
      <c r="IWD428" s="134"/>
      <c r="IWE428" s="134"/>
      <c r="IWF428" s="134"/>
      <c r="IWG428" s="134"/>
      <c r="IWH428" s="134"/>
      <c r="IWI428" s="134"/>
      <c r="IWJ428" s="134"/>
      <c r="IWK428" s="134"/>
      <c r="IWL428" s="134"/>
      <c r="IWM428" s="134"/>
      <c r="IWN428" s="134"/>
      <c r="IWO428" s="134"/>
      <c r="IWP428" s="134"/>
      <c r="IWQ428" s="134"/>
      <c r="IWR428" s="134"/>
      <c r="IWS428" s="134"/>
      <c r="IWT428" s="134"/>
      <c r="IWU428" s="134"/>
      <c r="IWV428" s="134"/>
      <c r="IWW428" s="134"/>
      <c r="IWX428" s="134"/>
      <c r="IWY428" s="134"/>
      <c r="IWZ428" s="134"/>
      <c r="IXA428" s="134"/>
      <c r="IXB428" s="134"/>
      <c r="IXC428" s="134"/>
      <c r="IXD428" s="134"/>
      <c r="IXE428" s="134"/>
      <c r="IXF428" s="134"/>
      <c r="IXG428" s="134"/>
      <c r="IXH428" s="134"/>
      <c r="IXI428" s="134"/>
      <c r="IXJ428" s="134"/>
      <c r="IXK428" s="134"/>
      <c r="IXL428" s="134"/>
      <c r="IXM428" s="134"/>
      <c r="IXN428" s="134"/>
      <c r="IXO428" s="134"/>
      <c r="IXP428" s="134"/>
      <c r="IXQ428" s="134"/>
      <c r="IXR428" s="134"/>
      <c r="IXS428" s="134"/>
      <c r="IXT428" s="134"/>
      <c r="IXU428" s="134"/>
      <c r="IXV428" s="134"/>
      <c r="IXW428" s="134"/>
      <c r="IXX428" s="134"/>
      <c r="IXY428" s="134"/>
      <c r="IXZ428" s="134"/>
      <c r="IYA428" s="134"/>
      <c r="IYB428" s="134"/>
      <c r="IYC428" s="134"/>
      <c r="IYD428" s="134"/>
      <c r="IYE428" s="134"/>
      <c r="IYF428" s="134"/>
      <c r="IYG428" s="134"/>
      <c r="IYH428" s="134"/>
      <c r="IYI428" s="134"/>
      <c r="IYJ428" s="134"/>
      <c r="IYK428" s="134"/>
      <c r="IYL428" s="134"/>
      <c r="IYM428" s="134"/>
      <c r="IYN428" s="134"/>
      <c r="IYO428" s="134"/>
      <c r="IYP428" s="134"/>
      <c r="IYQ428" s="134"/>
      <c r="IYR428" s="134"/>
      <c r="IYS428" s="134"/>
      <c r="IYT428" s="134"/>
      <c r="IYU428" s="134"/>
      <c r="IYV428" s="134"/>
      <c r="IYW428" s="134"/>
      <c r="IYX428" s="134"/>
      <c r="IYY428" s="134"/>
      <c r="IYZ428" s="134"/>
      <c r="IZA428" s="134"/>
      <c r="IZB428" s="134"/>
      <c r="IZC428" s="134"/>
      <c r="IZD428" s="134"/>
      <c r="IZE428" s="134"/>
      <c r="IZF428" s="134"/>
      <c r="IZG428" s="134"/>
      <c r="IZH428" s="134"/>
      <c r="IZI428" s="134"/>
      <c r="IZJ428" s="134"/>
      <c r="IZK428" s="134"/>
      <c r="IZL428" s="134"/>
      <c r="IZM428" s="134"/>
      <c r="IZN428" s="134"/>
      <c r="IZO428" s="134"/>
      <c r="IZP428" s="134"/>
      <c r="IZQ428" s="134"/>
      <c r="IZR428" s="134"/>
      <c r="IZS428" s="134"/>
      <c r="IZT428" s="134"/>
      <c r="IZU428" s="134"/>
      <c r="IZV428" s="134"/>
      <c r="IZW428" s="134"/>
      <c r="IZX428" s="134"/>
      <c r="IZY428" s="134"/>
      <c r="IZZ428" s="134"/>
      <c r="JAA428" s="134"/>
      <c r="JAB428" s="134"/>
      <c r="JAC428" s="134"/>
      <c r="JAD428" s="134"/>
      <c r="JAE428" s="134"/>
      <c r="JAF428" s="134"/>
      <c r="JAG428" s="134"/>
      <c r="JAH428" s="134"/>
      <c r="JAI428" s="134"/>
      <c r="JAJ428" s="134"/>
      <c r="JAK428" s="134"/>
      <c r="JAL428" s="134"/>
      <c r="JAM428" s="134"/>
      <c r="JAN428" s="134"/>
      <c r="JAO428" s="134"/>
      <c r="JAP428" s="134"/>
      <c r="JAQ428" s="134"/>
      <c r="JAR428" s="134"/>
      <c r="JAS428" s="134"/>
      <c r="JAT428" s="134"/>
      <c r="JAU428" s="134"/>
      <c r="JAV428" s="134"/>
      <c r="JAW428" s="134"/>
      <c r="JAX428" s="134"/>
      <c r="JAY428" s="134"/>
      <c r="JAZ428" s="134"/>
      <c r="JBA428" s="134"/>
      <c r="JBB428" s="134"/>
      <c r="JBC428" s="134"/>
      <c r="JBD428" s="134"/>
      <c r="JBE428" s="134"/>
      <c r="JBF428" s="134"/>
      <c r="JBG428" s="134"/>
      <c r="JBH428" s="134"/>
      <c r="JBI428" s="134"/>
      <c r="JBJ428" s="134"/>
      <c r="JBK428" s="134"/>
      <c r="JBL428" s="134"/>
      <c r="JBM428" s="134"/>
      <c r="JBN428" s="134"/>
      <c r="JBO428" s="134"/>
      <c r="JBP428" s="134"/>
      <c r="JBQ428" s="134"/>
      <c r="JBR428" s="134"/>
      <c r="JBS428" s="134"/>
      <c r="JBT428" s="134"/>
      <c r="JBU428" s="134"/>
      <c r="JBV428" s="134"/>
      <c r="JBW428" s="134"/>
      <c r="JBX428" s="134"/>
      <c r="JBY428" s="134"/>
      <c r="JBZ428" s="134"/>
      <c r="JCA428" s="134"/>
      <c r="JCB428" s="134"/>
      <c r="JCC428" s="134"/>
      <c r="JCD428" s="134"/>
      <c r="JCE428" s="134"/>
      <c r="JCF428" s="134"/>
      <c r="JCG428" s="134"/>
      <c r="JCH428" s="134"/>
      <c r="JCI428" s="134"/>
      <c r="JCJ428" s="134"/>
      <c r="JCK428" s="134"/>
      <c r="JCL428" s="134"/>
      <c r="JCM428" s="134"/>
      <c r="JCN428" s="134"/>
      <c r="JCO428" s="134"/>
      <c r="JCP428" s="134"/>
      <c r="JCQ428" s="134"/>
      <c r="JCR428" s="134"/>
      <c r="JCS428" s="134"/>
      <c r="JCT428" s="134"/>
      <c r="JCU428" s="134"/>
      <c r="JCV428" s="134"/>
      <c r="JCW428" s="134"/>
      <c r="JCX428" s="134"/>
      <c r="JCY428" s="134"/>
      <c r="JCZ428" s="134"/>
      <c r="JDA428" s="134"/>
      <c r="JDB428" s="134"/>
      <c r="JDC428" s="134"/>
      <c r="JDD428" s="134"/>
      <c r="JDE428" s="134"/>
      <c r="JDF428" s="134"/>
      <c r="JDG428" s="134"/>
      <c r="JDH428" s="134"/>
      <c r="JDI428" s="134"/>
      <c r="JDJ428" s="134"/>
      <c r="JDK428" s="134"/>
      <c r="JDL428" s="134"/>
      <c r="JDM428" s="134"/>
      <c r="JDN428" s="134"/>
      <c r="JDO428" s="134"/>
      <c r="JDP428" s="134"/>
      <c r="JDQ428" s="134"/>
      <c r="JDR428" s="134"/>
      <c r="JDS428" s="134"/>
      <c r="JDT428" s="134"/>
      <c r="JDU428" s="134"/>
      <c r="JDV428" s="134"/>
      <c r="JDW428" s="134"/>
      <c r="JDX428" s="134"/>
      <c r="JDY428" s="134"/>
      <c r="JDZ428" s="134"/>
      <c r="JEA428" s="134"/>
      <c r="JEB428" s="134"/>
      <c r="JEC428" s="134"/>
      <c r="JED428" s="134"/>
      <c r="JEE428" s="134"/>
      <c r="JEF428" s="134"/>
      <c r="JEG428" s="134"/>
      <c r="JEH428" s="134"/>
      <c r="JEI428" s="134"/>
      <c r="JEJ428" s="134"/>
      <c r="JEK428" s="134"/>
      <c r="JEL428" s="134"/>
      <c r="JEM428" s="134"/>
      <c r="JEN428" s="134"/>
      <c r="JEO428" s="134"/>
      <c r="JEP428" s="134"/>
      <c r="JEQ428" s="134"/>
      <c r="JER428" s="134"/>
      <c r="JES428" s="134"/>
      <c r="JET428" s="134"/>
      <c r="JEU428" s="134"/>
      <c r="JEV428" s="134"/>
      <c r="JEW428" s="134"/>
      <c r="JEX428" s="134"/>
      <c r="JEY428" s="134"/>
      <c r="JEZ428" s="134"/>
      <c r="JFA428" s="134"/>
      <c r="JFB428" s="134"/>
      <c r="JFC428" s="134"/>
      <c r="JFD428" s="134"/>
      <c r="JFE428" s="134"/>
      <c r="JFF428" s="134"/>
      <c r="JFG428" s="134"/>
      <c r="JFH428" s="134"/>
      <c r="JFI428" s="134"/>
      <c r="JFJ428" s="134"/>
      <c r="JFK428" s="134"/>
      <c r="JFL428" s="134"/>
      <c r="JFM428" s="134"/>
      <c r="JFN428" s="134"/>
      <c r="JFO428" s="134"/>
      <c r="JFP428" s="134"/>
      <c r="JFQ428" s="134"/>
      <c r="JFR428" s="134"/>
      <c r="JFS428" s="134"/>
      <c r="JFT428" s="134"/>
      <c r="JFU428" s="134"/>
      <c r="JFV428" s="134"/>
      <c r="JFW428" s="134"/>
      <c r="JFX428" s="134"/>
      <c r="JFY428" s="134"/>
      <c r="JFZ428" s="134"/>
      <c r="JGA428" s="134"/>
      <c r="JGB428" s="134"/>
      <c r="JGC428" s="134"/>
      <c r="JGD428" s="134"/>
      <c r="JGE428" s="134"/>
      <c r="JGF428" s="134"/>
      <c r="JGG428" s="134"/>
      <c r="JGH428" s="134"/>
      <c r="JGI428" s="134"/>
      <c r="JGJ428" s="134"/>
      <c r="JGK428" s="134"/>
      <c r="JGL428" s="134"/>
      <c r="JGM428" s="134"/>
      <c r="JGN428" s="134"/>
      <c r="JGO428" s="134"/>
      <c r="JGP428" s="134"/>
      <c r="JGQ428" s="134"/>
      <c r="JGR428" s="134"/>
      <c r="JGS428" s="134"/>
      <c r="JGT428" s="134"/>
      <c r="JGU428" s="134"/>
      <c r="JGV428" s="134"/>
      <c r="JGW428" s="134"/>
      <c r="JGX428" s="134"/>
      <c r="JGY428" s="134"/>
      <c r="JGZ428" s="134"/>
      <c r="JHA428" s="134"/>
      <c r="JHB428" s="134"/>
      <c r="JHC428" s="134"/>
      <c r="JHD428" s="134"/>
      <c r="JHE428" s="134"/>
      <c r="JHF428" s="134"/>
      <c r="JHG428" s="134"/>
      <c r="JHH428" s="134"/>
      <c r="JHI428" s="134"/>
      <c r="JHJ428" s="134"/>
      <c r="JHK428" s="134"/>
      <c r="JHL428" s="134"/>
      <c r="JHM428" s="134"/>
      <c r="JHN428" s="134"/>
      <c r="JHO428" s="134"/>
      <c r="JHP428" s="134"/>
      <c r="JHQ428" s="134"/>
      <c r="JHR428" s="134"/>
      <c r="JHS428" s="134"/>
      <c r="JHT428" s="134"/>
      <c r="JHU428" s="134"/>
      <c r="JHV428" s="134"/>
      <c r="JHW428" s="134"/>
      <c r="JHX428" s="134"/>
      <c r="JHY428" s="134"/>
      <c r="JHZ428" s="134"/>
      <c r="JIA428" s="134"/>
      <c r="JIB428" s="134"/>
      <c r="JIC428" s="134"/>
      <c r="JID428" s="134"/>
      <c r="JIE428" s="134"/>
      <c r="JIF428" s="134"/>
      <c r="JIG428" s="134"/>
      <c r="JIH428" s="134"/>
      <c r="JII428" s="134"/>
      <c r="JIJ428" s="134"/>
      <c r="JIK428" s="134"/>
      <c r="JIL428" s="134"/>
      <c r="JIM428" s="134"/>
      <c r="JIN428" s="134"/>
      <c r="JIO428" s="134"/>
      <c r="JIP428" s="134"/>
      <c r="JIQ428" s="134"/>
      <c r="JIR428" s="134"/>
      <c r="JIS428" s="134"/>
      <c r="JIT428" s="134"/>
      <c r="JIU428" s="134"/>
      <c r="JIV428" s="134"/>
      <c r="JIW428" s="134"/>
      <c r="JIX428" s="134"/>
      <c r="JIY428" s="134"/>
      <c r="JIZ428" s="134"/>
      <c r="JJA428" s="134"/>
      <c r="JJB428" s="134"/>
      <c r="JJC428" s="134"/>
      <c r="JJD428" s="134"/>
      <c r="JJE428" s="134"/>
      <c r="JJF428" s="134"/>
      <c r="JJG428" s="134"/>
      <c r="JJH428" s="134"/>
      <c r="JJI428" s="134"/>
      <c r="JJJ428" s="134"/>
      <c r="JJK428" s="134"/>
      <c r="JJL428" s="134"/>
      <c r="JJM428" s="134"/>
      <c r="JJN428" s="134"/>
      <c r="JJO428" s="134"/>
      <c r="JJP428" s="134"/>
      <c r="JJQ428" s="134"/>
      <c r="JJR428" s="134"/>
      <c r="JJS428" s="134"/>
      <c r="JJT428" s="134"/>
      <c r="JJU428" s="134"/>
      <c r="JJV428" s="134"/>
      <c r="JJW428" s="134"/>
      <c r="JJX428" s="134"/>
      <c r="JJY428" s="134"/>
      <c r="JJZ428" s="134"/>
      <c r="JKA428" s="134"/>
      <c r="JKB428" s="134"/>
      <c r="JKC428" s="134"/>
      <c r="JKD428" s="134"/>
      <c r="JKE428" s="134"/>
      <c r="JKF428" s="134"/>
      <c r="JKG428" s="134"/>
      <c r="JKH428" s="134"/>
      <c r="JKI428" s="134"/>
      <c r="JKJ428" s="134"/>
      <c r="JKK428" s="134"/>
      <c r="JKL428" s="134"/>
      <c r="JKM428" s="134"/>
      <c r="JKN428" s="134"/>
      <c r="JKO428" s="134"/>
      <c r="JKP428" s="134"/>
      <c r="JKQ428" s="134"/>
      <c r="JKR428" s="134"/>
      <c r="JKS428" s="134"/>
      <c r="JKT428" s="134"/>
      <c r="JKU428" s="134"/>
      <c r="JKV428" s="134"/>
      <c r="JKW428" s="134"/>
      <c r="JKX428" s="134"/>
      <c r="JKY428" s="134"/>
      <c r="JKZ428" s="134"/>
      <c r="JLA428" s="134"/>
      <c r="JLB428" s="134"/>
      <c r="JLC428" s="134"/>
      <c r="JLD428" s="134"/>
      <c r="JLE428" s="134"/>
      <c r="JLF428" s="134"/>
      <c r="JLG428" s="134"/>
      <c r="JLH428" s="134"/>
      <c r="JLI428" s="134"/>
      <c r="JLJ428" s="134"/>
      <c r="JLK428" s="134"/>
      <c r="JLL428" s="134"/>
      <c r="JLM428" s="134"/>
      <c r="JLN428" s="134"/>
      <c r="JLO428" s="134"/>
      <c r="JLP428" s="134"/>
      <c r="JLQ428" s="134"/>
      <c r="JLR428" s="134"/>
      <c r="JLS428" s="134"/>
      <c r="JLT428" s="134"/>
      <c r="JLU428" s="134"/>
      <c r="JLV428" s="134"/>
      <c r="JLW428" s="134"/>
      <c r="JLX428" s="134"/>
      <c r="JLY428" s="134"/>
      <c r="JLZ428" s="134"/>
      <c r="JMA428" s="134"/>
      <c r="JMB428" s="134"/>
      <c r="JMC428" s="134"/>
      <c r="JMD428" s="134"/>
      <c r="JME428" s="134"/>
      <c r="JMF428" s="134"/>
      <c r="JMG428" s="134"/>
      <c r="JMH428" s="134"/>
      <c r="JMI428" s="134"/>
      <c r="JMJ428" s="134"/>
      <c r="JMK428" s="134"/>
      <c r="JML428" s="134"/>
      <c r="JMM428" s="134"/>
      <c r="JMN428" s="134"/>
      <c r="JMO428" s="134"/>
      <c r="JMP428" s="134"/>
      <c r="JMQ428" s="134"/>
      <c r="JMR428" s="134"/>
      <c r="JMS428" s="134"/>
      <c r="JMT428" s="134"/>
      <c r="JMU428" s="134"/>
      <c r="JMV428" s="134"/>
      <c r="JMW428" s="134"/>
      <c r="JMX428" s="134"/>
      <c r="JMY428" s="134"/>
      <c r="JMZ428" s="134"/>
      <c r="JNA428" s="134"/>
      <c r="JNB428" s="134"/>
      <c r="JNC428" s="134"/>
      <c r="JND428" s="134"/>
      <c r="JNE428" s="134"/>
      <c r="JNF428" s="134"/>
      <c r="JNG428" s="134"/>
      <c r="JNH428" s="134"/>
      <c r="JNI428" s="134"/>
      <c r="JNJ428" s="134"/>
      <c r="JNK428" s="134"/>
      <c r="JNL428" s="134"/>
      <c r="JNM428" s="134"/>
      <c r="JNN428" s="134"/>
      <c r="JNO428" s="134"/>
      <c r="JNP428" s="134"/>
      <c r="JNQ428" s="134"/>
      <c r="JNR428" s="134"/>
      <c r="JNS428" s="134"/>
      <c r="JNT428" s="134"/>
      <c r="JNU428" s="134"/>
      <c r="JNV428" s="134"/>
      <c r="JNW428" s="134"/>
      <c r="JNX428" s="134"/>
      <c r="JNY428" s="134"/>
      <c r="JNZ428" s="134"/>
      <c r="JOA428" s="134"/>
      <c r="JOB428" s="134"/>
      <c r="JOC428" s="134"/>
      <c r="JOD428" s="134"/>
      <c r="JOE428" s="134"/>
      <c r="JOF428" s="134"/>
      <c r="JOG428" s="134"/>
      <c r="JOH428" s="134"/>
      <c r="JOI428" s="134"/>
      <c r="JOJ428" s="134"/>
      <c r="JOK428" s="134"/>
      <c r="JOL428" s="134"/>
      <c r="JOM428" s="134"/>
      <c r="JON428" s="134"/>
      <c r="JOO428" s="134"/>
      <c r="JOP428" s="134"/>
      <c r="JOQ428" s="134"/>
      <c r="JOR428" s="134"/>
      <c r="JOS428" s="134"/>
      <c r="JOT428" s="134"/>
      <c r="JOU428" s="134"/>
      <c r="JOV428" s="134"/>
      <c r="JOW428" s="134"/>
      <c r="JOX428" s="134"/>
      <c r="JOY428" s="134"/>
      <c r="JOZ428" s="134"/>
      <c r="JPA428" s="134"/>
      <c r="JPB428" s="134"/>
      <c r="JPC428" s="134"/>
      <c r="JPD428" s="134"/>
      <c r="JPE428" s="134"/>
      <c r="JPF428" s="134"/>
      <c r="JPG428" s="134"/>
      <c r="JPH428" s="134"/>
      <c r="JPI428" s="134"/>
      <c r="JPJ428" s="134"/>
      <c r="JPK428" s="134"/>
      <c r="JPL428" s="134"/>
      <c r="JPM428" s="134"/>
      <c r="JPN428" s="134"/>
      <c r="JPO428" s="134"/>
      <c r="JPP428" s="134"/>
      <c r="JPQ428" s="134"/>
      <c r="JPR428" s="134"/>
      <c r="JPS428" s="134"/>
      <c r="JPT428" s="134"/>
      <c r="JPU428" s="134"/>
      <c r="JPV428" s="134"/>
      <c r="JPW428" s="134"/>
      <c r="JPX428" s="134"/>
      <c r="JPY428" s="134"/>
      <c r="JPZ428" s="134"/>
      <c r="JQA428" s="134"/>
      <c r="JQB428" s="134"/>
      <c r="JQC428" s="134"/>
      <c r="JQD428" s="134"/>
      <c r="JQE428" s="134"/>
      <c r="JQF428" s="134"/>
      <c r="JQG428" s="134"/>
      <c r="JQH428" s="134"/>
      <c r="JQI428" s="134"/>
      <c r="JQJ428" s="134"/>
      <c r="JQK428" s="134"/>
      <c r="JQL428" s="134"/>
      <c r="JQM428" s="134"/>
      <c r="JQN428" s="134"/>
      <c r="JQO428" s="134"/>
      <c r="JQP428" s="134"/>
      <c r="JQQ428" s="134"/>
      <c r="JQR428" s="134"/>
      <c r="JQS428" s="134"/>
      <c r="JQT428" s="134"/>
      <c r="JQU428" s="134"/>
      <c r="JQV428" s="134"/>
      <c r="JQW428" s="134"/>
      <c r="JQX428" s="134"/>
      <c r="JQY428" s="134"/>
      <c r="JQZ428" s="134"/>
      <c r="JRA428" s="134"/>
      <c r="JRB428" s="134"/>
      <c r="JRC428" s="134"/>
      <c r="JRD428" s="134"/>
      <c r="JRE428" s="134"/>
      <c r="JRF428" s="134"/>
      <c r="JRG428" s="134"/>
      <c r="JRH428" s="134"/>
      <c r="JRI428" s="134"/>
      <c r="JRJ428" s="134"/>
      <c r="JRK428" s="134"/>
      <c r="JRL428" s="134"/>
      <c r="JRM428" s="134"/>
      <c r="JRN428" s="134"/>
      <c r="JRO428" s="134"/>
      <c r="JRP428" s="134"/>
      <c r="JRQ428" s="134"/>
      <c r="JRR428" s="134"/>
      <c r="JRS428" s="134"/>
      <c r="JRT428" s="134"/>
      <c r="JRU428" s="134"/>
      <c r="JRV428" s="134"/>
      <c r="JRW428" s="134"/>
      <c r="JRX428" s="134"/>
      <c r="JRY428" s="134"/>
      <c r="JRZ428" s="134"/>
      <c r="JSA428" s="134"/>
      <c r="JSB428" s="134"/>
      <c r="JSC428" s="134"/>
      <c r="JSD428" s="134"/>
      <c r="JSE428" s="134"/>
      <c r="JSF428" s="134"/>
      <c r="JSG428" s="134"/>
      <c r="JSH428" s="134"/>
      <c r="JSI428" s="134"/>
      <c r="JSJ428" s="134"/>
      <c r="JSK428" s="134"/>
      <c r="JSL428" s="134"/>
      <c r="JSM428" s="134"/>
      <c r="JSN428" s="134"/>
      <c r="JSO428" s="134"/>
      <c r="JSP428" s="134"/>
      <c r="JSQ428" s="134"/>
      <c r="JSR428" s="134"/>
      <c r="JSS428" s="134"/>
      <c r="JST428" s="134"/>
      <c r="JSU428" s="134"/>
      <c r="JSV428" s="134"/>
      <c r="JSW428" s="134"/>
      <c r="JSX428" s="134"/>
      <c r="JSY428" s="134"/>
      <c r="JSZ428" s="134"/>
      <c r="JTA428" s="134"/>
      <c r="JTB428" s="134"/>
      <c r="JTC428" s="134"/>
      <c r="JTD428" s="134"/>
      <c r="JTE428" s="134"/>
      <c r="JTF428" s="134"/>
      <c r="JTG428" s="134"/>
      <c r="JTH428" s="134"/>
      <c r="JTI428" s="134"/>
      <c r="JTJ428" s="134"/>
      <c r="JTK428" s="134"/>
      <c r="JTL428" s="134"/>
      <c r="JTM428" s="134"/>
      <c r="JTN428" s="134"/>
      <c r="JTO428" s="134"/>
      <c r="JTP428" s="134"/>
      <c r="JTQ428" s="134"/>
      <c r="JTR428" s="134"/>
      <c r="JTS428" s="134"/>
      <c r="JTT428" s="134"/>
      <c r="JTU428" s="134"/>
      <c r="JTV428" s="134"/>
      <c r="JTW428" s="134"/>
      <c r="JTX428" s="134"/>
      <c r="JTY428" s="134"/>
      <c r="JTZ428" s="134"/>
      <c r="JUA428" s="134"/>
      <c r="JUB428" s="134"/>
      <c r="JUC428" s="134"/>
      <c r="JUD428" s="134"/>
      <c r="JUE428" s="134"/>
      <c r="JUF428" s="134"/>
      <c r="JUG428" s="134"/>
      <c r="JUH428" s="134"/>
      <c r="JUI428" s="134"/>
      <c r="JUJ428" s="134"/>
      <c r="JUK428" s="134"/>
      <c r="JUL428" s="134"/>
      <c r="JUM428" s="134"/>
      <c r="JUN428" s="134"/>
      <c r="JUO428" s="134"/>
      <c r="JUP428" s="134"/>
      <c r="JUQ428" s="134"/>
      <c r="JUR428" s="134"/>
      <c r="JUS428" s="134"/>
      <c r="JUT428" s="134"/>
      <c r="JUU428" s="134"/>
      <c r="JUV428" s="134"/>
      <c r="JUW428" s="134"/>
      <c r="JUX428" s="134"/>
      <c r="JUY428" s="134"/>
      <c r="JUZ428" s="134"/>
      <c r="JVA428" s="134"/>
      <c r="JVB428" s="134"/>
      <c r="JVC428" s="134"/>
      <c r="JVD428" s="134"/>
      <c r="JVE428" s="134"/>
      <c r="JVF428" s="134"/>
      <c r="JVG428" s="134"/>
      <c r="JVH428" s="134"/>
      <c r="JVI428" s="134"/>
      <c r="JVJ428" s="134"/>
      <c r="JVK428" s="134"/>
      <c r="JVL428" s="134"/>
      <c r="JVM428" s="134"/>
      <c r="JVN428" s="134"/>
      <c r="JVO428" s="134"/>
      <c r="JVP428" s="134"/>
      <c r="JVQ428" s="134"/>
      <c r="JVR428" s="134"/>
      <c r="JVS428" s="134"/>
      <c r="JVT428" s="134"/>
      <c r="JVU428" s="134"/>
      <c r="JVV428" s="134"/>
      <c r="JVW428" s="134"/>
      <c r="JVX428" s="134"/>
      <c r="JVY428" s="134"/>
      <c r="JVZ428" s="134"/>
      <c r="JWA428" s="134"/>
      <c r="JWB428" s="134"/>
      <c r="JWC428" s="134"/>
      <c r="JWD428" s="134"/>
      <c r="JWE428" s="134"/>
      <c r="JWF428" s="134"/>
      <c r="JWG428" s="134"/>
      <c r="JWH428" s="134"/>
      <c r="JWI428" s="134"/>
      <c r="JWJ428" s="134"/>
      <c r="JWK428" s="134"/>
      <c r="JWL428" s="134"/>
      <c r="JWM428" s="134"/>
      <c r="JWN428" s="134"/>
      <c r="JWO428" s="134"/>
      <c r="JWP428" s="134"/>
      <c r="JWQ428" s="134"/>
      <c r="JWR428" s="134"/>
      <c r="JWS428" s="134"/>
      <c r="JWT428" s="134"/>
      <c r="JWU428" s="134"/>
      <c r="JWV428" s="134"/>
      <c r="JWW428" s="134"/>
      <c r="JWX428" s="134"/>
      <c r="JWY428" s="134"/>
      <c r="JWZ428" s="134"/>
      <c r="JXA428" s="134"/>
      <c r="JXB428" s="134"/>
      <c r="JXC428" s="134"/>
      <c r="JXD428" s="134"/>
      <c r="JXE428" s="134"/>
      <c r="JXF428" s="134"/>
      <c r="JXG428" s="134"/>
      <c r="JXH428" s="134"/>
      <c r="JXI428" s="134"/>
      <c r="JXJ428" s="134"/>
      <c r="JXK428" s="134"/>
      <c r="JXL428" s="134"/>
      <c r="JXM428" s="134"/>
      <c r="JXN428" s="134"/>
      <c r="JXO428" s="134"/>
      <c r="JXP428" s="134"/>
      <c r="JXQ428" s="134"/>
      <c r="JXR428" s="134"/>
      <c r="JXS428" s="134"/>
      <c r="JXT428" s="134"/>
      <c r="JXU428" s="134"/>
      <c r="JXV428" s="134"/>
      <c r="JXW428" s="134"/>
      <c r="JXX428" s="134"/>
      <c r="JXY428" s="134"/>
      <c r="JXZ428" s="134"/>
      <c r="JYA428" s="134"/>
      <c r="JYB428" s="134"/>
      <c r="JYC428" s="134"/>
      <c r="JYD428" s="134"/>
      <c r="JYE428" s="134"/>
      <c r="JYF428" s="134"/>
      <c r="JYG428" s="134"/>
      <c r="JYH428" s="134"/>
      <c r="JYI428" s="134"/>
      <c r="JYJ428" s="134"/>
      <c r="JYK428" s="134"/>
      <c r="JYL428" s="134"/>
      <c r="JYM428" s="134"/>
      <c r="JYN428" s="134"/>
      <c r="JYO428" s="134"/>
      <c r="JYP428" s="134"/>
      <c r="JYQ428" s="134"/>
      <c r="JYR428" s="134"/>
      <c r="JYS428" s="134"/>
      <c r="JYT428" s="134"/>
      <c r="JYU428" s="134"/>
      <c r="JYV428" s="134"/>
      <c r="JYW428" s="134"/>
      <c r="JYX428" s="134"/>
      <c r="JYY428" s="134"/>
      <c r="JYZ428" s="134"/>
      <c r="JZA428" s="134"/>
      <c r="JZB428" s="134"/>
      <c r="JZC428" s="134"/>
      <c r="JZD428" s="134"/>
      <c r="JZE428" s="134"/>
      <c r="JZF428" s="134"/>
      <c r="JZG428" s="134"/>
      <c r="JZH428" s="134"/>
      <c r="JZI428" s="134"/>
      <c r="JZJ428" s="134"/>
      <c r="JZK428" s="134"/>
      <c r="JZL428" s="134"/>
      <c r="JZM428" s="134"/>
      <c r="JZN428" s="134"/>
      <c r="JZO428" s="134"/>
      <c r="JZP428" s="134"/>
      <c r="JZQ428" s="134"/>
      <c r="JZR428" s="134"/>
      <c r="JZS428" s="134"/>
      <c r="JZT428" s="134"/>
      <c r="JZU428" s="134"/>
      <c r="JZV428" s="134"/>
      <c r="JZW428" s="134"/>
      <c r="JZX428" s="134"/>
      <c r="JZY428" s="134"/>
      <c r="JZZ428" s="134"/>
      <c r="KAA428" s="134"/>
      <c r="KAB428" s="134"/>
      <c r="KAC428" s="134"/>
      <c r="KAD428" s="134"/>
      <c r="KAE428" s="134"/>
      <c r="KAF428" s="134"/>
      <c r="KAG428" s="134"/>
      <c r="KAH428" s="134"/>
      <c r="KAI428" s="134"/>
      <c r="KAJ428" s="134"/>
      <c r="KAK428" s="134"/>
      <c r="KAL428" s="134"/>
      <c r="KAM428" s="134"/>
      <c r="KAN428" s="134"/>
      <c r="KAO428" s="134"/>
      <c r="KAP428" s="134"/>
      <c r="KAQ428" s="134"/>
      <c r="KAR428" s="134"/>
      <c r="KAS428" s="134"/>
      <c r="KAT428" s="134"/>
      <c r="KAU428" s="134"/>
      <c r="KAV428" s="134"/>
      <c r="KAW428" s="134"/>
      <c r="KAX428" s="134"/>
      <c r="KAY428" s="134"/>
      <c r="KAZ428" s="134"/>
      <c r="KBA428" s="134"/>
      <c r="KBB428" s="134"/>
      <c r="KBC428" s="134"/>
      <c r="KBD428" s="134"/>
      <c r="KBE428" s="134"/>
      <c r="KBF428" s="134"/>
      <c r="KBG428" s="134"/>
      <c r="KBH428" s="134"/>
      <c r="KBI428" s="134"/>
      <c r="KBJ428" s="134"/>
      <c r="KBK428" s="134"/>
      <c r="KBL428" s="134"/>
      <c r="KBM428" s="134"/>
      <c r="KBN428" s="134"/>
      <c r="KBO428" s="134"/>
      <c r="KBP428" s="134"/>
      <c r="KBQ428" s="134"/>
      <c r="KBR428" s="134"/>
      <c r="KBS428" s="134"/>
      <c r="KBT428" s="134"/>
      <c r="KBU428" s="134"/>
      <c r="KBV428" s="134"/>
      <c r="KBW428" s="134"/>
      <c r="KBX428" s="134"/>
      <c r="KBY428" s="134"/>
      <c r="KBZ428" s="134"/>
      <c r="KCA428" s="134"/>
      <c r="KCB428" s="134"/>
      <c r="KCC428" s="134"/>
      <c r="KCD428" s="134"/>
      <c r="KCE428" s="134"/>
      <c r="KCF428" s="134"/>
      <c r="KCG428" s="134"/>
      <c r="KCH428" s="134"/>
      <c r="KCI428" s="134"/>
      <c r="KCJ428" s="134"/>
      <c r="KCK428" s="134"/>
      <c r="KCL428" s="134"/>
      <c r="KCM428" s="134"/>
      <c r="KCN428" s="134"/>
      <c r="KCO428" s="134"/>
      <c r="KCP428" s="134"/>
      <c r="KCQ428" s="134"/>
      <c r="KCR428" s="134"/>
      <c r="KCS428" s="134"/>
      <c r="KCT428" s="134"/>
      <c r="KCU428" s="134"/>
      <c r="KCV428" s="134"/>
      <c r="KCW428" s="134"/>
      <c r="KCX428" s="134"/>
      <c r="KCY428" s="134"/>
      <c r="KCZ428" s="134"/>
      <c r="KDA428" s="134"/>
      <c r="KDB428" s="134"/>
      <c r="KDC428" s="134"/>
      <c r="KDD428" s="134"/>
      <c r="KDE428" s="134"/>
      <c r="KDF428" s="134"/>
      <c r="KDG428" s="134"/>
      <c r="KDH428" s="134"/>
      <c r="KDI428" s="134"/>
      <c r="KDJ428" s="134"/>
      <c r="KDK428" s="134"/>
      <c r="KDL428" s="134"/>
      <c r="KDM428" s="134"/>
      <c r="KDN428" s="134"/>
      <c r="KDO428" s="134"/>
      <c r="KDP428" s="134"/>
      <c r="KDQ428" s="134"/>
      <c r="KDR428" s="134"/>
      <c r="KDS428" s="134"/>
      <c r="KDT428" s="134"/>
      <c r="KDU428" s="134"/>
      <c r="KDV428" s="134"/>
      <c r="KDW428" s="134"/>
      <c r="KDX428" s="134"/>
      <c r="KDY428" s="134"/>
      <c r="KDZ428" s="134"/>
      <c r="KEA428" s="134"/>
      <c r="KEB428" s="134"/>
      <c r="KEC428" s="134"/>
      <c r="KED428" s="134"/>
      <c r="KEE428" s="134"/>
      <c r="KEF428" s="134"/>
      <c r="KEG428" s="134"/>
      <c r="KEH428" s="134"/>
      <c r="KEI428" s="134"/>
      <c r="KEJ428" s="134"/>
      <c r="KEK428" s="134"/>
      <c r="KEL428" s="134"/>
      <c r="KEM428" s="134"/>
      <c r="KEN428" s="134"/>
      <c r="KEO428" s="134"/>
      <c r="KEP428" s="134"/>
      <c r="KEQ428" s="134"/>
      <c r="KER428" s="134"/>
      <c r="KES428" s="134"/>
      <c r="KET428" s="134"/>
      <c r="KEU428" s="134"/>
      <c r="KEV428" s="134"/>
      <c r="KEW428" s="134"/>
      <c r="KEX428" s="134"/>
      <c r="KEY428" s="134"/>
      <c r="KEZ428" s="134"/>
      <c r="KFA428" s="134"/>
      <c r="KFB428" s="134"/>
      <c r="KFC428" s="134"/>
      <c r="KFD428" s="134"/>
      <c r="KFE428" s="134"/>
      <c r="KFF428" s="134"/>
      <c r="KFG428" s="134"/>
      <c r="KFH428" s="134"/>
      <c r="KFI428" s="134"/>
      <c r="KFJ428" s="134"/>
      <c r="KFK428" s="134"/>
      <c r="KFL428" s="134"/>
      <c r="KFM428" s="134"/>
      <c r="KFN428" s="134"/>
      <c r="KFO428" s="134"/>
      <c r="KFP428" s="134"/>
      <c r="KFQ428" s="134"/>
      <c r="KFR428" s="134"/>
      <c r="KFS428" s="134"/>
      <c r="KFT428" s="134"/>
      <c r="KFU428" s="134"/>
      <c r="KFV428" s="134"/>
      <c r="KFW428" s="134"/>
      <c r="KFX428" s="134"/>
      <c r="KFY428" s="134"/>
      <c r="KFZ428" s="134"/>
      <c r="KGA428" s="134"/>
      <c r="KGB428" s="134"/>
      <c r="KGC428" s="134"/>
      <c r="KGD428" s="134"/>
      <c r="KGE428" s="134"/>
      <c r="KGF428" s="134"/>
      <c r="KGG428" s="134"/>
      <c r="KGH428" s="134"/>
      <c r="KGI428" s="134"/>
      <c r="KGJ428" s="134"/>
      <c r="KGK428" s="134"/>
      <c r="KGL428" s="134"/>
      <c r="KGM428" s="134"/>
      <c r="KGN428" s="134"/>
      <c r="KGO428" s="134"/>
      <c r="KGP428" s="134"/>
      <c r="KGQ428" s="134"/>
      <c r="KGR428" s="134"/>
      <c r="KGS428" s="134"/>
      <c r="KGT428" s="134"/>
      <c r="KGU428" s="134"/>
      <c r="KGV428" s="134"/>
      <c r="KGW428" s="134"/>
      <c r="KGX428" s="134"/>
      <c r="KGY428" s="134"/>
      <c r="KGZ428" s="134"/>
      <c r="KHA428" s="134"/>
      <c r="KHB428" s="134"/>
      <c r="KHC428" s="134"/>
      <c r="KHD428" s="134"/>
      <c r="KHE428" s="134"/>
      <c r="KHF428" s="134"/>
      <c r="KHG428" s="134"/>
      <c r="KHH428" s="134"/>
      <c r="KHI428" s="134"/>
      <c r="KHJ428" s="134"/>
      <c r="KHK428" s="134"/>
      <c r="KHL428" s="134"/>
      <c r="KHM428" s="134"/>
      <c r="KHN428" s="134"/>
      <c r="KHO428" s="134"/>
      <c r="KHP428" s="134"/>
      <c r="KHQ428" s="134"/>
      <c r="KHR428" s="134"/>
      <c r="KHS428" s="134"/>
      <c r="KHT428" s="134"/>
      <c r="KHU428" s="134"/>
      <c r="KHV428" s="134"/>
      <c r="KHW428" s="134"/>
      <c r="KHX428" s="134"/>
      <c r="KHY428" s="134"/>
      <c r="KHZ428" s="134"/>
      <c r="KIA428" s="134"/>
      <c r="KIB428" s="134"/>
      <c r="KIC428" s="134"/>
      <c r="KID428" s="134"/>
      <c r="KIE428" s="134"/>
      <c r="KIF428" s="134"/>
      <c r="KIG428" s="134"/>
      <c r="KIH428" s="134"/>
      <c r="KII428" s="134"/>
      <c r="KIJ428" s="134"/>
      <c r="KIK428" s="134"/>
      <c r="KIL428" s="134"/>
      <c r="KIM428" s="134"/>
      <c r="KIN428" s="134"/>
      <c r="KIO428" s="134"/>
      <c r="KIP428" s="134"/>
      <c r="KIQ428" s="134"/>
      <c r="KIR428" s="134"/>
      <c r="KIS428" s="134"/>
      <c r="KIT428" s="134"/>
      <c r="KIU428" s="134"/>
      <c r="KIV428" s="134"/>
      <c r="KIW428" s="134"/>
      <c r="KIX428" s="134"/>
      <c r="KIY428" s="134"/>
      <c r="KIZ428" s="134"/>
      <c r="KJA428" s="134"/>
      <c r="KJB428" s="134"/>
      <c r="KJC428" s="134"/>
      <c r="KJD428" s="134"/>
      <c r="KJE428" s="134"/>
      <c r="KJF428" s="134"/>
      <c r="KJG428" s="134"/>
      <c r="KJH428" s="134"/>
      <c r="KJI428" s="134"/>
      <c r="KJJ428" s="134"/>
      <c r="KJK428" s="134"/>
      <c r="KJL428" s="134"/>
      <c r="KJM428" s="134"/>
      <c r="KJN428" s="134"/>
      <c r="KJO428" s="134"/>
      <c r="KJP428" s="134"/>
      <c r="KJQ428" s="134"/>
      <c r="KJR428" s="134"/>
      <c r="KJS428" s="134"/>
      <c r="KJT428" s="134"/>
      <c r="KJU428" s="134"/>
      <c r="KJV428" s="134"/>
      <c r="KJW428" s="134"/>
      <c r="KJX428" s="134"/>
      <c r="KJY428" s="134"/>
      <c r="KJZ428" s="134"/>
      <c r="KKA428" s="134"/>
      <c r="KKB428" s="134"/>
      <c r="KKC428" s="134"/>
      <c r="KKD428" s="134"/>
      <c r="KKE428" s="134"/>
      <c r="KKF428" s="134"/>
      <c r="KKG428" s="134"/>
      <c r="KKH428" s="134"/>
      <c r="KKI428" s="134"/>
      <c r="KKJ428" s="134"/>
      <c r="KKK428" s="134"/>
      <c r="KKL428" s="134"/>
      <c r="KKM428" s="134"/>
      <c r="KKN428" s="134"/>
      <c r="KKO428" s="134"/>
      <c r="KKP428" s="134"/>
      <c r="KKQ428" s="134"/>
      <c r="KKR428" s="134"/>
      <c r="KKS428" s="134"/>
      <c r="KKT428" s="134"/>
      <c r="KKU428" s="134"/>
      <c r="KKV428" s="134"/>
      <c r="KKW428" s="134"/>
      <c r="KKX428" s="134"/>
      <c r="KKY428" s="134"/>
      <c r="KKZ428" s="134"/>
      <c r="KLA428" s="134"/>
      <c r="KLB428" s="134"/>
      <c r="KLC428" s="134"/>
      <c r="KLD428" s="134"/>
      <c r="KLE428" s="134"/>
      <c r="KLF428" s="134"/>
      <c r="KLG428" s="134"/>
      <c r="KLH428" s="134"/>
      <c r="KLI428" s="134"/>
      <c r="KLJ428" s="134"/>
      <c r="KLK428" s="134"/>
      <c r="KLL428" s="134"/>
      <c r="KLM428" s="134"/>
      <c r="KLN428" s="134"/>
      <c r="KLO428" s="134"/>
      <c r="KLP428" s="134"/>
      <c r="KLQ428" s="134"/>
      <c r="KLR428" s="134"/>
      <c r="KLS428" s="134"/>
      <c r="KLT428" s="134"/>
      <c r="KLU428" s="134"/>
      <c r="KLV428" s="134"/>
      <c r="KLW428" s="134"/>
      <c r="KLX428" s="134"/>
      <c r="KLY428" s="134"/>
      <c r="KLZ428" s="134"/>
      <c r="KMA428" s="134"/>
      <c r="KMB428" s="134"/>
      <c r="KMC428" s="134"/>
      <c r="KMD428" s="134"/>
      <c r="KME428" s="134"/>
      <c r="KMF428" s="134"/>
      <c r="KMG428" s="134"/>
      <c r="KMH428" s="134"/>
      <c r="KMI428" s="134"/>
      <c r="KMJ428" s="134"/>
      <c r="KMK428" s="134"/>
      <c r="KML428" s="134"/>
      <c r="KMM428" s="134"/>
      <c r="KMN428" s="134"/>
      <c r="KMO428" s="134"/>
      <c r="KMP428" s="134"/>
      <c r="KMQ428" s="134"/>
      <c r="KMR428" s="134"/>
      <c r="KMS428" s="134"/>
      <c r="KMT428" s="134"/>
      <c r="KMU428" s="134"/>
      <c r="KMV428" s="134"/>
      <c r="KMW428" s="134"/>
      <c r="KMX428" s="134"/>
      <c r="KMY428" s="134"/>
      <c r="KMZ428" s="134"/>
      <c r="KNA428" s="134"/>
      <c r="KNB428" s="134"/>
      <c r="KNC428" s="134"/>
      <c r="KND428" s="134"/>
      <c r="KNE428" s="134"/>
      <c r="KNF428" s="134"/>
      <c r="KNG428" s="134"/>
      <c r="KNH428" s="134"/>
      <c r="KNI428" s="134"/>
      <c r="KNJ428" s="134"/>
      <c r="KNK428" s="134"/>
      <c r="KNL428" s="134"/>
      <c r="KNM428" s="134"/>
      <c r="KNN428" s="134"/>
      <c r="KNO428" s="134"/>
      <c r="KNP428" s="134"/>
      <c r="KNQ428" s="134"/>
      <c r="KNR428" s="134"/>
      <c r="KNS428" s="134"/>
      <c r="KNT428" s="134"/>
      <c r="KNU428" s="134"/>
      <c r="KNV428" s="134"/>
      <c r="KNW428" s="134"/>
      <c r="KNX428" s="134"/>
      <c r="KNY428" s="134"/>
      <c r="KNZ428" s="134"/>
      <c r="KOA428" s="134"/>
      <c r="KOB428" s="134"/>
      <c r="KOC428" s="134"/>
      <c r="KOD428" s="134"/>
      <c r="KOE428" s="134"/>
      <c r="KOF428" s="134"/>
      <c r="KOG428" s="134"/>
      <c r="KOH428" s="134"/>
      <c r="KOI428" s="134"/>
      <c r="KOJ428" s="134"/>
      <c r="KOK428" s="134"/>
      <c r="KOL428" s="134"/>
      <c r="KOM428" s="134"/>
      <c r="KON428" s="134"/>
      <c r="KOO428" s="134"/>
      <c r="KOP428" s="134"/>
      <c r="KOQ428" s="134"/>
      <c r="KOR428" s="134"/>
      <c r="KOS428" s="134"/>
      <c r="KOT428" s="134"/>
      <c r="KOU428" s="134"/>
      <c r="KOV428" s="134"/>
      <c r="KOW428" s="134"/>
      <c r="KOX428" s="134"/>
      <c r="KOY428" s="134"/>
      <c r="KOZ428" s="134"/>
      <c r="KPA428" s="134"/>
      <c r="KPB428" s="134"/>
      <c r="KPC428" s="134"/>
      <c r="KPD428" s="134"/>
      <c r="KPE428" s="134"/>
      <c r="KPF428" s="134"/>
      <c r="KPG428" s="134"/>
      <c r="KPH428" s="134"/>
      <c r="KPI428" s="134"/>
      <c r="KPJ428" s="134"/>
      <c r="KPK428" s="134"/>
      <c r="KPL428" s="134"/>
      <c r="KPM428" s="134"/>
      <c r="KPN428" s="134"/>
      <c r="KPO428" s="134"/>
      <c r="KPP428" s="134"/>
      <c r="KPQ428" s="134"/>
      <c r="KPR428" s="134"/>
      <c r="KPS428" s="134"/>
      <c r="KPT428" s="134"/>
      <c r="KPU428" s="134"/>
      <c r="KPV428" s="134"/>
      <c r="KPW428" s="134"/>
      <c r="KPX428" s="134"/>
      <c r="KPY428" s="134"/>
      <c r="KPZ428" s="134"/>
      <c r="KQA428" s="134"/>
      <c r="KQB428" s="134"/>
      <c r="KQC428" s="134"/>
      <c r="KQD428" s="134"/>
      <c r="KQE428" s="134"/>
      <c r="KQF428" s="134"/>
      <c r="KQG428" s="134"/>
      <c r="KQH428" s="134"/>
      <c r="KQI428" s="134"/>
      <c r="KQJ428" s="134"/>
      <c r="KQK428" s="134"/>
      <c r="KQL428" s="134"/>
      <c r="KQM428" s="134"/>
      <c r="KQN428" s="134"/>
      <c r="KQO428" s="134"/>
      <c r="KQP428" s="134"/>
      <c r="KQQ428" s="134"/>
      <c r="KQR428" s="134"/>
      <c r="KQS428" s="134"/>
      <c r="KQT428" s="134"/>
      <c r="KQU428" s="134"/>
      <c r="KQV428" s="134"/>
      <c r="KQW428" s="134"/>
      <c r="KQX428" s="134"/>
      <c r="KQY428" s="134"/>
      <c r="KQZ428" s="134"/>
      <c r="KRA428" s="134"/>
      <c r="KRB428" s="134"/>
      <c r="KRC428" s="134"/>
      <c r="KRD428" s="134"/>
      <c r="KRE428" s="134"/>
      <c r="KRF428" s="134"/>
      <c r="KRG428" s="134"/>
      <c r="KRH428" s="134"/>
      <c r="KRI428" s="134"/>
      <c r="KRJ428" s="134"/>
      <c r="KRK428" s="134"/>
      <c r="KRL428" s="134"/>
      <c r="KRM428" s="134"/>
      <c r="KRN428" s="134"/>
      <c r="KRO428" s="134"/>
      <c r="KRP428" s="134"/>
      <c r="KRQ428" s="134"/>
      <c r="KRR428" s="134"/>
      <c r="KRS428" s="134"/>
      <c r="KRT428" s="134"/>
      <c r="KRU428" s="134"/>
      <c r="KRV428" s="134"/>
      <c r="KRW428" s="134"/>
      <c r="KRX428" s="134"/>
      <c r="KRY428" s="134"/>
      <c r="KRZ428" s="134"/>
      <c r="KSA428" s="134"/>
      <c r="KSB428" s="134"/>
      <c r="KSC428" s="134"/>
      <c r="KSD428" s="134"/>
      <c r="KSE428" s="134"/>
      <c r="KSF428" s="134"/>
      <c r="KSG428" s="134"/>
      <c r="KSH428" s="134"/>
      <c r="KSI428" s="134"/>
      <c r="KSJ428" s="134"/>
      <c r="KSK428" s="134"/>
      <c r="KSL428" s="134"/>
      <c r="KSM428" s="134"/>
      <c r="KSN428" s="134"/>
      <c r="KSO428" s="134"/>
      <c r="KSP428" s="134"/>
      <c r="KSQ428" s="134"/>
      <c r="KSR428" s="134"/>
      <c r="KSS428" s="134"/>
      <c r="KST428" s="134"/>
      <c r="KSU428" s="134"/>
      <c r="KSV428" s="134"/>
      <c r="KSW428" s="134"/>
      <c r="KSX428" s="134"/>
      <c r="KSY428" s="134"/>
      <c r="KSZ428" s="134"/>
      <c r="KTA428" s="134"/>
      <c r="KTB428" s="134"/>
      <c r="KTC428" s="134"/>
      <c r="KTD428" s="134"/>
      <c r="KTE428" s="134"/>
      <c r="KTF428" s="134"/>
      <c r="KTG428" s="134"/>
      <c r="KTH428" s="134"/>
      <c r="KTI428" s="134"/>
      <c r="KTJ428" s="134"/>
      <c r="KTK428" s="134"/>
      <c r="KTL428" s="134"/>
      <c r="KTM428" s="134"/>
      <c r="KTN428" s="134"/>
      <c r="KTO428" s="134"/>
      <c r="KTP428" s="134"/>
      <c r="KTQ428" s="134"/>
      <c r="KTR428" s="134"/>
      <c r="KTS428" s="134"/>
      <c r="KTT428" s="134"/>
      <c r="KTU428" s="134"/>
      <c r="KTV428" s="134"/>
      <c r="KTW428" s="134"/>
      <c r="KTX428" s="134"/>
      <c r="KTY428" s="134"/>
      <c r="KTZ428" s="134"/>
      <c r="KUA428" s="134"/>
      <c r="KUB428" s="134"/>
      <c r="KUC428" s="134"/>
      <c r="KUD428" s="134"/>
      <c r="KUE428" s="134"/>
      <c r="KUF428" s="134"/>
      <c r="KUG428" s="134"/>
      <c r="KUH428" s="134"/>
      <c r="KUI428" s="134"/>
      <c r="KUJ428" s="134"/>
      <c r="KUK428" s="134"/>
      <c r="KUL428" s="134"/>
      <c r="KUM428" s="134"/>
      <c r="KUN428" s="134"/>
      <c r="KUO428" s="134"/>
      <c r="KUP428" s="134"/>
      <c r="KUQ428" s="134"/>
      <c r="KUR428" s="134"/>
      <c r="KUS428" s="134"/>
      <c r="KUT428" s="134"/>
      <c r="KUU428" s="134"/>
      <c r="KUV428" s="134"/>
      <c r="KUW428" s="134"/>
      <c r="KUX428" s="134"/>
      <c r="KUY428" s="134"/>
      <c r="KUZ428" s="134"/>
      <c r="KVA428" s="134"/>
      <c r="KVB428" s="134"/>
      <c r="KVC428" s="134"/>
      <c r="KVD428" s="134"/>
      <c r="KVE428" s="134"/>
      <c r="KVF428" s="134"/>
      <c r="KVG428" s="134"/>
      <c r="KVH428" s="134"/>
      <c r="KVI428" s="134"/>
      <c r="KVJ428" s="134"/>
      <c r="KVK428" s="134"/>
      <c r="KVL428" s="134"/>
      <c r="KVM428" s="134"/>
      <c r="KVN428" s="134"/>
      <c r="KVO428" s="134"/>
      <c r="KVP428" s="134"/>
      <c r="KVQ428" s="134"/>
      <c r="KVR428" s="134"/>
      <c r="KVS428" s="134"/>
      <c r="KVT428" s="134"/>
      <c r="KVU428" s="134"/>
      <c r="KVV428" s="134"/>
      <c r="KVW428" s="134"/>
      <c r="KVX428" s="134"/>
      <c r="KVY428" s="134"/>
      <c r="KVZ428" s="134"/>
      <c r="KWA428" s="134"/>
      <c r="KWB428" s="134"/>
      <c r="KWC428" s="134"/>
      <c r="KWD428" s="134"/>
      <c r="KWE428" s="134"/>
      <c r="KWF428" s="134"/>
      <c r="KWG428" s="134"/>
      <c r="KWH428" s="134"/>
      <c r="KWI428" s="134"/>
      <c r="KWJ428" s="134"/>
      <c r="KWK428" s="134"/>
      <c r="KWL428" s="134"/>
      <c r="KWM428" s="134"/>
      <c r="KWN428" s="134"/>
      <c r="KWO428" s="134"/>
      <c r="KWP428" s="134"/>
      <c r="KWQ428" s="134"/>
      <c r="KWR428" s="134"/>
      <c r="KWS428" s="134"/>
      <c r="KWT428" s="134"/>
      <c r="KWU428" s="134"/>
      <c r="KWV428" s="134"/>
      <c r="KWW428" s="134"/>
      <c r="KWX428" s="134"/>
      <c r="KWY428" s="134"/>
      <c r="KWZ428" s="134"/>
      <c r="KXA428" s="134"/>
      <c r="KXB428" s="134"/>
      <c r="KXC428" s="134"/>
      <c r="KXD428" s="134"/>
      <c r="KXE428" s="134"/>
      <c r="KXF428" s="134"/>
      <c r="KXG428" s="134"/>
      <c r="KXH428" s="134"/>
      <c r="KXI428" s="134"/>
      <c r="KXJ428" s="134"/>
      <c r="KXK428" s="134"/>
      <c r="KXL428" s="134"/>
      <c r="KXM428" s="134"/>
      <c r="KXN428" s="134"/>
      <c r="KXO428" s="134"/>
      <c r="KXP428" s="134"/>
      <c r="KXQ428" s="134"/>
      <c r="KXR428" s="134"/>
      <c r="KXS428" s="134"/>
      <c r="KXT428" s="134"/>
      <c r="KXU428" s="134"/>
      <c r="KXV428" s="134"/>
      <c r="KXW428" s="134"/>
      <c r="KXX428" s="134"/>
      <c r="KXY428" s="134"/>
      <c r="KXZ428" s="134"/>
      <c r="KYA428" s="134"/>
      <c r="KYB428" s="134"/>
      <c r="KYC428" s="134"/>
      <c r="KYD428" s="134"/>
      <c r="KYE428" s="134"/>
      <c r="KYF428" s="134"/>
      <c r="KYG428" s="134"/>
      <c r="KYH428" s="134"/>
      <c r="KYI428" s="134"/>
      <c r="KYJ428" s="134"/>
      <c r="KYK428" s="134"/>
      <c r="KYL428" s="134"/>
      <c r="KYM428" s="134"/>
      <c r="KYN428" s="134"/>
      <c r="KYO428" s="134"/>
      <c r="KYP428" s="134"/>
      <c r="KYQ428" s="134"/>
      <c r="KYR428" s="134"/>
      <c r="KYS428" s="134"/>
      <c r="KYT428" s="134"/>
      <c r="KYU428" s="134"/>
      <c r="KYV428" s="134"/>
      <c r="KYW428" s="134"/>
      <c r="KYX428" s="134"/>
      <c r="KYY428" s="134"/>
      <c r="KYZ428" s="134"/>
      <c r="KZA428" s="134"/>
      <c r="KZB428" s="134"/>
      <c r="KZC428" s="134"/>
      <c r="KZD428" s="134"/>
      <c r="KZE428" s="134"/>
      <c r="KZF428" s="134"/>
      <c r="KZG428" s="134"/>
      <c r="KZH428" s="134"/>
      <c r="KZI428" s="134"/>
      <c r="KZJ428" s="134"/>
      <c r="KZK428" s="134"/>
      <c r="KZL428" s="134"/>
      <c r="KZM428" s="134"/>
      <c r="KZN428" s="134"/>
      <c r="KZO428" s="134"/>
      <c r="KZP428" s="134"/>
      <c r="KZQ428" s="134"/>
      <c r="KZR428" s="134"/>
      <c r="KZS428" s="134"/>
      <c r="KZT428" s="134"/>
      <c r="KZU428" s="134"/>
      <c r="KZV428" s="134"/>
      <c r="KZW428" s="134"/>
      <c r="KZX428" s="134"/>
      <c r="KZY428" s="134"/>
      <c r="KZZ428" s="134"/>
      <c r="LAA428" s="134"/>
      <c r="LAB428" s="134"/>
      <c r="LAC428" s="134"/>
      <c r="LAD428" s="134"/>
      <c r="LAE428" s="134"/>
      <c r="LAF428" s="134"/>
      <c r="LAG428" s="134"/>
      <c r="LAH428" s="134"/>
      <c r="LAI428" s="134"/>
      <c r="LAJ428" s="134"/>
      <c r="LAK428" s="134"/>
      <c r="LAL428" s="134"/>
      <c r="LAM428" s="134"/>
      <c r="LAN428" s="134"/>
      <c r="LAO428" s="134"/>
      <c r="LAP428" s="134"/>
      <c r="LAQ428" s="134"/>
      <c r="LAR428" s="134"/>
      <c r="LAS428" s="134"/>
      <c r="LAT428" s="134"/>
      <c r="LAU428" s="134"/>
      <c r="LAV428" s="134"/>
      <c r="LAW428" s="134"/>
      <c r="LAX428" s="134"/>
      <c r="LAY428" s="134"/>
      <c r="LAZ428" s="134"/>
      <c r="LBA428" s="134"/>
      <c r="LBB428" s="134"/>
      <c r="LBC428" s="134"/>
      <c r="LBD428" s="134"/>
      <c r="LBE428" s="134"/>
      <c r="LBF428" s="134"/>
      <c r="LBG428" s="134"/>
      <c r="LBH428" s="134"/>
      <c r="LBI428" s="134"/>
      <c r="LBJ428" s="134"/>
      <c r="LBK428" s="134"/>
      <c r="LBL428" s="134"/>
      <c r="LBM428" s="134"/>
      <c r="LBN428" s="134"/>
      <c r="LBO428" s="134"/>
      <c r="LBP428" s="134"/>
      <c r="LBQ428" s="134"/>
      <c r="LBR428" s="134"/>
      <c r="LBS428" s="134"/>
      <c r="LBT428" s="134"/>
      <c r="LBU428" s="134"/>
      <c r="LBV428" s="134"/>
      <c r="LBW428" s="134"/>
      <c r="LBX428" s="134"/>
      <c r="LBY428" s="134"/>
      <c r="LBZ428" s="134"/>
      <c r="LCA428" s="134"/>
      <c r="LCB428" s="134"/>
      <c r="LCC428" s="134"/>
      <c r="LCD428" s="134"/>
      <c r="LCE428" s="134"/>
      <c r="LCF428" s="134"/>
      <c r="LCG428" s="134"/>
      <c r="LCH428" s="134"/>
      <c r="LCI428" s="134"/>
      <c r="LCJ428" s="134"/>
      <c r="LCK428" s="134"/>
      <c r="LCL428" s="134"/>
      <c r="LCM428" s="134"/>
      <c r="LCN428" s="134"/>
      <c r="LCO428" s="134"/>
      <c r="LCP428" s="134"/>
      <c r="LCQ428" s="134"/>
      <c r="LCR428" s="134"/>
      <c r="LCS428" s="134"/>
      <c r="LCT428" s="134"/>
      <c r="LCU428" s="134"/>
      <c r="LCV428" s="134"/>
      <c r="LCW428" s="134"/>
      <c r="LCX428" s="134"/>
      <c r="LCY428" s="134"/>
      <c r="LCZ428" s="134"/>
      <c r="LDA428" s="134"/>
      <c r="LDB428" s="134"/>
      <c r="LDC428" s="134"/>
      <c r="LDD428" s="134"/>
      <c r="LDE428" s="134"/>
      <c r="LDF428" s="134"/>
      <c r="LDG428" s="134"/>
      <c r="LDH428" s="134"/>
      <c r="LDI428" s="134"/>
      <c r="LDJ428" s="134"/>
      <c r="LDK428" s="134"/>
      <c r="LDL428" s="134"/>
      <c r="LDM428" s="134"/>
      <c r="LDN428" s="134"/>
      <c r="LDO428" s="134"/>
      <c r="LDP428" s="134"/>
      <c r="LDQ428" s="134"/>
      <c r="LDR428" s="134"/>
      <c r="LDS428" s="134"/>
      <c r="LDT428" s="134"/>
      <c r="LDU428" s="134"/>
      <c r="LDV428" s="134"/>
      <c r="LDW428" s="134"/>
      <c r="LDX428" s="134"/>
      <c r="LDY428" s="134"/>
      <c r="LDZ428" s="134"/>
      <c r="LEA428" s="134"/>
      <c r="LEB428" s="134"/>
      <c r="LEC428" s="134"/>
      <c r="LED428" s="134"/>
      <c r="LEE428" s="134"/>
      <c r="LEF428" s="134"/>
      <c r="LEG428" s="134"/>
      <c r="LEH428" s="134"/>
      <c r="LEI428" s="134"/>
      <c r="LEJ428" s="134"/>
      <c r="LEK428" s="134"/>
      <c r="LEL428" s="134"/>
      <c r="LEM428" s="134"/>
      <c r="LEN428" s="134"/>
      <c r="LEO428" s="134"/>
      <c r="LEP428" s="134"/>
      <c r="LEQ428" s="134"/>
      <c r="LER428" s="134"/>
      <c r="LES428" s="134"/>
      <c r="LET428" s="134"/>
      <c r="LEU428" s="134"/>
      <c r="LEV428" s="134"/>
      <c r="LEW428" s="134"/>
      <c r="LEX428" s="134"/>
      <c r="LEY428" s="134"/>
      <c r="LEZ428" s="134"/>
      <c r="LFA428" s="134"/>
      <c r="LFB428" s="134"/>
      <c r="LFC428" s="134"/>
      <c r="LFD428" s="134"/>
      <c r="LFE428" s="134"/>
      <c r="LFF428" s="134"/>
      <c r="LFG428" s="134"/>
      <c r="LFH428" s="134"/>
      <c r="LFI428" s="134"/>
      <c r="LFJ428" s="134"/>
      <c r="LFK428" s="134"/>
      <c r="LFL428" s="134"/>
      <c r="LFM428" s="134"/>
      <c r="LFN428" s="134"/>
      <c r="LFO428" s="134"/>
      <c r="LFP428" s="134"/>
      <c r="LFQ428" s="134"/>
      <c r="LFR428" s="134"/>
      <c r="LFS428" s="134"/>
      <c r="LFT428" s="134"/>
      <c r="LFU428" s="134"/>
      <c r="LFV428" s="134"/>
      <c r="LFW428" s="134"/>
      <c r="LFX428" s="134"/>
      <c r="LFY428" s="134"/>
      <c r="LFZ428" s="134"/>
      <c r="LGA428" s="134"/>
      <c r="LGB428" s="134"/>
      <c r="LGC428" s="134"/>
      <c r="LGD428" s="134"/>
      <c r="LGE428" s="134"/>
      <c r="LGF428" s="134"/>
      <c r="LGG428" s="134"/>
      <c r="LGH428" s="134"/>
      <c r="LGI428" s="134"/>
      <c r="LGJ428" s="134"/>
      <c r="LGK428" s="134"/>
      <c r="LGL428" s="134"/>
      <c r="LGM428" s="134"/>
      <c r="LGN428" s="134"/>
      <c r="LGO428" s="134"/>
      <c r="LGP428" s="134"/>
      <c r="LGQ428" s="134"/>
      <c r="LGR428" s="134"/>
      <c r="LGS428" s="134"/>
      <c r="LGT428" s="134"/>
      <c r="LGU428" s="134"/>
      <c r="LGV428" s="134"/>
      <c r="LGW428" s="134"/>
      <c r="LGX428" s="134"/>
      <c r="LGY428" s="134"/>
      <c r="LGZ428" s="134"/>
      <c r="LHA428" s="134"/>
      <c r="LHB428" s="134"/>
      <c r="LHC428" s="134"/>
      <c r="LHD428" s="134"/>
      <c r="LHE428" s="134"/>
      <c r="LHF428" s="134"/>
      <c r="LHG428" s="134"/>
      <c r="LHH428" s="134"/>
      <c r="LHI428" s="134"/>
      <c r="LHJ428" s="134"/>
      <c r="LHK428" s="134"/>
      <c r="LHL428" s="134"/>
      <c r="LHM428" s="134"/>
      <c r="LHN428" s="134"/>
      <c r="LHO428" s="134"/>
      <c r="LHP428" s="134"/>
      <c r="LHQ428" s="134"/>
      <c r="LHR428" s="134"/>
      <c r="LHS428" s="134"/>
      <c r="LHT428" s="134"/>
      <c r="LHU428" s="134"/>
      <c r="LHV428" s="134"/>
      <c r="LHW428" s="134"/>
      <c r="LHX428" s="134"/>
      <c r="LHY428" s="134"/>
      <c r="LHZ428" s="134"/>
      <c r="LIA428" s="134"/>
      <c r="LIB428" s="134"/>
      <c r="LIC428" s="134"/>
      <c r="LID428" s="134"/>
      <c r="LIE428" s="134"/>
      <c r="LIF428" s="134"/>
      <c r="LIG428" s="134"/>
      <c r="LIH428" s="134"/>
      <c r="LII428" s="134"/>
      <c r="LIJ428" s="134"/>
      <c r="LIK428" s="134"/>
      <c r="LIL428" s="134"/>
      <c r="LIM428" s="134"/>
      <c r="LIN428" s="134"/>
      <c r="LIO428" s="134"/>
      <c r="LIP428" s="134"/>
      <c r="LIQ428" s="134"/>
      <c r="LIR428" s="134"/>
      <c r="LIS428" s="134"/>
      <c r="LIT428" s="134"/>
      <c r="LIU428" s="134"/>
      <c r="LIV428" s="134"/>
      <c r="LIW428" s="134"/>
      <c r="LIX428" s="134"/>
      <c r="LIY428" s="134"/>
      <c r="LIZ428" s="134"/>
      <c r="LJA428" s="134"/>
      <c r="LJB428" s="134"/>
      <c r="LJC428" s="134"/>
      <c r="LJD428" s="134"/>
      <c r="LJE428" s="134"/>
      <c r="LJF428" s="134"/>
      <c r="LJG428" s="134"/>
      <c r="LJH428" s="134"/>
      <c r="LJI428" s="134"/>
      <c r="LJJ428" s="134"/>
      <c r="LJK428" s="134"/>
      <c r="LJL428" s="134"/>
      <c r="LJM428" s="134"/>
      <c r="LJN428" s="134"/>
      <c r="LJO428" s="134"/>
      <c r="LJP428" s="134"/>
      <c r="LJQ428" s="134"/>
      <c r="LJR428" s="134"/>
      <c r="LJS428" s="134"/>
      <c r="LJT428" s="134"/>
      <c r="LJU428" s="134"/>
      <c r="LJV428" s="134"/>
      <c r="LJW428" s="134"/>
      <c r="LJX428" s="134"/>
      <c r="LJY428" s="134"/>
      <c r="LJZ428" s="134"/>
      <c r="LKA428" s="134"/>
      <c r="LKB428" s="134"/>
      <c r="LKC428" s="134"/>
      <c r="LKD428" s="134"/>
      <c r="LKE428" s="134"/>
      <c r="LKF428" s="134"/>
      <c r="LKG428" s="134"/>
      <c r="LKH428" s="134"/>
      <c r="LKI428" s="134"/>
      <c r="LKJ428" s="134"/>
      <c r="LKK428" s="134"/>
      <c r="LKL428" s="134"/>
      <c r="LKM428" s="134"/>
      <c r="LKN428" s="134"/>
      <c r="LKO428" s="134"/>
      <c r="LKP428" s="134"/>
      <c r="LKQ428" s="134"/>
      <c r="LKR428" s="134"/>
      <c r="LKS428" s="134"/>
      <c r="LKT428" s="134"/>
      <c r="LKU428" s="134"/>
      <c r="LKV428" s="134"/>
      <c r="LKW428" s="134"/>
      <c r="LKX428" s="134"/>
      <c r="LKY428" s="134"/>
      <c r="LKZ428" s="134"/>
      <c r="LLA428" s="134"/>
      <c r="LLB428" s="134"/>
      <c r="LLC428" s="134"/>
      <c r="LLD428" s="134"/>
      <c r="LLE428" s="134"/>
      <c r="LLF428" s="134"/>
      <c r="LLG428" s="134"/>
      <c r="LLH428" s="134"/>
      <c r="LLI428" s="134"/>
      <c r="LLJ428" s="134"/>
      <c r="LLK428" s="134"/>
      <c r="LLL428" s="134"/>
      <c r="LLM428" s="134"/>
      <c r="LLN428" s="134"/>
      <c r="LLO428" s="134"/>
      <c r="LLP428" s="134"/>
      <c r="LLQ428" s="134"/>
      <c r="LLR428" s="134"/>
      <c r="LLS428" s="134"/>
      <c r="LLT428" s="134"/>
      <c r="LLU428" s="134"/>
      <c r="LLV428" s="134"/>
      <c r="LLW428" s="134"/>
      <c r="LLX428" s="134"/>
      <c r="LLY428" s="134"/>
      <c r="LLZ428" s="134"/>
      <c r="LMA428" s="134"/>
      <c r="LMB428" s="134"/>
      <c r="LMC428" s="134"/>
      <c r="LMD428" s="134"/>
      <c r="LME428" s="134"/>
      <c r="LMF428" s="134"/>
      <c r="LMG428" s="134"/>
      <c r="LMH428" s="134"/>
      <c r="LMI428" s="134"/>
      <c r="LMJ428" s="134"/>
      <c r="LMK428" s="134"/>
      <c r="LML428" s="134"/>
      <c r="LMM428" s="134"/>
      <c r="LMN428" s="134"/>
      <c r="LMO428" s="134"/>
      <c r="LMP428" s="134"/>
      <c r="LMQ428" s="134"/>
      <c r="LMR428" s="134"/>
      <c r="LMS428" s="134"/>
      <c r="LMT428" s="134"/>
      <c r="LMU428" s="134"/>
      <c r="LMV428" s="134"/>
      <c r="LMW428" s="134"/>
      <c r="LMX428" s="134"/>
      <c r="LMY428" s="134"/>
      <c r="LMZ428" s="134"/>
      <c r="LNA428" s="134"/>
      <c r="LNB428" s="134"/>
      <c r="LNC428" s="134"/>
      <c r="LND428" s="134"/>
      <c r="LNE428" s="134"/>
      <c r="LNF428" s="134"/>
      <c r="LNG428" s="134"/>
      <c r="LNH428" s="134"/>
      <c r="LNI428" s="134"/>
      <c r="LNJ428" s="134"/>
      <c r="LNK428" s="134"/>
      <c r="LNL428" s="134"/>
      <c r="LNM428" s="134"/>
      <c r="LNN428" s="134"/>
      <c r="LNO428" s="134"/>
      <c r="LNP428" s="134"/>
      <c r="LNQ428" s="134"/>
      <c r="LNR428" s="134"/>
      <c r="LNS428" s="134"/>
      <c r="LNT428" s="134"/>
      <c r="LNU428" s="134"/>
      <c r="LNV428" s="134"/>
      <c r="LNW428" s="134"/>
      <c r="LNX428" s="134"/>
      <c r="LNY428" s="134"/>
      <c r="LNZ428" s="134"/>
      <c r="LOA428" s="134"/>
      <c r="LOB428" s="134"/>
      <c r="LOC428" s="134"/>
      <c r="LOD428" s="134"/>
      <c r="LOE428" s="134"/>
      <c r="LOF428" s="134"/>
      <c r="LOG428" s="134"/>
      <c r="LOH428" s="134"/>
      <c r="LOI428" s="134"/>
      <c r="LOJ428" s="134"/>
      <c r="LOK428" s="134"/>
      <c r="LOL428" s="134"/>
      <c r="LOM428" s="134"/>
      <c r="LON428" s="134"/>
      <c r="LOO428" s="134"/>
      <c r="LOP428" s="134"/>
      <c r="LOQ428" s="134"/>
      <c r="LOR428" s="134"/>
      <c r="LOS428" s="134"/>
      <c r="LOT428" s="134"/>
      <c r="LOU428" s="134"/>
      <c r="LOV428" s="134"/>
      <c r="LOW428" s="134"/>
      <c r="LOX428" s="134"/>
      <c r="LOY428" s="134"/>
      <c r="LOZ428" s="134"/>
      <c r="LPA428" s="134"/>
      <c r="LPB428" s="134"/>
      <c r="LPC428" s="134"/>
      <c r="LPD428" s="134"/>
      <c r="LPE428" s="134"/>
      <c r="LPF428" s="134"/>
      <c r="LPG428" s="134"/>
      <c r="LPH428" s="134"/>
      <c r="LPI428" s="134"/>
      <c r="LPJ428" s="134"/>
      <c r="LPK428" s="134"/>
      <c r="LPL428" s="134"/>
      <c r="LPM428" s="134"/>
      <c r="LPN428" s="134"/>
      <c r="LPO428" s="134"/>
      <c r="LPP428" s="134"/>
      <c r="LPQ428" s="134"/>
      <c r="LPR428" s="134"/>
      <c r="LPS428" s="134"/>
      <c r="LPT428" s="134"/>
      <c r="LPU428" s="134"/>
      <c r="LPV428" s="134"/>
      <c r="LPW428" s="134"/>
      <c r="LPX428" s="134"/>
      <c r="LPY428" s="134"/>
      <c r="LPZ428" s="134"/>
      <c r="LQA428" s="134"/>
      <c r="LQB428" s="134"/>
      <c r="LQC428" s="134"/>
      <c r="LQD428" s="134"/>
      <c r="LQE428" s="134"/>
      <c r="LQF428" s="134"/>
      <c r="LQG428" s="134"/>
      <c r="LQH428" s="134"/>
      <c r="LQI428" s="134"/>
      <c r="LQJ428" s="134"/>
      <c r="LQK428" s="134"/>
      <c r="LQL428" s="134"/>
      <c r="LQM428" s="134"/>
      <c r="LQN428" s="134"/>
      <c r="LQO428" s="134"/>
      <c r="LQP428" s="134"/>
      <c r="LQQ428" s="134"/>
      <c r="LQR428" s="134"/>
      <c r="LQS428" s="134"/>
      <c r="LQT428" s="134"/>
      <c r="LQU428" s="134"/>
      <c r="LQV428" s="134"/>
      <c r="LQW428" s="134"/>
      <c r="LQX428" s="134"/>
      <c r="LQY428" s="134"/>
      <c r="LQZ428" s="134"/>
      <c r="LRA428" s="134"/>
      <c r="LRB428" s="134"/>
      <c r="LRC428" s="134"/>
      <c r="LRD428" s="134"/>
      <c r="LRE428" s="134"/>
      <c r="LRF428" s="134"/>
      <c r="LRG428" s="134"/>
      <c r="LRH428" s="134"/>
      <c r="LRI428" s="134"/>
      <c r="LRJ428" s="134"/>
      <c r="LRK428" s="134"/>
      <c r="LRL428" s="134"/>
      <c r="LRM428" s="134"/>
      <c r="LRN428" s="134"/>
      <c r="LRO428" s="134"/>
      <c r="LRP428" s="134"/>
      <c r="LRQ428" s="134"/>
      <c r="LRR428" s="134"/>
      <c r="LRS428" s="134"/>
      <c r="LRT428" s="134"/>
      <c r="LRU428" s="134"/>
      <c r="LRV428" s="134"/>
      <c r="LRW428" s="134"/>
      <c r="LRX428" s="134"/>
      <c r="LRY428" s="134"/>
      <c r="LRZ428" s="134"/>
      <c r="LSA428" s="134"/>
      <c r="LSB428" s="134"/>
      <c r="LSC428" s="134"/>
      <c r="LSD428" s="134"/>
      <c r="LSE428" s="134"/>
      <c r="LSF428" s="134"/>
      <c r="LSG428" s="134"/>
      <c r="LSH428" s="134"/>
      <c r="LSI428" s="134"/>
      <c r="LSJ428" s="134"/>
      <c r="LSK428" s="134"/>
      <c r="LSL428" s="134"/>
      <c r="LSM428" s="134"/>
      <c r="LSN428" s="134"/>
      <c r="LSO428" s="134"/>
      <c r="LSP428" s="134"/>
      <c r="LSQ428" s="134"/>
      <c r="LSR428" s="134"/>
      <c r="LSS428" s="134"/>
      <c r="LST428" s="134"/>
      <c r="LSU428" s="134"/>
      <c r="LSV428" s="134"/>
      <c r="LSW428" s="134"/>
      <c r="LSX428" s="134"/>
      <c r="LSY428" s="134"/>
      <c r="LSZ428" s="134"/>
      <c r="LTA428" s="134"/>
      <c r="LTB428" s="134"/>
      <c r="LTC428" s="134"/>
      <c r="LTD428" s="134"/>
      <c r="LTE428" s="134"/>
      <c r="LTF428" s="134"/>
      <c r="LTG428" s="134"/>
      <c r="LTH428" s="134"/>
      <c r="LTI428" s="134"/>
      <c r="LTJ428" s="134"/>
      <c r="LTK428" s="134"/>
      <c r="LTL428" s="134"/>
      <c r="LTM428" s="134"/>
      <c r="LTN428" s="134"/>
      <c r="LTO428" s="134"/>
      <c r="LTP428" s="134"/>
      <c r="LTQ428" s="134"/>
      <c r="LTR428" s="134"/>
      <c r="LTS428" s="134"/>
      <c r="LTT428" s="134"/>
      <c r="LTU428" s="134"/>
      <c r="LTV428" s="134"/>
      <c r="LTW428" s="134"/>
      <c r="LTX428" s="134"/>
      <c r="LTY428" s="134"/>
      <c r="LTZ428" s="134"/>
      <c r="LUA428" s="134"/>
      <c r="LUB428" s="134"/>
      <c r="LUC428" s="134"/>
      <c r="LUD428" s="134"/>
      <c r="LUE428" s="134"/>
      <c r="LUF428" s="134"/>
      <c r="LUG428" s="134"/>
      <c r="LUH428" s="134"/>
      <c r="LUI428" s="134"/>
      <c r="LUJ428" s="134"/>
      <c r="LUK428" s="134"/>
      <c r="LUL428" s="134"/>
      <c r="LUM428" s="134"/>
      <c r="LUN428" s="134"/>
      <c r="LUO428" s="134"/>
      <c r="LUP428" s="134"/>
      <c r="LUQ428" s="134"/>
      <c r="LUR428" s="134"/>
      <c r="LUS428" s="134"/>
      <c r="LUT428" s="134"/>
      <c r="LUU428" s="134"/>
      <c r="LUV428" s="134"/>
      <c r="LUW428" s="134"/>
      <c r="LUX428" s="134"/>
      <c r="LUY428" s="134"/>
      <c r="LUZ428" s="134"/>
      <c r="LVA428" s="134"/>
      <c r="LVB428" s="134"/>
      <c r="LVC428" s="134"/>
      <c r="LVD428" s="134"/>
      <c r="LVE428" s="134"/>
      <c r="LVF428" s="134"/>
      <c r="LVG428" s="134"/>
      <c r="LVH428" s="134"/>
      <c r="LVI428" s="134"/>
      <c r="LVJ428" s="134"/>
      <c r="LVK428" s="134"/>
      <c r="LVL428" s="134"/>
      <c r="LVM428" s="134"/>
      <c r="LVN428" s="134"/>
      <c r="LVO428" s="134"/>
      <c r="LVP428" s="134"/>
      <c r="LVQ428" s="134"/>
      <c r="LVR428" s="134"/>
      <c r="LVS428" s="134"/>
      <c r="LVT428" s="134"/>
      <c r="LVU428" s="134"/>
      <c r="LVV428" s="134"/>
      <c r="LVW428" s="134"/>
      <c r="LVX428" s="134"/>
      <c r="LVY428" s="134"/>
      <c r="LVZ428" s="134"/>
      <c r="LWA428" s="134"/>
      <c r="LWB428" s="134"/>
      <c r="LWC428" s="134"/>
      <c r="LWD428" s="134"/>
      <c r="LWE428" s="134"/>
      <c r="LWF428" s="134"/>
      <c r="LWG428" s="134"/>
      <c r="LWH428" s="134"/>
      <c r="LWI428" s="134"/>
      <c r="LWJ428" s="134"/>
      <c r="LWK428" s="134"/>
      <c r="LWL428" s="134"/>
      <c r="LWM428" s="134"/>
      <c r="LWN428" s="134"/>
      <c r="LWO428" s="134"/>
      <c r="LWP428" s="134"/>
      <c r="LWQ428" s="134"/>
      <c r="LWR428" s="134"/>
      <c r="LWS428" s="134"/>
      <c r="LWT428" s="134"/>
      <c r="LWU428" s="134"/>
      <c r="LWV428" s="134"/>
      <c r="LWW428" s="134"/>
      <c r="LWX428" s="134"/>
      <c r="LWY428" s="134"/>
      <c r="LWZ428" s="134"/>
      <c r="LXA428" s="134"/>
      <c r="LXB428" s="134"/>
      <c r="LXC428" s="134"/>
      <c r="LXD428" s="134"/>
      <c r="LXE428" s="134"/>
      <c r="LXF428" s="134"/>
      <c r="LXG428" s="134"/>
      <c r="LXH428" s="134"/>
      <c r="LXI428" s="134"/>
      <c r="LXJ428" s="134"/>
      <c r="LXK428" s="134"/>
      <c r="LXL428" s="134"/>
      <c r="LXM428" s="134"/>
      <c r="LXN428" s="134"/>
      <c r="LXO428" s="134"/>
      <c r="LXP428" s="134"/>
      <c r="LXQ428" s="134"/>
      <c r="LXR428" s="134"/>
      <c r="LXS428" s="134"/>
      <c r="LXT428" s="134"/>
      <c r="LXU428" s="134"/>
      <c r="LXV428" s="134"/>
      <c r="LXW428" s="134"/>
      <c r="LXX428" s="134"/>
      <c r="LXY428" s="134"/>
      <c r="LXZ428" s="134"/>
      <c r="LYA428" s="134"/>
      <c r="LYB428" s="134"/>
      <c r="LYC428" s="134"/>
      <c r="LYD428" s="134"/>
      <c r="LYE428" s="134"/>
      <c r="LYF428" s="134"/>
      <c r="LYG428" s="134"/>
      <c r="LYH428" s="134"/>
      <c r="LYI428" s="134"/>
      <c r="LYJ428" s="134"/>
      <c r="LYK428" s="134"/>
      <c r="LYL428" s="134"/>
      <c r="LYM428" s="134"/>
      <c r="LYN428" s="134"/>
      <c r="LYO428" s="134"/>
      <c r="LYP428" s="134"/>
      <c r="LYQ428" s="134"/>
      <c r="LYR428" s="134"/>
      <c r="LYS428" s="134"/>
      <c r="LYT428" s="134"/>
      <c r="LYU428" s="134"/>
      <c r="LYV428" s="134"/>
      <c r="LYW428" s="134"/>
      <c r="LYX428" s="134"/>
      <c r="LYY428" s="134"/>
      <c r="LYZ428" s="134"/>
      <c r="LZA428" s="134"/>
      <c r="LZB428" s="134"/>
      <c r="LZC428" s="134"/>
      <c r="LZD428" s="134"/>
      <c r="LZE428" s="134"/>
      <c r="LZF428" s="134"/>
      <c r="LZG428" s="134"/>
      <c r="LZH428" s="134"/>
      <c r="LZI428" s="134"/>
      <c r="LZJ428" s="134"/>
      <c r="LZK428" s="134"/>
      <c r="LZL428" s="134"/>
      <c r="LZM428" s="134"/>
      <c r="LZN428" s="134"/>
      <c r="LZO428" s="134"/>
      <c r="LZP428" s="134"/>
      <c r="LZQ428" s="134"/>
      <c r="LZR428" s="134"/>
      <c r="LZS428" s="134"/>
      <c r="LZT428" s="134"/>
      <c r="LZU428" s="134"/>
      <c r="LZV428" s="134"/>
      <c r="LZW428" s="134"/>
      <c r="LZX428" s="134"/>
      <c r="LZY428" s="134"/>
      <c r="LZZ428" s="134"/>
      <c r="MAA428" s="134"/>
      <c r="MAB428" s="134"/>
      <c r="MAC428" s="134"/>
      <c r="MAD428" s="134"/>
      <c r="MAE428" s="134"/>
      <c r="MAF428" s="134"/>
      <c r="MAG428" s="134"/>
      <c r="MAH428" s="134"/>
      <c r="MAI428" s="134"/>
      <c r="MAJ428" s="134"/>
      <c r="MAK428" s="134"/>
      <c r="MAL428" s="134"/>
      <c r="MAM428" s="134"/>
      <c r="MAN428" s="134"/>
      <c r="MAO428" s="134"/>
      <c r="MAP428" s="134"/>
      <c r="MAQ428" s="134"/>
      <c r="MAR428" s="134"/>
      <c r="MAS428" s="134"/>
      <c r="MAT428" s="134"/>
      <c r="MAU428" s="134"/>
      <c r="MAV428" s="134"/>
      <c r="MAW428" s="134"/>
      <c r="MAX428" s="134"/>
      <c r="MAY428" s="134"/>
      <c r="MAZ428" s="134"/>
      <c r="MBA428" s="134"/>
      <c r="MBB428" s="134"/>
      <c r="MBC428" s="134"/>
      <c r="MBD428" s="134"/>
      <c r="MBE428" s="134"/>
      <c r="MBF428" s="134"/>
      <c r="MBG428" s="134"/>
      <c r="MBH428" s="134"/>
      <c r="MBI428" s="134"/>
      <c r="MBJ428" s="134"/>
      <c r="MBK428" s="134"/>
      <c r="MBL428" s="134"/>
      <c r="MBM428" s="134"/>
      <c r="MBN428" s="134"/>
      <c r="MBO428" s="134"/>
      <c r="MBP428" s="134"/>
      <c r="MBQ428" s="134"/>
      <c r="MBR428" s="134"/>
      <c r="MBS428" s="134"/>
      <c r="MBT428" s="134"/>
      <c r="MBU428" s="134"/>
      <c r="MBV428" s="134"/>
      <c r="MBW428" s="134"/>
      <c r="MBX428" s="134"/>
      <c r="MBY428" s="134"/>
      <c r="MBZ428" s="134"/>
      <c r="MCA428" s="134"/>
      <c r="MCB428" s="134"/>
      <c r="MCC428" s="134"/>
      <c r="MCD428" s="134"/>
      <c r="MCE428" s="134"/>
      <c r="MCF428" s="134"/>
      <c r="MCG428" s="134"/>
      <c r="MCH428" s="134"/>
      <c r="MCI428" s="134"/>
      <c r="MCJ428" s="134"/>
      <c r="MCK428" s="134"/>
      <c r="MCL428" s="134"/>
      <c r="MCM428" s="134"/>
      <c r="MCN428" s="134"/>
      <c r="MCO428" s="134"/>
      <c r="MCP428" s="134"/>
      <c r="MCQ428" s="134"/>
      <c r="MCR428" s="134"/>
      <c r="MCS428" s="134"/>
      <c r="MCT428" s="134"/>
      <c r="MCU428" s="134"/>
      <c r="MCV428" s="134"/>
      <c r="MCW428" s="134"/>
      <c r="MCX428" s="134"/>
      <c r="MCY428" s="134"/>
      <c r="MCZ428" s="134"/>
      <c r="MDA428" s="134"/>
      <c r="MDB428" s="134"/>
      <c r="MDC428" s="134"/>
      <c r="MDD428" s="134"/>
      <c r="MDE428" s="134"/>
      <c r="MDF428" s="134"/>
      <c r="MDG428" s="134"/>
      <c r="MDH428" s="134"/>
      <c r="MDI428" s="134"/>
      <c r="MDJ428" s="134"/>
      <c r="MDK428" s="134"/>
      <c r="MDL428" s="134"/>
      <c r="MDM428" s="134"/>
      <c r="MDN428" s="134"/>
      <c r="MDO428" s="134"/>
      <c r="MDP428" s="134"/>
      <c r="MDQ428" s="134"/>
      <c r="MDR428" s="134"/>
      <c r="MDS428" s="134"/>
      <c r="MDT428" s="134"/>
      <c r="MDU428" s="134"/>
      <c r="MDV428" s="134"/>
      <c r="MDW428" s="134"/>
      <c r="MDX428" s="134"/>
      <c r="MDY428" s="134"/>
      <c r="MDZ428" s="134"/>
      <c r="MEA428" s="134"/>
      <c r="MEB428" s="134"/>
      <c r="MEC428" s="134"/>
      <c r="MED428" s="134"/>
      <c r="MEE428" s="134"/>
      <c r="MEF428" s="134"/>
      <c r="MEG428" s="134"/>
      <c r="MEH428" s="134"/>
      <c r="MEI428" s="134"/>
      <c r="MEJ428" s="134"/>
      <c r="MEK428" s="134"/>
      <c r="MEL428" s="134"/>
      <c r="MEM428" s="134"/>
      <c r="MEN428" s="134"/>
      <c r="MEO428" s="134"/>
      <c r="MEP428" s="134"/>
      <c r="MEQ428" s="134"/>
      <c r="MER428" s="134"/>
      <c r="MES428" s="134"/>
      <c r="MET428" s="134"/>
      <c r="MEU428" s="134"/>
      <c r="MEV428" s="134"/>
      <c r="MEW428" s="134"/>
      <c r="MEX428" s="134"/>
      <c r="MEY428" s="134"/>
      <c r="MEZ428" s="134"/>
      <c r="MFA428" s="134"/>
      <c r="MFB428" s="134"/>
      <c r="MFC428" s="134"/>
      <c r="MFD428" s="134"/>
      <c r="MFE428" s="134"/>
      <c r="MFF428" s="134"/>
      <c r="MFG428" s="134"/>
      <c r="MFH428" s="134"/>
      <c r="MFI428" s="134"/>
      <c r="MFJ428" s="134"/>
      <c r="MFK428" s="134"/>
      <c r="MFL428" s="134"/>
      <c r="MFM428" s="134"/>
      <c r="MFN428" s="134"/>
      <c r="MFO428" s="134"/>
      <c r="MFP428" s="134"/>
      <c r="MFQ428" s="134"/>
      <c r="MFR428" s="134"/>
      <c r="MFS428" s="134"/>
      <c r="MFT428" s="134"/>
      <c r="MFU428" s="134"/>
      <c r="MFV428" s="134"/>
      <c r="MFW428" s="134"/>
      <c r="MFX428" s="134"/>
      <c r="MFY428" s="134"/>
      <c r="MFZ428" s="134"/>
      <c r="MGA428" s="134"/>
      <c r="MGB428" s="134"/>
      <c r="MGC428" s="134"/>
      <c r="MGD428" s="134"/>
      <c r="MGE428" s="134"/>
      <c r="MGF428" s="134"/>
      <c r="MGG428" s="134"/>
      <c r="MGH428" s="134"/>
      <c r="MGI428" s="134"/>
      <c r="MGJ428" s="134"/>
      <c r="MGK428" s="134"/>
      <c r="MGL428" s="134"/>
      <c r="MGM428" s="134"/>
      <c r="MGN428" s="134"/>
      <c r="MGO428" s="134"/>
      <c r="MGP428" s="134"/>
      <c r="MGQ428" s="134"/>
      <c r="MGR428" s="134"/>
      <c r="MGS428" s="134"/>
      <c r="MGT428" s="134"/>
      <c r="MGU428" s="134"/>
      <c r="MGV428" s="134"/>
      <c r="MGW428" s="134"/>
      <c r="MGX428" s="134"/>
      <c r="MGY428" s="134"/>
      <c r="MGZ428" s="134"/>
      <c r="MHA428" s="134"/>
      <c r="MHB428" s="134"/>
      <c r="MHC428" s="134"/>
      <c r="MHD428" s="134"/>
      <c r="MHE428" s="134"/>
      <c r="MHF428" s="134"/>
      <c r="MHG428" s="134"/>
      <c r="MHH428" s="134"/>
      <c r="MHI428" s="134"/>
      <c r="MHJ428" s="134"/>
      <c r="MHK428" s="134"/>
      <c r="MHL428" s="134"/>
      <c r="MHM428" s="134"/>
      <c r="MHN428" s="134"/>
      <c r="MHO428" s="134"/>
      <c r="MHP428" s="134"/>
      <c r="MHQ428" s="134"/>
      <c r="MHR428" s="134"/>
      <c r="MHS428" s="134"/>
      <c r="MHT428" s="134"/>
      <c r="MHU428" s="134"/>
      <c r="MHV428" s="134"/>
      <c r="MHW428" s="134"/>
      <c r="MHX428" s="134"/>
      <c r="MHY428" s="134"/>
      <c r="MHZ428" s="134"/>
      <c r="MIA428" s="134"/>
      <c r="MIB428" s="134"/>
      <c r="MIC428" s="134"/>
      <c r="MID428" s="134"/>
      <c r="MIE428" s="134"/>
      <c r="MIF428" s="134"/>
      <c r="MIG428" s="134"/>
      <c r="MIH428" s="134"/>
      <c r="MII428" s="134"/>
      <c r="MIJ428" s="134"/>
      <c r="MIK428" s="134"/>
      <c r="MIL428" s="134"/>
      <c r="MIM428" s="134"/>
      <c r="MIN428" s="134"/>
      <c r="MIO428" s="134"/>
      <c r="MIP428" s="134"/>
      <c r="MIQ428" s="134"/>
      <c r="MIR428" s="134"/>
      <c r="MIS428" s="134"/>
      <c r="MIT428" s="134"/>
      <c r="MIU428" s="134"/>
      <c r="MIV428" s="134"/>
      <c r="MIW428" s="134"/>
      <c r="MIX428" s="134"/>
      <c r="MIY428" s="134"/>
      <c r="MIZ428" s="134"/>
      <c r="MJA428" s="134"/>
      <c r="MJB428" s="134"/>
      <c r="MJC428" s="134"/>
      <c r="MJD428" s="134"/>
      <c r="MJE428" s="134"/>
      <c r="MJF428" s="134"/>
      <c r="MJG428" s="134"/>
      <c r="MJH428" s="134"/>
      <c r="MJI428" s="134"/>
      <c r="MJJ428" s="134"/>
      <c r="MJK428" s="134"/>
      <c r="MJL428" s="134"/>
      <c r="MJM428" s="134"/>
      <c r="MJN428" s="134"/>
      <c r="MJO428" s="134"/>
      <c r="MJP428" s="134"/>
      <c r="MJQ428" s="134"/>
      <c r="MJR428" s="134"/>
      <c r="MJS428" s="134"/>
      <c r="MJT428" s="134"/>
      <c r="MJU428" s="134"/>
      <c r="MJV428" s="134"/>
      <c r="MJW428" s="134"/>
      <c r="MJX428" s="134"/>
      <c r="MJY428" s="134"/>
      <c r="MJZ428" s="134"/>
      <c r="MKA428" s="134"/>
      <c r="MKB428" s="134"/>
      <c r="MKC428" s="134"/>
      <c r="MKD428" s="134"/>
      <c r="MKE428" s="134"/>
      <c r="MKF428" s="134"/>
      <c r="MKG428" s="134"/>
      <c r="MKH428" s="134"/>
      <c r="MKI428" s="134"/>
      <c r="MKJ428" s="134"/>
      <c r="MKK428" s="134"/>
      <c r="MKL428" s="134"/>
      <c r="MKM428" s="134"/>
      <c r="MKN428" s="134"/>
      <c r="MKO428" s="134"/>
      <c r="MKP428" s="134"/>
      <c r="MKQ428" s="134"/>
      <c r="MKR428" s="134"/>
      <c r="MKS428" s="134"/>
      <c r="MKT428" s="134"/>
      <c r="MKU428" s="134"/>
      <c r="MKV428" s="134"/>
      <c r="MKW428" s="134"/>
      <c r="MKX428" s="134"/>
      <c r="MKY428" s="134"/>
      <c r="MKZ428" s="134"/>
      <c r="MLA428" s="134"/>
      <c r="MLB428" s="134"/>
      <c r="MLC428" s="134"/>
      <c r="MLD428" s="134"/>
      <c r="MLE428" s="134"/>
      <c r="MLF428" s="134"/>
      <c r="MLG428" s="134"/>
      <c r="MLH428" s="134"/>
      <c r="MLI428" s="134"/>
      <c r="MLJ428" s="134"/>
      <c r="MLK428" s="134"/>
      <c r="MLL428" s="134"/>
      <c r="MLM428" s="134"/>
      <c r="MLN428" s="134"/>
      <c r="MLO428" s="134"/>
      <c r="MLP428" s="134"/>
      <c r="MLQ428" s="134"/>
      <c r="MLR428" s="134"/>
      <c r="MLS428" s="134"/>
      <c r="MLT428" s="134"/>
      <c r="MLU428" s="134"/>
      <c r="MLV428" s="134"/>
      <c r="MLW428" s="134"/>
      <c r="MLX428" s="134"/>
      <c r="MLY428" s="134"/>
      <c r="MLZ428" s="134"/>
      <c r="MMA428" s="134"/>
      <c r="MMB428" s="134"/>
      <c r="MMC428" s="134"/>
      <c r="MMD428" s="134"/>
      <c r="MME428" s="134"/>
      <c r="MMF428" s="134"/>
      <c r="MMG428" s="134"/>
      <c r="MMH428" s="134"/>
      <c r="MMI428" s="134"/>
      <c r="MMJ428" s="134"/>
      <c r="MMK428" s="134"/>
      <c r="MML428" s="134"/>
      <c r="MMM428" s="134"/>
      <c r="MMN428" s="134"/>
      <c r="MMO428" s="134"/>
      <c r="MMP428" s="134"/>
      <c r="MMQ428" s="134"/>
      <c r="MMR428" s="134"/>
      <c r="MMS428" s="134"/>
      <c r="MMT428" s="134"/>
      <c r="MMU428" s="134"/>
      <c r="MMV428" s="134"/>
      <c r="MMW428" s="134"/>
      <c r="MMX428" s="134"/>
      <c r="MMY428" s="134"/>
      <c r="MMZ428" s="134"/>
      <c r="MNA428" s="134"/>
      <c r="MNB428" s="134"/>
      <c r="MNC428" s="134"/>
      <c r="MND428" s="134"/>
      <c r="MNE428" s="134"/>
      <c r="MNF428" s="134"/>
      <c r="MNG428" s="134"/>
      <c r="MNH428" s="134"/>
      <c r="MNI428" s="134"/>
      <c r="MNJ428" s="134"/>
      <c r="MNK428" s="134"/>
      <c r="MNL428" s="134"/>
      <c r="MNM428" s="134"/>
      <c r="MNN428" s="134"/>
      <c r="MNO428" s="134"/>
      <c r="MNP428" s="134"/>
      <c r="MNQ428" s="134"/>
      <c r="MNR428" s="134"/>
      <c r="MNS428" s="134"/>
      <c r="MNT428" s="134"/>
      <c r="MNU428" s="134"/>
      <c r="MNV428" s="134"/>
      <c r="MNW428" s="134"/>
      <c r="MNX428" s="134"/>
      <c r="MNY428" s="134"/>
      <c r="MNZ428" s="134"/>
      <c r="MOA428" s="134"/>
      <c r="MOB428" s="134"/>
      <c r="MOC428" s="134"/>
      <c r="MOD428" s="134"/>
      <c r="MOE428" s="134"/>
      <c r="MOF428" s="134"/>
      <c r="MOG428" s="134"/>
      <c r="MOH428" s="134"/>
      <c r="MOI428" s="134"/>
      <c r="MOJ428" s="134"/>
      <c r="MOK428" s="134"/>
      <c r="MOL428" s="134"/>
      <c r="MOM428" s="134"/>
      <c r="MON428" s="134"/>
      <c r="MOO428" s="134"/>
      <c r="MOP428" s="134"/>
      <c r="MOQ428" s="134"/>
      <c r="MOR428" s="134"/>
      <c r="MOS428" s="134"/>
      <c r="MOT428" s="134"/>
      <c r="MOU428" s="134"/>
      <c r="MOV428" s="134"/>
      <c r="MOW428" s="134"/>
      <c r="MOX428" s="134"/>
      <c r="MOY428" s="134"/>
      <c r="MOZ428" s="134"/>
      <c r="MPA428" s="134"/>
      <c r="MPB428" s="134"/>
      <c r="MPC428" s="134"/>
      <c r="MPD428" s="134"/>
      <c r="MPE428" s="134"/>
      <c r="MPF428" s="134"/>
      <c r="MPG428" s="134"/>
      <c r="MPH428" s="134"/>
      <c r="MPI428" s="134"/>
      <c r="MPJ428" s="134"/>
      <c r="MPK428" s="134"/>
      <c r="MPL428" s="134"/>
      <c r="MPM428" s="134"/>
      <c r="MPN428" s="134"/>
      <c r="MPO428" s="134"/>
      <c r="MPP428" s="134"/>
      <c r="MPQ428" s="134"/>
      <c r="MPR428" s="134"/>
      <c r="MPS428" s="134"/>
      <c r="MPT428" s="134"/>
      <c r="MPU428" s="134"/>
      <c r="MPV428" s="134"/>
      <c r="MPW428" s="134"/>
      <c r="MPX428" s="134"/>
      <c r="MPY428" s="134"/>
      <c r="MPZ428" s="134"/>
      <c r="MQA428" s="134"/>
      <c r="MQB428" s="134"/>
      <c r="MQC428" s="134"/>
      <c r="MQD428" s="134"/>
      <c r="MQE428" s="134"/>
      <c r="MQF428" s="134"/>
      <c r="MQG428" s="134"/>
      <c r="MQH428" s="134"/>
      <c r="MQI428" s="134"/>
      <c r="MQJ428" s="134"/>
      <c r="MQK428" s="134"/>
      <c r="MQL428" s="134"/>
      <c r="MQM428" s="134"/>
      <c r="MQN428" s="134"/>
      <c r="MQO428" s="134"/>
      <c r="MQP428" s="134"/>
      <c r="MQQ428" s="134"/>
      <c r="MQR428" s="134"/>
      <c r="MQS428" s="134"/>
      <c r="MQT428" s="134"/>
      <c r="MQU428" s="134"/>
      <c r="MQV428" s="134"/>
      <c r="MQW428" s="134"/>
      <c r="MQX428" s="134"/>
      <c r="MQY428" s="134"/>
      <c r="MQZ428" s="134"/>
      <c r="MRA428" s="134"/>
      <c r="MRB428" s="134"/>
      <c r="MRC428" s="134"/>
      <c r="MRD428" s="134"/>
      <c r="MRE428" s="134"/>
      <c r="MRF428" s="134"/>
      <c r="MRG428" s="134"/>
      <c r="MRH428" s="134"/>
      <c r="MRI428" s="134"/>
      <c r="MRJ428" s="134"/>
      <c r="MRK428" s="134"/>
      <c r="MRL428" s="134"/>
      <c r="MRM428" s="134"/>
      <c r="MRN428" s="134"/>
      <c r="MRO428" s="134"/>
      <c r="MRP428" s="134"/>
      <c r="MRQ428" s="134"/>
      <c r="MRR428" s="134"/>
      <c r="MRS428" s="134"/>
      <c r="MRT428" s="134"/>
      <c r="MRU428" s="134"/>
      <c r="MRV428" s="134"/>
      <c r="MRW428" s="134"/>
      <c r="MRX428" s="134"/>
      <c r="MRY428" s="134"/>
      <c r="MRZ428" s="134"/>
      <c r="MSA428" s="134"/>
      <c r="MSB428" s="134"/>
      <c r="MSC428" s="134"/>
      <c r="MSD428" s="134"/>
      <c r="MSE428" s="134"/>
      <c r="MSF428" s="134"/>
      <c r="MSG428" s="134"/>
      <c r="MSH428" s="134"/>
      <c r="MSI428" s="134"/>
      <c r="MSJ428" s="134"/>
      <c r="MSK428" s="134"/>
      <c r="MSL428" s="134"/>
      <c r="MSM428" s="134"/>
      <c r="MSN428" s="134"/>
      <c r="MSO428" s="134"/>
      <c r="MSP428" s="134"/>
      <c r="MSQ428" s="134"/>
      <c r="MSR428" s="134"/>
      <c r="MSS428" s="134"/>
      <c r="MST428" s="134"/>
      <c r="MSU428" s="134"/>
      <c r="MSV428" s="134"/>
      <c r="MSW428" s="134"/>
      <c r="MSX428" s="134"/>
      <c r="MSY428" s="134"/>
      <c r="MSZ428" s="134"/>
      <c r="MTA428" s="134"/>
      <c r="MTB428" s="134"/>
      <c r="MTC428" s="134"/>
      <c r="MTD428" s="134"/>
      <c r="MTE428" s="134"/>
      <c r="MTF428" s="134"/>
      <c r="MTG428" s="134"/>
      <c r="MTH428" s="134"/>
      <c r="MTI428" s="134"/>
      <c r="MTJ428" s="134"/>
      <c r="MTK428" s="134"/>
      <c r="MTL428" s="134"/>
      <c r="MTM428" s="134"/>
      <c r="MTN428" s="134"/>
      <c r="MTO428" s="134"/>
      <c r="MTP428" s="134"/>
      <c r="MTQ428" s="134"/>
      <c r="MTR428" s="134"/>
      <c r="MTS428" s="134"/>
      <c r="MTT428" s="134"/>
      <c r="MTU428" s="134"/>
      <c r="MTV428" s="134"/>
      <c r="MTW428" s="134"/>
      <c r="MTX428" s="134"/>
      <c r="MTY428" s="134"/>
      <c r="MTZ428" s="134"/>
      <c r="MUA428" s="134"/>
      <c r="MUB428" s="134"/>
      <c r="MUC428" s="134"/>
      <c r="MUD428" s="134"/>
      <c r="MUE428" s="134"/>
      <c r="MUF428" s="134"/>
      <c r="MUG428" s="134"/>
      <c r="MUH428" s="134"/>
      <c r="MUI428" s="134"/>
      <c r="MUJ428" s="134"/>
      <c r="MUK428" s="134"/>
      <c r="MUL428" s="134"/>
      <c r="MUM428" s="134"/>
      <c r="MUN428" s="134"/>
      <c r="MUO428" s="134"/>
      <c r="MUP428" s="134"/>
      <c r="MUQ428" s="134"/>
      <c r="MUR428" s="134"/>
      <c r="MUS428" s="134"/>
      <c r="MUT428" s="134"/>
      <c r="MUU428" s="134"/>
      <c r="MUV428" s="134"/>
      <c r="MUW428" s="134"/>
      <c r="MUX428" s="134"/>
      <c r="MUY428" s="134"/>
      <c r="MUZ428" s="134"/>
      <c r="MVA428" s="134"/>
      <c r="MVB428" s="134"/>
      <c r="MVC428" s="134"/>
      <c r="MVD428" s="134"/>
      <c r="MVE428" s="134"/>
      <c r="MVF428" s="134"/>
      <c r="MVG428" s="134"/>
      <c r="MVH428" s="134"/>
      <c r="MVI428" s="134"/>
      <c r="MVJ428" s="134"/>
      <c r="MVK428" s="134"/>
      <c r="MVL428" s="134"/>
      <c r="MVM428" s="134"/>
      <c r="MVN428" s="134"/>
      <c r="MVO428" s="134"/>
      <c r="MVP428" s="134"/>
      <c r="MVQ428" s="134"/>
      <c r="MVR428" s="134"/>
      <c r="MVS428" s="134"/>
      <c r="MVT428" s="134"/>
      <c r="MVU428" s="134"/>
      <c r="MVV428" s="134"/>
      <c r="MVW428" s="134"/>
      <c r="MVX428" s="134"/>
      <c r="MVY428" s="134"/>
      <c r="MVZ428" s="134"/>
      <c r="MWA428" s="134"/>
      <c r="MWB428" s="134"/>
      <c r="MWC428" s="134"/>
      <c r="MWD428" s="134"/>
      <c r="MWE428" s="134"/>
      <c r="MWF428" s="134"/>
      <c r="MWG428" s="134"/>
      <c r="MWH428" s="134"/>
      <c r="MWI428" s="134"/>
      <c r="MWJ428" s="134"/>
      <c r="MWK428" s="134"/>
      <c r="MWL428" s="134"/>
      <c r="MWM428" s="134"/>
      <c r="MWN428" s="134"/>
      <c r="MWO428" s="134"/>
      <c r="MWP428" s="134"/>
      <c r="MWQ428" s="134"/>
      <c r="MWR428" s="134"/>
      <c r="MWS428" s="134"/>
      <c r="MWT428" s="134"/>
      <c r="MWU428" s="134"/>
      <c r="MWV428" s="134"/>
      <c r="MWW428" s="134"/>
      <c r="MWX428" s="134"/>
      <c r="MWY428" s="134"/>
      <c r="MWZ428" s="134"/>
      <c r="MXA428" s="134"/>
      <c r="MXB428" s="134"/>
      <c r="MXC428" s="134"/>
      <c r="MXD428" s="134"/>
      <c r="MXE428" s="134"/>
      <c r="MXF428" s="134"/>
      <c r="MXG428" s="134"/>
      <c r="MXH428" s="134"/>
      <c r="MXI428" s="134"/>
      <c r="MXJ428" s="134"/>
      <c r="MXK428" s="134"/>
      <c r="MXL428" s="134"/>
      <c r="MXM428" s="134"/>
      <c r="MXN428" s="134"/>
      <c r="MXO428" s="134"/>
      <c r="MXP428" s="134"/>
      <c r="MXQ428" s="134"/>
      <c r="MXR428" s="134"/>
      <c r="MXS428" s="134"/>
      <c r="MXT428" s="134"/>
      <c r="MXU428" s="134"/>
      <c r="MXV428" s="134"/>
      <c r="MXW428" s="134"/>
      <c r="MXX428" s="134"/>
      <c r="MXY428" s="134"/>
      <c r="MXZ428" s="134"/>
      <c r="MYA428" s="134"/>
      <c r="MYB428" s="134"/>
      <c r="MYC428" s="134"/>
      <c r="MYD428" s="134"/>
      <c r="MYE428" s="134"/>
      <c r="MYF428" s="134"/>
      <c r="MYG428" s="134"/>
      <c r="MYH428" s="134"/>
      <c r="MYI428" s="134"/>
      <c r="MYJ428" s="134"/>
      <c r="MYK428" s="134"/>
      <c r="MYL428" s="134"/>
      <c r="MYM428" s="134"/>
      <c r="MYN428" s="134"/>
      <c r="MYO428" s="134"/>
      <c r="MYP428" s="134"/>
      <c r="MYQ428" s="134"/>
      <c r="MYR428" s="134"/>
      <c r="MYS428" s="134"/>
      <c r="MYT428" s="134"/>
      <c r="MYU428" s="134"/>
      <c r="MYV428" s="134"/>
      <c r="MYW428" s="134"/>
      <c r="MYX428" s="134"/>
      <c r="MYY428" s="134"/>
      <c r="MYZ428" s="134"/>
      <c r="MZA428" s="134"/>
      <c r="MZB428" s="134"/>
      <c r="MZC428" s="134"/>
      <c r="MZD428" s="134"/>
      <c r="MZE428" s="134"/>
      <c r="MZF428" s="134"/>
      <c r="MZG428" s="134"/>
      <c r="MZH428" s="134"/>
      <c r="MZI428" s="134"/>
      <c r="MZJ428" s="134"/>
      <c r="MZK428" s="134"/>
      <c r="MZL428" s="134"/>
      <c r="MZM428" s="134"/>
      <c r="MZN428" s="134"/>
      <c r="MZO428" s="134"/>
      <c r="MZP428" s="134"/>
      <c r="MZQ428" s="134"/>
      <c r="MZR428" s="134"/>
      <c r="MZS428" s="134"/>
      <c r="MZT428" s="134"/>
      <c r="MZU428" s="134"/>
      <c r="MZV428" s="134"/>
      <c r="MZW428" s="134"/>
      <c r="MZX428" s="134"/>
      <c r="MZY428" s="134"/>
      <c r="MZZ428" s="134"/>
      <c r="NAA428" s="134"/>
      <c r="NAB428" s="134"/>
      <c r="NAC428" s="134"/>
      <c r="NAD428" s="134"/>
      <c r="NAE428" s="134"/>
      <c r="NAF428" s="134"/>
      <c r="NAG428" s="134"/>
      <c r="NAH428" s="134"/>
      <c r="NAI428" s="134"/>
      <c r="NAJ428" s="134"/>
      <c r="NAK428" s="134"/>
      <c r="NAL428" s="134"/>
      <c r="NAM428" s="134"/>
      <c r="NAN428" s="134"/>
      <c r="NAO428" s="134"/>
      <c r="NAP428" s="134"/>
      <c r="NAQ428" s="134"/>
      <c r="NAR428" s="134"/>
      <c r="NAS428" s="134"/>
      <c r="NAT428" s="134"/>
      <c r="NAU428" s="134"/>
      <c r="NAV428" s="134"/>
      <c r="NAW428" s="134"/>
      <c r="NAX428" s="134"/>
      <c r="NAY428" s="134"/>
      <c r="NAZ428" s="134"/>
      <c r="NBA428" s="134"/>
      <c r="NBB428" s="134"/>
      <c r="NBC428" s="134"/>
      <c r="NBD428" s="134"/>
      <c r="NBE428" s="134"/>
      <c r="NBF428" s="134"/>
      <c r="NBG428" s="134"/>
      <c r="NBH428" s="134"/>
      <c r="NBI428" s="134"/>
      <c r="NBJ428" s="134"/>
      <c r="NBK428" s="134"/>
      <c r="NBL428" s="134"/>
      <c r="NBM428" s="134"/>
      <c r="NBN428" s="134"/>
      <c r="NBO428" s="134"/>
      <c r="NBP428" s="134"/>
      <c r="NBQ428" s="134"/>
      <c r="NBR428" s="134"/>
      <c r="NBS428" s="134"/>
      <c r="NBT428" s="134"/>
      <c r="NBU428" s="134"/>
      <c r="NBV428" s="134"/>
      <c r="NBW428" s="134"/>
      <c r="NBX428" s="134"/>
      <c r="NBY428" s="134"/>
      <c r="NBZ428" s="134"/>
      <c r="NCA428" s="134"/>
      <c r="NCB428" s="134"/>
      <c r="NCC428" s="134"/>
      <c r="NCD428" s="134"/>
      <c r="NCE428" s="134"/>
      <c r="NCF428" s="134"/>
      <c r="NCG428" s="134"/>
      <c r="NCH428" s="134"/>
      <c r="NCI428" s="134"/>
      <c r="NCJ428" s="134"/>
      <c r="NCK428" s="134"/>
      <c r="NCL428" s="134"/>
      <c r="NCM428" s="134"/>
      <c r="NCN428" s="134"/>
      <c r="NCO428" s="134"/>
      <c r="NCP428" s="134"/>
      <c r="NCQ428" s="134"/>
      <c r="NCR428" s="134"/>
      <c r="NCS428" s="134"/>
      <c r="NCT428" s="134"/>
      <c r="NCU428" s="134"/>
      <c r="NCV428" s="134"/>
      <c r="NCW428" s="134"/>
      <c r="NCX428" s="134"/>
      <c r="NCY428" s="134"/>
      <c r="NCZ428" s="134"/>
      <c r="NDA428" s="134"/>
      <c r="NDB428" s="134"/>
      <c r="NDC428" s="134"/>
      <c r="NDD428" s="134"/>
      <c r="NDE428" s="134"/>
      <c r="NDF428" s="134"/>
      <c r="NDG428" s="134"/>
      <c r="NDH428" s="134"/>
      <c r="NDI428" s="134"/>
      <c r="NDJ428" s="134"/>
      <c r="NDK428" s="134"/>
      <c r="NDL428" s="134"/>
      <c r="NDM428" s="134"/>
      <c r="NDN428" s="134"/>
      <c r="NDO428" s="134"/>
      <c r="NDP428" s="134"/>
      <c r="NDQ428" s="134"/>
      <c r="NDR428" s="134"/>
      <c r="NDS428" s="134"/>
      <c r="NDT428" s="134"/>
      <c r="NDU428" s="134"/>
      <c r="NDV428" s="134"/>
      <c r="NDW428" s="134"/>
      <c r="NDX428" s="134"/>
      <c r="NDY428" s="134"/>
      <c r="NDZ428" s="134"/>
      <c r="NEA428" s="134"/>
      <c r="NEB428" s="134"/>
      <c r="NEC428" s="134"/>
      <c r="NED428" s="134"/>
      <c r="NEE428" s="134"/>
      <c r="NEF428" s="134"/>
      <c r="NEG428" s="134"/>
      <c r="NEH428" s="134"/>
      <c r="NEI428" s="134"/>
      <c r="NEJ428" s="134"/>
      <c r="NEK428" s="134"/>
      <c r="NEL428" s="134"/>
      <c r="NEM428" s="134"/>
      <c r="NEN428" s="134"/>
      <c r="NEO428" s="134"/>
      <c r="NEP428" s="134"/>
      <c r="NEQ428" s="134"/>
      <c r="NER428" s="134"/>
      <c r="NES428" s="134"/>
      <c r="NET428" s="134"/>
      <c r="NEU428" s="134"/>
      <c r="NEV428" s="134"/>
      <c r="NEW428" s="134"/>
      <c r="NEX428" s="134"/>
      <c r="NEY428" s="134"/>
      <c r="NEZ428" s="134"/>
      <c r="NFA428" s="134"/>
      <c r="NFB428" s="134"/>
      <c r="NFC428" s="134"/>
      <c r="NFD428" s="134"/>
      <c r="NFE428" s="134"/>
      <c r="NFF428" s="134"/>
      <c r="NFG428" s="134"/>
      <c r="NFH428" s="134"/>
      <c r="NFI428" s="134"/>
      <c r="NFJ428" s="134"/>
      <c r="NFK428" s="134"/>
      <c r="NFL428" s="134"/>
      <c r="NFM428" s="134"/>
      <c r="NFN428" s="134"/>
      <c r="NFO428" s="134"/>
      <c r="NFP428" s="134"/>
      <c r="NFQ428" s="134"/>
      <c r="NFR428" s="134"/>
      <c r="NFS428" s="134"/>
      <c r="NFT428" s="134"/>
      <c r="NFU428" s="134"/>
      <c r="NFV428" s="134"/>
      <c r="NFW428" s="134"/>
      <c r="NFX428" s="134"/>
      <c r="NFY428" s="134"/>
      <c r="NFZ428" s="134"/>
      <c r="NGA428" s="134"/>
      <c r="NGB428" s="134"/>
      <c r="NGC428" s="134"/>
      <c r="NGD428" s="134"/>
      <c r="NGE428" s="134"/>
      <c r="NGF428" s="134"/>
      <c r="NGG428" s="134"/>
      <c r="NGH428" s="134"/>
      <c r="NGI428" s="134"/>
      <c r="NGJ428" s="134"/>
      <c r="NGK428" s="134"/>
      <c r="NGL428" s="134"/>
      <c r="NGM428" s="134"/>
      <c r="NGN428" s="134"/>
      <c r="NGO428" s="134"/>
      <c r="NGP428" s="134"/>
      <c r="NGQ428" s="134"/>
      <c r="NGR428" s="134"/>
      <c r="NGS428" s="134"/>
      <c r="NGT428" s="134"/>
      <c r="NGU428" s="134"/>
      <c r="NGV428" s="134"/>
      <c r="NGW428" s="134"/>
      <c r="NGX428" s="134"/>
      <c r="NGY428" s="134"/>
      <c r="NGZ428" s="134"/>
      <c r="NHA428" s="134"/>
      <c r="NHB428" s="134"/>
      <c r="NHC428" s="134"/>
      <c r="NHD428" s="134"/>
      <c r="NHE428" s="134"/>
      <c r="NHF428" s="134"/>
      <c r="NHG428" s="134"/>
      <c r="NHH428" s="134"/>
      <c r="NHI428" s="134"/>
      <c r="NHJ428" s="134"/>
      <c r="NHK428" s="134"/>
      <c r="NHL428" s="134"/>
      <c r="NHM428" s="134"/>
      <c r="NHN428" s="134"/>
      <c r="NHO428" s="134"/>
      <c r="NHP428" s="134"/>
      <c r="NHQ428" s="134"/>
      <c r="NHR428" s="134"/>
      <c r="NHS428" s="134"/>
      <c r="NHT428" s="134"/>
      <c r="NHU428" s="134"/>
      <c r="NHV428" s="134"/>
      <c r="NHW428" s="134"/>
      <c r="NHX428" s="134"/>
      <c r="NHY428" s="134"/>
      <c r="NHZ428" s="134"/>
      <c r="NIA428" s="134"/>
      <c r="NIB428" s="134"/>
      <c r="NIC428" s="134"/>
      <c r="NID428" s="134"/>
      <c r="NIE428" s="134"/>
      <c r="NIF428" s="134"/>
      <c r="NIG428" s="134"/>
      <c r="NIH428" s="134"/>
      <c r="NII428" s="134"/>
      <c r="NIJ428" s="134"/>
      <c r="NIK428" s="134"/>
      <c r="NIL428" s="134"/>
      <c r="NIM428" s="134"/>
      <c r="NIN428" s="134"/>
      <c r="NIO428" s="134"/>
      <c r="NIP428" s="134"/>
      <c r="NIQ428" s="134"/>
      <c r="NIR428" s="134"/>
      <c r="NIS428" s="134"/>
      <c r="NIT428" s="134"/>
      <c r="NIU428" s="134"/>
      <c r="NIV428" s="134"/>
      <c r="NIW428" s="134"/>
      <c r="NIX428" s="134"/>
      <c r="NIY428" s="134"/>
      <c r="NIZ428" s="134"/>
      <c r="NJA428" s="134"/>
      <c r="NJB428" s="134"/>
      <c r="NJC428" s="134"/>
      <c r="NJD428" s="134"/>
      <c r="NJE428" s="134"/>
      <c r="NJF428" s="134"/>
      <c r="NJG428" s="134"/>
      <c r="NJH428" s="134"/>
      <c r="NJI428" s="134"/>
      <c r="NJJ428" s="134"/>
      <c r="NJK428" s="134"/>
      <c r="NJL428" s="134"/>
      <c r="NJM428" s="134"/>
      <c r="NJN428" s="134"/>
      <c r="NJO428" s="134"/>
      <c r="NJP428" s="134"/>
      <c r="NJQ428" s="134"/>
      <c r="NJR428" s="134"/>
      <c r="NJS428" s="134"/>
      <c r="NJT428" s="134"/>
      <c r="NJU428" s="134"/>
      <c r="NJV428" s="134"/>
      <c r="NJW428" s="134"/>
      <c r="NJX428" s="134"/>
      <c r="NJY428" s="134"/>
      <c r="NJZ428" s="134"/>
      <c r="NKA428" s="134"/>
      <c r="NKB428" s="134"/>
      <c r="NKC428" s="134"/>
      <c r="NKD428" s="134"/>
      <c r="NKE428" s="134"/>
      <c r="NKF428" s="134"/>
      <c r="NKG428" s="134"/>
      <c r="NKH428" s="134"/>
      <c r="NKI428" s="134"/>
      <c r="NKJ428" s="134"/>
      <c r="NKK428" s="134"/>
      <c r="NKL428" s="134"/>
      <c r="NKM428" s="134"/>
      <c r="NKN428" s="134"/>
      <c r="NKO428" s="134"/>
      <c r="NKP428" s="134"/>
      <c r="NKQ428" s="134"/>
      <c r="NKR428" s="134"/>
      <c r="NKS428" s="134"/>
      <c r="NKT428" s="134"/>
      <c r="NKU428" s="134"/>
      <c r="NKV428" s="134"/>
      <c r="NKW428" s="134"/>
      <c r="NKX428" s="134"/>
      <c r="NKY428" s="134"/>
      <c r="NKZ428" s="134"/>
      <c r="NLA428" s="134"/>
      <c r="NLB428" s="134"/>
      <c r="NLC428" s="134"/>
      <c r="NLD428" s="134"/>
      <c r="NLE428" s="134"/>
      <c r="NLF428" s="134"/>
      <c r="NLG428" s="134"/>
      <c r="NLH428" s="134"/>
      <c r="NLI428" s="134"/>
      <c r="NLJ428" s="134"/>
      <c r="NLK428" s="134"/>
      <c r="NLL428" s="134"/>
      <c r="NLM428" s="134"/>
      <c r="NLN428" s="134"/>
      <c r="NLO428" s="134"/>
      <c r="NLP428" s="134"/>
      <c r="NLQ428" s="134"/>
      <c r="NLR428" s="134"/>
      <c r="NLS428" s="134"/>
      <c r="NLT428" s="134"/>
      <c r="NLU428" s="134"/>
      <c r="NLV428" s="134"/>
      <c r="NLW428" s="134"/>
      <c r="NLX428" s="134"/>
      <c r="NLY428" s="134"/>
      <c r="NLZ428" s="134"/>
      <c r="NMA428" s="134"/>
      <c r="NMB428" s="134"/>
      <c r="NMC428" s="134"/>
      <c r="NMD428" s="134"/>
      <c r="NME428" s="134"/>
      <c r="NMF428" s="134"/>
      <c r="NMG428" s="134"/>
      <c r="NMH428" s="134"/>
      <c r="NMI428" s="134"/>
      <c r="NMJ428" s="134"/>
      <c r="NMK428" s="134"/>
      <c r="NML428" s="134"/>
      <c r="NMM428" s="134"/>
      <c r="NMN428" s="134"/>
      <c r="NMO428" s="134"/>
      <c r="NMP428" s="134"/>
      <c r="NMQ428" s="134"/>
      <c r="NMR428" s="134"/>
      <c r="NMS428" s="134"/>
      <c r="NMT428" s="134"/>
      <c r="NMU428" s="134"/>
      <c r="NMV428" s="134"/>
      <c r="NMW428" s="134"/>
      <c r="NMX428" s="134"/>
      <c r="NMY428" s="134"/>
      <c r="NMZ428" s="134"/>
      <c r="NNA428" s="134"/>
      <c r="NNB428" s="134"/>
      <c r="NNC428" s="134"/>
      <c r="NND428" s="134"/>
      <c r="NNE428" s="134"/>
      <c r="NNF428" s="134"/>
      <c r="NNG428" s="134"/>
      <c r="NNH428" s="134"/>
      <c r="NNI428" s="134"/>
      <c r="NNJ428" s="134"/>
      <c r="NNK428" s="134"/>
      <c r="NNL428" s="134"/>
      <c r="NNM428" s="134"/>
      <c r="NNN428" s="134"/>
      <c r="NNO428" s="134"/>
      <c r="NNP428" s="134"/>
      <c r="NNQ428" s="134"/>
      <c r="NNR428" s="134"/>
      <c r="NNS428" s="134"/>
      <c r="NNT428" s="134"/>
      <c r="NNU428" s="134"/>
      <c r="NNV428" s="134"/>
      <c r="NNW428" s="134"/>
      <c r="NNX428" s="134"/>
      <c r="NNY428" s="134"/>
      <c r="NNZ428" s="134"/>
      <c r="NOA428" s="134"/>
      <c r="NOB428" s="134"/>
      <c r="NOC428" s="134"/>
      <c r="NOD428" s="134"/>
      <c r="NOE428" s="134"/>
      <c r="NOF428" s="134"/>
      <c r="NOG428" s="134"/>
      <c r="NOH428" s="134"/>
      <c r="NOI428" s="134"/>
      <c r="NOJ428" s="134"/>
      <c r="NOK428" s="134"/>
      <c r="NOL428" s="134"/>
      <c r="NOM428" s="134"/>
      <c r="NON428" s="134"/>
      <c r="NOO428" s="134"/>
      <c r="NOP428" s="134"/>
      <c r="NOQ428" s="134"/>
      <c r="NOR428" s="134"/>
      <c r="NOS428" s="134"/>
      <c r="NOT428" s="134"/>
      <c r="NOU428" s="134"/>
      <c r="NOV428" s="134"/>
      <c r="NOW428" s="134"/>
      <c r="NOX428" s="134"/>
      <c r="NOY428" s="134"/>
      <c r="NOZ428" s="134"/>
      <c r="NPA428" s="134"/>
      <c r="NPB428" s="134"/>
      <c r="NPC428" s="134"/>
      <c r="NPD428" s="134"/>
      <c r="NPE428" s="134"/>
      <c r="NPF428" s="134"/>
      <c r="NPG428" s="134"/>
      <c r="NPH428" s="134"/>
      <c r="NPI428" s="134"/>
      <c r="NPJ428" s="134"/>
      <c r="NPK428" s="134"/>
      <c r="NPL428" s="134"/>
      <c r="NPM428" s="134"/>
      <c r="NPN428" s="134"/>
      <c r="NPO428" s="134"/>
      <c r="NPP428" s="134"/>
      <c r="NPQ428" s="134"/>
      <c r="NPR428" s="134"/>
      <c r="NPS428" s="134"/>
      <c r="NPT428" s="134"/>
      <c r="NPU428" s="134"/>
      <c r="NPV428" s="134"/>
      <c r="NPW428" s="134"/>
      <c r="NPX428" s="134"/>
      <c r="NPY428" s="134"/>
      <c r="NPZ428" s="134"/>
      <c r="NQA428" s="134"/>
      <c r="NQB428" s="134"/>
      <c r="NQC428" s="134"/>
      <c r="NQD428" s="134"/>
      <c r="NQE428" s="134"/>
      <c r="NQF428" s="134"/>
      <c r="NQG428" s="134"/>
      <c r="NQH428" s="134"/>
      <c r="NQI428" s="134"/>
      <c r="NQJ428" s="134"/>
      <c r="NQK428" s="134"/>
      <c r="NQL428" s="134"/>
      <c r="NQM428" s="134"/>
      <c r="NQN428" s="134"/>
      <c r="NQO428" s="134"/>
      <c r="NQP428" s="134"/>
      <c r="NQQ428" s="134"/>
      <c r="NQR428" s="134"/>
      <c r="NQS428" s="134"/>
      <c r="NQT428" s="134"/>
      <c r="NQU428" s="134"/>
      <c r="NQV428" s="134"/>
      <c r="NQW428" s="134"/>
      <c r="NQX428" s="134"/>
      <c r="NQY428" s="134"/>
      <c r="NQZ428" s="134"/>
      <c r="NRA428" s="134"/>
      <c r="NRB428" s="134"/>
      <c r="NRC428" s="134"/>
      <c r="NRD428" s="134"/>
      <c r="NRE428" s="134"/>
      <c r="NRF428" s="134"/>
      <c r="NRG428" s="134"/>
      <c r="NRH428" s="134"/>
      <c r="NRI428" s="134"/>
      <c r="NRJ428" s="134"/>
      <c r="NRK428" s="134"/>
      <c r="NRL428" s="134"/>
      <c r="NRM428" s="134"/>
      <c r="NRN428" s="134"/>
      <c r="NRO428" s="134"/>
      <c r="NRP428" s="134"/>
      <c r="NRQ428" s="134"/>
      <c r="NRR428" s="134"/>
      <c r="NRS428" s="134"/>
      <c r="NRT428" s="134"/>
      <c r="NRU428" s="134"/>
      <c r="NRV428" s="134"/>
      <c r="NRW428" s="134"/>
      <c r="NRX428" s="134"/>
      <c r="NRY428" s="134"/>
      <c r="NRZ428" s="134"/>
      <c r="NSA428" s="134"/>
      <c r="NSB428" s="134"/>
      <c r="NSC428" s="134"/>
      <c r="NSD428" s="134"/>
      <c r="NSE428" s="134"/>
      <c r="NSF428" s="134"/>
      <c r="NSG428" s="134"/>
      <c r="NSH428" s="134"/>
      <c r="NSI428" s="134"/>
      <c r="NSJ428" s="134"/>
      <c r="NSK428" s="134"/>
      <c r="NSL428" s="134"/>
      <c r="NSM428" s="134"/>
      <c r="NSN428" s="134"/>
      <c r="NSO428" s="134"/>
      <c r="NSP428" s="134"/>
      <c r="NSQ428" s="134"/>
      <c r="NSR428" s="134"/>
      <c r="NSS428" s="134"/>
      <c r="NST428" s="134"/>
      <c r="NSU428" s="134"/>
      <c r="NSV428" s="134"/>
      <c r="NSW428" s="134"/>
      <c r="NSX428" s="134"/>
      <c r="NSY428" s="134"/>
      <c r="NSZ428" s="134"/>
      <c r="NTA428" s="134"/>
      <c r="NTB428" s="134"/>
      <c r="NTC428" s="134"/>
      <c r="NTD428" s="134"/>
      <c r="NTE428" s="134"/>
      <c r="NTF428" s="134"/>
      <c r="NTG428" s="134"/>
      <c r="NTH428" s="134"/>
      <c r="NTI428" s="134"/>
      <c r="NTJ428" s="134"/>
      <c r="NTK428" s="134"/>
      <c r="NTL428" s="134"/>
      <c r="NTM428" s="134"/>
      <c r="NTN428" s="134"/>
      <c r="NTO428" s="134"/>
      <c r="NTP428" s="134"/>
      <c r="NTQ428" s="134"/>
      <c r="NTR428" s="134"/>
      <c r="NTS428" s="134"/>
      <c r="NTT428" s="134"/>
      <c r="NTU428" s="134"/>
      <c r="NTV428" s="134"/>
      <c r="NTW428" s="134"/>
      <c r="NTX428" s="134"/>
      <c r="NTY428" s="134"/>
      <c r="NTZ428" s="134"/>
      <c r="NUA428" s="134"/>
      <c r="NUB428" s="134"/>
      <c r="NUC428" s="134"/>
      <c r="NUD428" s="134"/>
      <c r="NUE428" s="134"/>
      <c r="NUF428" s="134"/>
      <c r="NUG428" s="134"/>
      <c r="NUH428" s="134"/>
      <c r="NUI428" s="134"/>
      <c r="NUJ428" s="134"/>
      <c r="NUK428" s="134"/>
      <c r="NUL428" s="134"/>
      <c r="NUM428" s="134"/>
      <c r="NUN428" s="134"/>
      <c r="NUO428" s="134"/>
      <c r="NUP428" s="134"/>
      <c r="NUQ428" s="134"/>
      <c r="NUR428" s="134"/>
      <c r="NUS428" s="134"/>
      <c r="NUT428" s="134"/>
      <c r="NUU428" s="134"/>
      <c r="NUV428" s="134"/>
      <c r="NUW428" s="134"/>
      <c r="NUX428" s="134"/>
      <c r="NUY428" s="134"/>
      <c r="NUZ428" s="134"/>
      <c r="NVA428" s="134"/>
      <c r="NVB428" s="134"/>
      <c r="NVC428" s="134"/>
      <c r="NVD428" s="134"/>
      <c r="NVE428" s="134"/>
      <c r="NVF428" s="134"/>
      <c r="NVG428" s="134"/>
      <c r="NVH428" s="134"/>
      <c r="NVI428" s="134"/>
      <c r="NVJ428" s="134"/>
      <c r="NVK428" s="134"/>
      <c r="NVL428" s="134"/>
      <c r="NVM428" s="134"/>
      <c r="NVN428" s="134"/>
      <c r="NVO428" s="134"/>
      <c r="NVP428" s="134"/>
      <c r="NVQ428" s="134"/>
      <c r="NVR428" s="134"/>
      <c r="NVS428" s="134"/>
      <c r="NVT428" s="134"/>
      <c r="NVU428" s="134"/>
      <c r="NVV428" s="134"/>
      <c r="NVW428" s="134"/>
      <c r="NVX428" s="134"/>
      <c r="NVY428" s="134"/>
      <c r="NVZ428" s="134"/>
      <c r="NWA428" s="134"/>
      <c r="NWB428" s="134"/>
      <c r="NWC428" s="134"/>
      <c r="NWD428" s="134"/>
      <c r="NWE428" s="134"/>
      <c r="NWF428" s="134"/>
      <c r="NWG428" s="134"/>
      <c r="NWH428" s="134"/>
      <c r="NWI428" s="134"/>
      <c r="NWJ428" s="134"/>
      <c r="NWK428" s="134"/>
      <c r="NWL428" s="134"/>
      <c r="NWM428" s="134"/>
      <c r="NWN428" s="134"/>
      <c r="NWO428" s="134"/>
      <c r="NWP428" s="134"/>
      <c r="NWQ428" s="134"/>
      <c r="NWR428" s="134"/>
      <c r="NWS428" s="134"/>
      <c r="NWT428" s="134"/>
      <c r="NWU428" s="134"/>
      <c r="NWV428" s="134"/>
      <c r="NWW428" s="134"/>
      <c r="NWX428" s="134"/>
      <c r="NWY428" s="134"/>
      <c r="NWZ428" s="134"/>
      <c r="NXA428" s="134"/>
      <c r="NXB428" s="134"/>
      <c r="NXC428" s="134"/>
      <c r="NXD428" s="134"/>
      <c r="NXE428" s="134"/>
      <c r="NXF428" s="134"/>
      <c r="NXG428" s="134"/>
      <c r="NXH428" s="134"/>
      <c r="NXI428" s="134"/>
      <c r="NXJ428" s="134"/>
      <c r="NXK428" s="134"/>
      <c r="NXL428" s="134"/>
      <c r="NXM428" s="134"/>
      <c r="NXN428" s="134"/>
      <c r="NXO428" s="134"/>
      <c r="NXP428" s="134"/>
      <c r="NXQ428" s="134"/>
      <c r="NXR428" s="134"/>
      <c r="NXS428" s="134"/>
      <c r="NXT428" s="134"/>
      <c r="NXU428" s="134"/>
      <c r="NXV428" s="134"/>
      <c r="NXW428" s="134"/>
      <c r="NXX428" s="134"/>
      <c r="NXY428" s="134"/>
      <c r="NXZ428" s="134"/>
      <c r="NYA428" s="134"/>
      <c r="NYB428" s="134"/>
      <c r="NYC428" s="134"/>
      <c r="NYD428" s="134"/>
      <c r="NYE428" s="134"/>
      <c r="NYF428" s="134"/>
      <c r="NYG428" s="134"/>
      <c r="NYH428" s="134"/>
      <c r="NYI428" s="134"/>
      <c r="NYJ428" s="134"/>
      <c r="NYK428" s="134"/>
      <c r="NYL428" s="134"/>
      <c r="NYM428" s="134"/>
      <c r="NYN428" s="134"/>
      <c r="NYO428" s="134"/>
      <c r="NYP428" s="134"/>
      <c r="NYQ428" s="134"/>
      <c r="NYR428" s="134"/>
      <c r="NYS428" s="134"/>
      <c r="NYT428" s="134"/>
      <c r="NYU428" s="134"/>
      <c r="NYV428" s="134"/>
      <c r="NYW428" s="134"/>
      <c r="NYX428" s="134"/>
      <c r="NYY428" s="134"/>
      <c r="NYZ428" s="134"/>
      <c r="NZA428" s="134"/>
      <c r="NZB428" s="134"/>
      <c r="NZC428" s="134"/>
      <c r="NZD428" s="134"/>
      <c r="NZE428" s="134"/>
      <c r="NZF428" s="134"/>
      <c r="NZG428" s="134"/>
      <c r="NZH428" s="134"/>
      <c r="NZI428" s="134"/>
      <c r="NZJ428" s="134"/>
      <c r="NZK428" s="134"/>
      <c r="NZL428" s="134"/>
      <c r="NZM428" s="134"/>
      <c r="NZN428" s="134"/>
      <c r="NZO428" s="134"/>
      <c r="NZP428" s="134"/>
      <c r="NZQ428" s="134"/>
      <c r="NZR428" s="134"/>
      <c r="NZS428" s="134"/>
      <c r="NZT428" s="134"/>
      <c r="NZU428" s="134"/>
      <c r="NZV428" s="134"/>
      <c r="NZW428" s="134"/>
      <c r="NZX428" s="134"/>
      <c r="NZY428" s="134"/>
      <c r="NZZ428" s="134"/>
      <c r="OAA428" s="134"/>
      <c r="OAB428" s="134"/>
      <c r="OAC428" s="134"/>
      <c r="OAD428" s="134"/>
      <c r="OAE428" s="134"/>
      <c r="OAF428" s="134"/>
      <c r="OAG428" s="134"/>
      <c r="OAH428" s="134"/>
      <c r="OAI428" s="134"/>
      <c r="OAJ428" s="134"/>
      <c r="OAK428" s="134"/>
      <c r="OAL428" s="134"/>
      <c r="OAM428" s="134"/>
      <c r="OAN428" s="134"/>
      <c r="OAO428" s="134"/>
      <c r="OAP428" s="134"/>
      <c r="OAQ428" s="134"/>
      <c r="OAR428" s="134"/>
      <c r="OAS428" s="134"/>
      <c r="OAT428" s="134"/>
      <c r="OAU428" s="134"/>
      <c r="OAV428" s="134"/>
      <c r="OAW428" s="134"/>
      <c r="OAX428" s="134"/>
      <c r="OAY428" s="134"/>
      <c r="OAZ428" s="134"/>
      <c r="OBA428" s="134"/>
      <c r="OBB428" s="134"/>
      <c r="OBC428" s="134"/>
      <c r="OBD428" s="134"/>
      <c r="OBE428" s="134"/>
      <c r="OBF428" s="134"/>
      <c r="OBG428" s="134"/>
      <c r="OBH428" s="134"/>
      <c r="OBI428" s="134"/>
      <c r="OBJ428" s="134"/>
      <c r="OBK428" s="134"/>
      <c r="OBL428" s="134"/>
      <c r="OBM428" s="134"/>
      <c r="OBN428" s="134"/>
      <c r="OBO428" s="134"/>
      <c r="OBP428" s="134"/>
      <c r="OBQ428" s="134"/>
      <c r="OBR428" s="134"/>
      <c r="OBS428" s="134"/>
      <c r="OBT428" s="134"/>
      <c r="OBU428" s="134"/>
      <c r="OBV428" s="134"/>
      <c r="OBW428" s="134"/>
      <c r="OBX428" s="134"/>
      <c r="OBY428" s="134"/>
      <c r="OBZ428" s="134"/>
      <c r="OCA428" s="134"/>
      <c r="OCB428" s="134"/>
      <c r="OCC428" s="134"/>
      <c r="OCD428" s="134"/>
      <c r="OCE428" s="134"/>
      <c r="OCF428" s="134"/>
      <c r="OCG428" s="134"/>
      <c r="OCH428" s="134"/>
      <c r="OCI428" s="134"/>
      <c r="OCJ428" s="134"/>
      <c r="OCK428" s="134"/>
      <c r="OCL428" s="134"/>
      <c r="OCM428" s="134"/>
      <c r="OCN428" s="134"/>
      <c r="OCO428" s="134"/>
      <c r="OCP428" s="134"/>
      <c r="OCQ428" s="134"/>
      <c r="OCR428" s="134"/>
      <c r="OCS428" s="134"/>
      <c r="OCT428" s="134"/>
      <c r="OCU428" s="134"/>
      <c r="OCV428" s="134"/>
      <c r="OCW428" s="134"/>
      <c r="OCX428" s="134"/>
      <c r="OCY428" s="134"/>
      <c r="OCZ428" s="134"/>
      <c r="ODA428" s="134"/>
      <c r="ODB428" s="134"/>
      <c r="ODC428" s="134"/>
      <c r="ODD428" s="134"/>
      <c r="ODE428" s="134"/>
      <c r="ODF428" s="134"/>
      <c r="ODG428" s="134"/>
      <c r="ODH428" s="134"/>
      <c r="ODI428" s="134"/>
      <c r="ODJ428" s="134"/>
      <c r="ODK428" s="134"/>
      <c r="ODL428" s="134"/>
      <c r="ODM428" s="134"/>
      <c r="ODN428" s="134"/>
      <c r="ODO428" s="134"/>
      <c r="ODP428" s="134"/>
      <c r="ODQ428" s="134"/>
      <c r="ODR428" s="134"/>
      <c r="ODS428" s="134"/>
      <c r="ODT428" s="134"/>
      <c r="ODU428" s="134"/>
      <c r="ODV428" s="134"/>
      <c r="ODW428" s="134"/>
      <c r="ODX428" s="134"/>
      <c r="ODY428" s="134"/>
      <c r="ODZ428" s="134"/>
      <c r="OEA428" s="134"/>
      <c r="OEB428" s="134"/>
      <c r="OEC428" s="134"/>
      <c r="OED428" s="134"/>
      <c r="OEE428" s="134"/>
      <c r="OEF428" s="134"/>
      <c r="OEG428" s="134"/>
      <c r="OEH428" s="134"/>
      <c r="OEI428" s="134"/>
      <c r="OEJ428" s="134"/>
      <c r="OEK428" s="134"/>
      <c r="OEL428" s="134"/>
      <c r="OEM428" s="134"/>
      <c r="OEN428" s="134"/>
      <c r="OEO428" s="134"/>
      <c r="OEP428" s="134"/>
      <c r="OEQ428" s="134"/>
      <c r="OER428" s="134"/>
      <c r="OES428" s="134"/>
      <c r="OET428" s="134"/>
      <c r="OEU428" s="134"/>
      <c r="OEV428" s="134"/>
      <c r="OEW428" s="134"/>
      <c r="OEX428" s="134"/>
      <c r="OEY428" s="134"/>
      <c r="OEZ428" s="134"/>
      <c r="OFA428" s="134"/>
      <c r="OFB428" s="134"/>
      <c r="OFC428" s="134"/>
      <c r="OFD428" s="134"/>
      <c r="OFE428" s="134"/>
      <c r="OFF428" s="134"/>
      <c r="OFG428" s="134"/>
      <c r="OFH428" s="134"/>
      <c r="OFI428" s="134"/>
      <c r="OFJ428" s="134"/>
      <c r="OFK428" s="134"/>
      <c r="OFL428" s="134"/>
      <c r="OFM428" s="134"/>
      <c r="OFN428" s="134"/>
      <c r="OFO428" s="134"/>
      <c r="OFP428" s="134"/>
      <c r="OFQ428" s="134"/>
      <c r="OFR428" s="134"/>
      <c r="OFS428" s="134"/>
      <c r="OFT428" s="134"/>
      <c r="OFU428" s="134"/>
      <c r="OFV428" s="134"/>
      <c r="OFW428" s="134"/>
      <c r="OFX428" s="134"/>
      <c r="OFY428" s="134"/>
      <c r="OFZ428" s="134"/>
      <c r="OGA428" s="134"/>
      <c r="OGB428" s="134"/>
      <c r="OGC428" s="134"/>
      <c r="OGD428" s="134"/>
      <c r="OGE428" s="134"/>
      <c r="OGF428" s="134"/>
      <c r="OGG428" s="134"/>
      <c r="OGH428" s="134"/>
      <c r="OGI428" s="134"/>
      <c r="OGJ428" s="134"/>
      <c r="OGK428" s="134"/>
      <c r="OGL428" s="134"/>
      <c r="OGM428" s="134"/>
      <c r="OGN428" s="134"/>
      <c r="OGO428" s="134"/>
      <c r="OGP428" s="134"/>
      <c r="OGQ428" s="134"/>
      <c r="OGR428" s="134"/>
      <c r="OGS428" s="134"/>
      <c r="OGT428" s="134"/>
      <c r="OGU428" s="134"/>
      <c r="OGV428" s="134"/>
      <c r="OGW428" s="134"/>
      <c r="OGX428" s="134"/>
      <c r="OGY428" s="134"/>
      <c r="OGZ428" s="134"/>
      <c r="OHA428" s="134"/>
      <c r="OHB428" s="134"/>
      <c r="OHC428" s="134"/>
      <c r="OHD428" s="134"/>
      <c r="OHE428" s="134"/>
      <c r="OHF428" s="134"/>
      <c r="OHG428" s="134"/>
      <c r="OHH428" s="134"/>
      <c r="OHI428" s="134"/>
      <c r="OHJ428" s="134"/>
      <c r="OHK428" s="134"/>
      <c r="OHL428" s="134"/>
      <c r="OHM428" s="134"/>
      <c r="OHN428" s="134"/>
      <c r="OHO428" s="134"/>
      <c r="OHP428" s="134"/>
      <c r="OHQ428" s="134"/>
      <c r="OHR428" s="134"/>
      <c r="OHS428" s="134"/>
      <c r="OHT428" s="134"/>
      <c r="OHU428" s="134"/>
      <c r="OHV428" s="134"/>
      <c r="OHW428" s="134"/>
      <c r="OHX428" s="134"/>
      <c r="OHY428" s="134"/>
      <c r="OHZ428" s="134"/>
      <c r="OIA428" s="134"/>
      <c r="OIB428" s="134"/>
      <c r="OIC428" s="134"/>
      <c r="OID428" s="134"/>
      <c r="OIE428" s="134"/>
      <c r="OIF428" s="134"/>
      <c r="OIG428" s="134"/>
      <c r="OIH428" s="134"/>
      <c r="OII428" s="134"/>
      <c r="OIJ428" s="134"/>
      <c r="OIK428" s="134"/>
      <c r="OIL428" s="134"/>
      <c r="OIM428" s="134"/>
      <c r="OIN428" s="134"/>
      <c r="OIO428" s="134"/>
      <c r="OIP428" s="134"/>
      <c r="OIQ428" s="134"/>
      <c r="OIR428" s="134"/>
      <c r="OIS428" s="134"/>
      <c r="OIT428" s="134"/>
      <c r="OIU428" s="134"/>
      <c r="OIV428" s="134"/>
      <c r="OIW428" s="134"/>
      <c r="OIX428" s="134"/>
      <c r="OIY428" s="134"/>
      <c r="OIZ428" s="134"/>
      <c r="OJA428" s="134"/>
      <c r="OJB428" s="134"/>
      <c r="OJC428" s="134"/>
      <c r="OJD428" s="134"/>
      <c r="OJE428" s="134"/>
      <c r="OJF428" s="134"/>
      <c r="OJG428" s="134"/>
      <c r="OJH428" s="134"/>
      <c r="OJI428" s="134"/>
      <c r="OJJ428" s="134"/>
      <c r="OJK428" s="134"/>
      <c r="OJL428" s="134"/>
      <c r="OJM428" s="134"/>
      <c r="OJN428" s="134"/>
      <c r="OJO428" s="134"/>
      <c r="OJP428" s="134"/>
      <c r="OJQ428" s="134"/>
      <c r="OJR428" s="134"/>
      <c r="OJS428" s="134"/>
      <c r="OJT428" s="134"/>
      <c r="OJU428" s="134"/>
      <c r="OJV428" s="134"/>
      <c r="OJW428" s="134"/>
      <c r="OJX428" s="134"/>
      <c r="OJY428" s="134"/>
      <c r="OJZ428" s="134"/>
      <c r="OKA428" s="134"/>
      <c r="OKB428" s="134"/>
      <c r="OKC428" s="134"/>
      <c r="OKD428" s="134"/>
      <c r="OKE428" s="134"/>
      <c r="OKF428" s="134"/>
      <c r="OKG428" s="134"/>
      <c r="OKH428" s="134"/>
      <c r="OKI428" s="134"/>
      <c r="OKJ428" s="134"/>
      <c r="OKK428" s="134"/>
      <c r="OKL428" s="134"/>
      <c r="OKM428" s="134"/>
      <c r="OKN428" s="134"/>
      <c r="OKO428" s="134"/>
      <c r="OKP428" s="134"/>
      <c r="OKQ428" s="134"/>
      <c r="OKR428" s="134"/>
      <c r="OKS428" s="134"/>
      <c r="OKT428" s="134"/>
      <c r="OKU428" s="134"/>
      <c r="OKV428" s="134"/>
      <c r="OKW428" s="134"/>
      <c r="OKX428" s="134"/>
      <c r="OKY428" s="134"/>
      <c r="OKZ428" s="134"/>
      <c r="OLA428" s="134"/>
      <c r="OLB428" s="134"/>
      <c r="OLC428" s="134"/>
      <c r="OLD428" s="134"/>
      <c r="OLE428" s="134"/>
      <c r="OLF428" s="134"/>
      <c r="OLG428" s="134"/>
      <c r="OLH428" s="134"/>
      <c r="OLI428" s="134"/>
      <c r="OLJ428" s="134"/>
      <c r="OLK428" s="134"/>
      <c r="OLL428" s="134"/>
      <c r="OLM428" s="134"/>
      <c r="OLN428" s="134"/>
      <c r="OLO428" s="134"/>
      <c r="OLP428" s="134"/>
      <c r="OLQ428" s="134"/>
      <c r="OLR428" s="134"/>
      <c r="OLS428" s="134"/>
      <c r="OLT428" s="134"/>
      <c r="OLU428" s="134"/>
      <c r="OLV428" s="134"/>
      <c r="OLW428" s="134"/>
      <c r="OLX428" s="134"/>
      <c r="OLY428" s="134"/>
      <c r="OLZ428" s="134"/>
      <c r="OMA428" s="134"/>
      <c r="OMB428" s="134"/>
      <c r="OMC428" s="134"/>
      <c r="OMD428" s="134"/>
      <c r="OME428" s="134"/>
      <c r="OMF428" s="134"/>
      <c r="OMG428" s="134"/>
      <c r="OMH428" s="134"/>
      <c r="OMI428" s="134"/>
      <c r="OMJ428" s="134"/>
      <c r="OMK428" s="134"/>
      <c r="OML428" s="134"/>
      <c r="OMM428" s="134"/>
      <c r="OMN428" s="134"/>
      <c r="OMO428" s="134"/>
      <c r="OMP428" s="134"/>
      <c r="OMQ428" s="134"/>
      <c r="OMR428" s="134"/>
      <c r="OMS428" s="134"/>
      <c r="OMT428" s="134"/>
      <c r="OMU428" s="134"/>
      <c r="OMV428" s="134"/>
      <c r="OMW428" s="134"/>
      <c r="OMX428" s="134"/>
      <c r="OMY428" s="134"/>
      <c r="OMZ428" s="134"/>
      <c r="ONA428" s="134"/>
      <c r="ONB428" s="134"/>
      <c r="ONC428" s="134"/>
      <c r="OND428" s="134"/>
      <c r="ONE428" s="134"/>
      <c r="ONF428" s="134"/>
      <c r="ONG428" s="134"/>
      <c r="ONH428" s="134"/>
      <c r="ONI428" s="134"/>
      <c r="ONJ428" s="134"/>
      <c r="ONK428" s="134"/>
      <c r="ONL428" s="134"/>
      <c r="ONM428" s="134"/>
      <c r="ONN428" s="134"/>
      <c r="ONO428" s="134"/>
      <c r="ONP428" s="134"/>
      <c r="ONQ428" s="134"/>
      <c r="ONR428" s="134"/>
      <c r="ONS428" s="134"/>
      <c r="ONT428" s="134"/>
      <c r="ONU428" s="134"/>
      <c r="ONV428" s="134"/>
      <c r="ONW428" s="134"/>
      <c r="ONX428" s="134"/>
      <c r="ONY428" s="134"/>
      <c r="ONZ428" s="134"/>
      <c r="OOA428" s="134"/>
      <c r="OOB428" s="134"/>
      <c r="OOC428" s="134"/>
      <c r="OOD428" s="134"/>
      <c r="OOE428" s="134"/>
      <c r="OOF428" s="134"/>
      <c r="OOG428" s="134"/>
      <c r="OOH428" s="134"/>
      <c r="OOI428" s="134"/>
      <c r="OOJ428" s="134"/>
      <c r="OOK428" s="134"/>
      <c r="OOL428" s="134"/>
      <c r="OOM428" s="134"/>
      <c r="OON428" s="134"/>
      <c r="OOO428" s="134"/>
      <c r="OOP428" s="134"/>
      <c r="OOQ428" s="134"/>
      <c r="OOR428" s="134"/>
      <c r="OOS428" s="134"/>
      <c r="OOT428" s="134"/>
      <c r="OOU428" s="134"/>
      <c r="OOV428" s="134"/>
      <c r="OOW428" s="134"/>
      <c r="OOX428" s="134"/>
      <c r="OOY428" s="134"/>
      <c r="OOZ428" s="134"/>
      <c r="OPA428" s="134"/>
      <c r="OPB428" s="134"/>
      <c r="OPC428" s="134"/>
      <c r="OPD428" s="134"/>
      <c r="OPE428" s="134"/>
      <c r="OPF428" s="134"/>
      <c r="OPG428" s="134"/>
      <c r="OPH428" s="134"/>
      <c r="OPI428" s="134"/>
      <c r="OPJ428" s="134"/>
      <c r="OPK428" s="134"/>
      <c r="OPL428" s="134"/>
      <c r="OPM428" s="134"/>
      <c r="OPN428" s="134"/>
      <c r="OPO428" s="134"/>
      <c r="OPP428" s="134"/>
      <c r="OPQ428" s="134"/>
      <c r="OPR428" s="134"/>
      <c r="OPS428" s="134"/>
      <c r="OPT428" s="134"/>
      <c r="OPU428" s="134"/>
      <c r="OPV428" s="134"/>
      <c r="OPW428" s="134"/>
      <c r="OPX428" s="134"/>
      <c r="OPY428" s="134"/>
      <c r="OPZ428" s="134"/>
      <c r="OQA428" s="134"/>
      <c r="OQB428" s="134"/>
      <c r="OQC428" s="134"/>
      <c r="OQD428" s="134"/>
      <c r="OQE428" s="134"/>
      <c r="OQF428" s="134"/>
      <c r="OQG428" s="134"/>
      <c r="OQH428" s="134"/>
      <c r="OQI428" s="134"/>
      <c r="OQJ428" s="134"/>
      <c r="OQK428" s="134"/>
      <c r="OQL428" s="134"/>
      <c r="OQM428" s="134"/>
      <c r="OQN428" s="134"/>
      <c r="OQO428" s="134"/>
      <c r="OQP428" s="134"/>
      <c r="OQQ428" s="134"/>
      <c r="OQR428" s="134"/>
      <c r="OQS428" s="134"/>
      <c r="OQT428" s="134"/>
      <c r="OQU428" s="134"/>
      <c r="OQV428" s="134"/>
      <c r="OQW428" s="134"/>
      <c r="OQX428" s="134"/>
      <c r="OQY428" s="134"/>
      <c r="OQZ428" s="134"/>
      <c r="ORA428" s="134"/>
      <c r="ORB428" s="134"/>
      <c r="ORC428" s="134"/>
      <c r="ORD428" s="134"/>
      <c r="ORE428" s="134"/>
      <c r="ORF428" s="134"/>
      <c r="ORG428" s="134"/>
      <c r="ORH428" s="134"/>
      <c r="ORI428" s="134"/>
      <c r="ORJ428" s="134"/>
      <c r="ORK428" s="134"/>
      <c r="ORL428" s="134"/>
      <c r="ORM428" s="134"/>
      <c r="ORN428" s="134"/>
      <c r="ORO428" s="134"/>
      <c r="ORP428" s="134"/>
      <c r="ORQ428" s="134"/>
      <c r="ORR428" s="134"/>
      <c r="ORS428" s="134"/>
      <c r="ORT428" s="134"/>
      <c r="ORU428" s="134"/>
      <c r="ORV428" s="134"/>
      <c r="ORW428" s="134"/>
      <c r="ORX428" s="134"/>
      <c r="ORY428" s="134"/>
      <c r="ORZ428" s="134"/>
      <c r="OSA428" s="134"/>
      <c r="OSB428" s="134"/>
      <c r="OSC428" s="134"/>
      <c r="OSD428" s="134"/>
      <c r="OSE428" s="134"/>
      <c r="OSF428" s="134"/>
      <c r="OSG428" s="134"/>
      <c r="OSH428" s="134"/>
      <c r="OSI428" s="134"/>
      <c r="OSJ428" s="134"/>
      <c r="OSK428" s="134"/>
      <c r="OSL428" s="134"/>
      <c r="OSM428" s="134"/>
      <c r="OSN428" s="134"/>
      <c r="OSO428" s="134"/>
      <c r="OSP428" s="134"/>
      <c r="OSQ428" s="134"/>
      <c r="OSR428" s="134"/>
      <c r="OSS428" s="134"/>
      <c r="OST428" s="134"/>
      <c r="OSU428" s="134"/>
      <c r="OSV428" s="134"/>
      <c r="OSW428" s="134"/>
      <c r="OSX428" s="134"/>
      <c r="OSY428" s="134"/>
      <c r="OSZ428" s="134"/>
      <c r="OTA428" s="134"/>
      <c r="OTB428" s="134"/>
      <c r="OTC428" s="134"/>
      <c r="OTD428" s="134"/>
      <c r="OTE428" s="134"/>
      <c r="OTF428" s="134"/>
      <c r="OTG428" s="134"/>
      <c r="OTH428" s="134"/>
      <c r="OTI428" s="134"/>
      <c r="OTJ428" s="134"/>
      <c r="OTK428" s="134"/>
      <c r="OTL428" s="134"/>
      <c r="OTM428" s="134"/>
      <c r="OTN428" s="134"/>
      <c r="OTO428" s="134"/>
      <c r="OTP428" s="134"/>
      <c r="OTQ428" s="134"/>
      <c r="OTR428" s="134"/>
      <c r="OTS428" s="134"/>
      <c r="OTT428" s="134"/>
      <c r="OTU428" s="134"/>
      <c r="OTV428" s="134"/>
      <c r="OTW428" s="134"/>
      <c r="OTX428" s="134"/>
      <c r="OTY428" s="134"/>
      <c r="OTZ428" s="134"/>
      <c r="OUA428" s="134"/>
      <c r="OUB428" s="134"/>
      <c r="OUC428" s="134"/>
      <c r="OUD428" s="134"/>
      <c r="OUE428" s="134"/>
      <c r="OUF428" s="134"/>
      <c r="OUG428" s="134"/>
      <c r="OUH428" s="134"/>
      <c r="OUI428" s="134"/>
      <c r="OUJ428" s="134"/>
      <c r="OUK428" s="134"/>
      <c r="OUL428" s="134"/>
      <c r="OUM428" s="134"/>
      <c r="OUN428" s="134"/>
      <c r="OUO428" s="134"/>
      <c r="OUP428" s="134"/>
      <c r="OUQ428" s="134"/>
      <c r="OUR428" s="134"/>
      <c r="OUS428" s="134"/>
      <c r="OUT428" s="134"/>
      <c r="OUU428" s="134"/>
      <c r="OUV428" s="134"/>
      <c r="OUW428" s="134"/>
      <c r="OUX428" s="134"/>
      <c r="OUY428" s="134"/>
      <c r="OUZ428" s="134"/>
      <c r="OVA428" s="134"/>
      <c r="OVB428" s="134"/>
      <c r="OVC428" s="134"/>
      <c r="OVD428" s="134"/>
      <c r="OVE428" s="134"/>
      <c r="OVF428" s="134"/>
      <c r="OVG428" s="134"/>
      <c r="OVH428" s="134"/>
      <c r="OVI428" s="134"/>
      <c r="OVJ428" s="134"/>
      <c r="OVK428" s="134"/>
      <c r="OVL428" s="134"/>
      <c r="OVM428" s="134"/>
      <c r="OVN428" s="134"/>
      <c r="OVO428" s="134"/>
      <c r="OVP428" s="134"/>
      <c r="OVQ428" s="134"/>
      <c r="OVR428" s="134"/>
      <c r="OVS428" s="134"/>
      <c r="OVT428" s="134"/>
      <c r="OVU428" s="134"/>
      <c r="OVV428" s="134"/>
      <c r="OVW428" s="134"/>
      <c r="OVX428" s="134"/>
      <c r="OVY428" s="134"/>
      <c r="OVZ428" s="134"/>
      <c r="OWA428" s="134"/>
      <c r="OWB428" s="134"/>
      <c r="OWC428" s="134"/>
      <c r="OWD428" s="134"/>
      <c r="OWE428" s="134"/>
      <c r="OWF428" s="134"/>
      <c r="OWG428" s="134"/>
      <c r="OWH428" s="134"/>
      <c r="OWI428" s="134"/>
      <c r="OWJ428" s="134"/>
      <c r="OWK428" s="134"/>
      <c r="OWL428" s="134"/>
      <c r="OWM428" s="134"/>
      <c r="OWN428" s="134"/>
      <c r="OWO428" s="134"/>
      <c r="OWP428" s="134"/>
      <c r="OWQ428" s="134"/>
      <c r="OWR428" s="134"/>
      <c r="OWS428" s="134"/>
      <c r="OWT428" s="134"/>
      <c r="OWU428" s="134"/>
      <c r="OWV428" s="134"/>
      <c r="OWW428" s="134"/>
      <c r="OWX428" s="134"/>
      <c r="OWY428" s="134"/>
      <c r="OWZ428" s="134"/>
      <c r="OXA428" s="134"/>
      <c r="OXB428" s="134"/>
      <c r="OXC428" s="134"/>
      <c r="OXD428" s="134"/>
      <c r="OXE428" s="134"/>
      <c r="OXF428" s="134"/>
      <c r="OXG428" s="134"/>
      <c r="OXH428" s="134"/>
      <c r="OXI428" s="134"/>
      <c r="OXJ428" s="134"/>
      <c r="OXK428" s="134"/>
      <c r="OXL428" s="134"/>
      <c r="OXM428" s="134"/>
      <c r="OXN428" s="134"/>
      <c r="OXO428" s="134"/>
      <c r="OXP428" s="134"/>
      <c r="OXQ428" s="134"/>
      <c r="OXR428" s="134"/>
      <c r="OXS428" s="134"/>
      <c r="OXT428" s="134"/>
      <c r="OXU428" s="134"/>
      <c r="OXV428" s="134"/>
      <c r="OXW428" s="134"/>
      <c r="OXX428" s="134"/>
      <c r="OXY428" s="134"/>
      <c r="OXZ428" s="134"/>
      <c r="OYA428" s="134"/>
      <c r="OYB428" s="134"/>
      <c r="OYC428" s="134"/>
      <c r="OYD428" s="134"/>
      <c r="OYE428" s="134"/>
      <c r="OYF428" s="134"/>
      <c r="OYG428" s="134"/>
      <c r="OYH428" s="134"/>
      <c r="OYI428" s="134"/>
      <c r="OYJ428" s="134"/>
      <c r="OYK428" s="134"/>
      <c r="OYL428" s="134"/>
      <c r="OYM428" s="134"/>
      <c r="OYN428" s="134"/>
      <c r="OYO428" s="134"/>
      <c r="OYP428" s="134"/>
      <c r="OYQ428" s="134"/>
      <c r="OYR428" s="134"/>
      <c r="OYS428" s="134"/>
      <c r="OYT428" s="134"/>
      <c r="OYU428" s="134"/>
      <c r="OYV428" s="134"/>
      <c r="OYW428" s="134"/>
      <c r="OYX428" s="134"/>
      <c r="OYY428" s="134"/>
      <c r="OYZ428" s="134"/>
      <c r="OZA428" s="134"/>
      <c r="OZB428" s="134"/>
      <c r="OZC428" s="134"/>
      <c r="OZD428" s="134"/>
      <c r="OZE428" s="134"/>
      <c r="OZF428" s="134"/>
      <c r="OZG428" s="134"/>
      <c r="OZH428" s="134"/>
      <c r="OZI428" s="134"/>
      <c r="OZJ428" s="134"/>
      <c r="OZK428" s="134"/>
      <c r="OZL428" s="134"/>
      <c r="OZM428" s="134"/>
      <c r="OZN428" s="134"/>
      <c r="OZO428" s="134"/>
      <c r="OZP428" s="134"/>
      <c r="OZQ428" s="134"/>
      <c r="OZR428" s="134"/>
      <c r="OZS428" s="134"/>
      <c r="OZT428" s="134"/>
      <c r="OZU428" s="134"/>
      <c r="OZV428" s="134"/>
      <c r="OZW428" s="134"/>
      <c r="OZX428" s="134"/>
      <c r="OZY428" s="134"/>
      <c r="OZZ428" s="134"/>
      <c r="PAA428" s="134"/>
      <c r="PAB428" s="134"/>
      <c r="PAC428" s="134"/>
      <c r="PAD428" s="134"/>
      <c r="PAE428" s="134"/>
      <c r="PAF428" s="134"/>
      <c r="PAG428" s="134"/>
      <c r="PAH428" s="134"/>
      <c r="PAI428" s="134"/>
      <c r="PAJ428" s="134"/>
      <c r="PAK428" s="134"/>
      <c r="PAL428" s="134"/>
      <c r="PAM428" s="134"/>
      <c r="PAN428" s="134"/>
      <c r="PAO428" s="134"/>
      <c r="PAP428" s="134"/>
      <c r="PAQ428" s="134"/>
      <c r="PAR428" s="134"/>
      <c r="PAS428" s="134"/>
      <c r="PAT428" s="134"/>
      <c r="PAU428" s="134"/>
      <c r="PAV428" s="134"/>
      <c r="PAW428" s="134"/>
      <c r="PAX428" s="134"/>
      <c r="PAY428" s="134"/>
      <c r="PAZ428" s="134"/>
      <c r="PBA428" s="134"/>
      <c r="PBB428" s="134"/>
      <c r="PBC428" s="134"/>
      <c r="PBD428" s="134"/>
      <c r="PBE428" s="134"/>
      <c r="PBF428" s="134"/>
      <c r="PBG428" s="134"/>
      <c r="PBH428" s="134"/>
      <c r="PBI428" s="134"/>
      <c r="PBJ428" s="134"/>
      <c r="PBK428" s="134"/>
      <c r="PBL428" s="134"/>
      <c r="PBM428" s="134"/>
      <c r="PBN428" s="134"/>
      <c r="PBO428" s="134"/>
      <c r="PBP428" s="134"/>
      <c r="PBQ428" s="134"/>
      <c r="PBR428" s="134"/>
      <c r="PBS428" s="134"/>
      <c r="PBT428" s="134"/>
      <c r="PBU428" s="134"/>
      <c r="PBV428" s="134"/>
      <c r="PBW428" s="134"/>
      <c r="PBX428" s="134"/>
      <c r="PBY428" s="134"/>
      <c r="PBZ428" s="134"/>
      <c r="PCA428" s="134"/>
      <c r="PCB428" s="134"/>
      <c r="PCC428" s="134"/>
      <c r="PCD428" s="134"/>
      <c r="PCE428" s="134"/>
      <c r="PCF428" s="134"/>
      <c r="PCG428" s="134"/>
      <c r="PCH428" s="134"/>
      <c r="PCI428" s="134"/>
      <c r="PCJ428" s="134"/>
      <c r="PCK428" s="134"/>
      <c r="PCL428" s="134"/>
      <c r="PCM428" s="134"/>
      <c r="PCN428" s="134"/>
      <c r="PCO428" s="134"/>
      <c r="PCP428" s="134"/>
      <c r="PCQ428" s="134"/>
      <c r="PCR428" s="134"/>
      <c r="PCS428" s="134"/>
      <c r="PCT428" s="134"/>
      <c r="PCU428" s="134"/>
      <c r="PCV428" s="134"/>
      <c r="PCW428" s="134"/>
      <c r="PCX428" s="134"/>
      <c r="PCY428" s="134"/>
      <c r="PCZ428" s="134"/>
      <c r="PDA428" s="134"/>
      <c r="PDB428" s="134"/>
      <c r="PDC428" s="134"/>
      <c r="PDD428" s="134"/>
      <c r="PDE428" s="134"/>
      <c r="PDF428" s="134"/>
      <c r="PDG428" s="134"/>
      <c r="PDH428" s="134"/>
      <c r="PDI428" s="134"/>
      <c r="PDJ428" s="134"/>
      <c r="PDK428" s="134"/>
      <c r="PDL428" s="134"/>
      <c r="PDM428" s="134"/>
      <c r="PDN428" s="134"/>
      <c r="PDO428" s="134"/>
      <c r="PDP428" s="134"/>
      <c r="PDQ428" s="134"/>
      <c r="PDR428" s="134"/>
      <c r="PDS428" s="134"/>
      <c r="PDT428" s="134"/>
      <c r="PDU428" s="134"/>
      <c r="PDV428" s="134"/>
      <c r="PDW428" s="134"/>
      <c r="PDX428" s="134"/>
      <c r="PDY428" s="134"/>
      <c r="PDZ428" s="134"/>
      <c r="PEA428" s="134"/>
      <c r="PEB428" s="134"/>
      <c r="PEC428" s="134"/>
      <c r="PED428" s="134"/>
      <c r="PEE428" s="134"/>
      <c r="PEF428" s="134"/>
      <c r="PEG428" s="134"/>
      <c r="PEH428" s="134"/>
      <c r="PEI428" s="134"/>
      <c r="PEJ428" s="134"/>
      <c r="PEK428" s="134"/>
      <c r="PEL428" s="134"/>
      <c r="PEM428" s="134"/>
      <c r="PEN428" s="134"/>
      <c r="PEO428" s="134"/>
      <c r="PEP428" s="134"/>
      <c r="PEQ428" s="134"/>
      <c r="PER428" s="134"/>
      <c r="PES428" s="134"/>
      <c r="PET428" s="134"/>
      <c r="PEU428" s="134"/>
      <c r="PEV428" s="134"/>
      <c r="PEW428" s="134"/>
      <c r="PEX428" s="134"/>
      <c r="PEY428" s="134"/>
      <c r="PEZ428" s="134"/>
      <c r="PFA428" s="134"/>
      <c r="PFB428" s="134"/>
      <c r="PFC428" s="134"/>
      <c r="PFD428" s="134"/>
      <c r="PFE428" s="134"/>
      <c r="PFF428" s="134"/>
      <c r="PFG428" s="134"/>
      <c r="PFH428" s="134"/>
      <c r="PFI428" s="134"/>
      <c r="PFJ428" s="134"/>
      <c r="PFK428" s="134"/>
      <c r="PFL428" s="134"/>
      <c r="PFM428" s="134"/>
      <c r="PFN428" s="134"/>
      <c r="PFO428" s="134"/>
      <c r="PFP428" s="134"/>
      <c r="PFQ428" s="134"/>
      <c r="PFR428" s="134"/>
      <c r="PFS428" s="134"/>
      <c r="PFT428" s="134"/>
      <c r="PFU428" s="134"/>
      <c r="PFV428" s="134"/>
      <c r="PFW428" s="134"/>
      <c r="PFX428" s="134"/>
      <c r="PFY428" s="134"/>
      <c r="PFZ428" s="134"/>
      <c r="PGA428" s="134"/>
      <c r="PGB428" s="134"/>
      <c r="PGC428" s="134"/>
      <c r="PGD428" s="134"/>
      <c r="PGE428" s="134"/>
      <c r="PGF428" s="134"/>
      <c r="PGG428" s="134"/>
      <c r="PGH428" s="134"/>
      <c r="PGI428" s="134"/>
      <c r="PGJ428" s="134"/>
      <c r="PGK428" s="134"/>
      <c r="PGL428" s="134"/>
      <c r="PGM428" s="134"/>
      <c r="PGN428" s="134"/>
      <c r="PGO428" s="134"/>
      <c r="PGP428" s="134"/>
      <c r="PGQ428" s="134"/>
      <c r="PGR428" s="134"/>
      <c r="PGS428" s="134"/>
      <c r="PGT428" s="134"/>
      <c r="PGU428" s="134"/>
      <c r="PGV428" s="134"/>
      <c r="PGW428" s="134"/>
      <c r="PGX428" s="134"/>
      <c r="PGY428" s="134"/>
      <c r="PGZ428" s="134"/>
      <c r="PHA428" s="134"/>
      <c r="PHB428" s="134"/>
      <c r="PHC428" s="134"/>
      <c r="PHD428" s="134"/>
      <c r="PHE428" s="134"/>
      <c r="PHF428" s="134"/>
      <c r="PHG428" s="134"/>
      <c r="PHH428" s="134"/>
      <c r="PHI428" s="134"/>
      <c r="PHJ428" s="134"/>
      <c r="PHK428" s="134"/>
      <c r="PHL428" s="134"/>
      <c r="PHM428" s="134"/>
      <c r="PHN428" s="134"/>
      <c r="PHO428" s="134"/>
      <c r="PHP428" s="134"/>
      <c r="PHQ428" s="134"/>
      <c r="PHR428" s="134"/>
      <c r="PHS428" s="134"/>
      <c r="PHT428" s="134"/>
      <c r="PHU428" s="134"/>
      <c r="PHV428" s="134"/>
      <c r="PHW428" s="134"/>
      <c r="PHX428" s="134"/>
      <c r="PHY428" s="134"/>
      <c r="PHZ428" s="134"/>
      <c r="PIA428" s="134"/>
      <c r="PIB428" s="134"/>
      <c r="PIC428" s="134"/>
      <c r="PID428" s="134"/>
      <c r="PIE428" s="134"/>
      <c r="PIF428" s="134"/>
      <c r="PIG428" s="134"/>
      <c r="PIH428" s="134"/>
      <c r="PII428" s="134"/>
      <c r="PIJ428" s="134"/>
      <c r="PIK428" s="134"/>
      <c r="PIL428" s="134"/>
      <c r="PIM428" s="134"/>
      <c r="PIN428" s="134"/>
      <c r="PIO428" s="134"/>
      <c r="PIP428" s="134"/>
      <c r="PIQ428" s="134"/>
      <c r="PIR428" s="134"/>
      <c r="PIS428" s="134"/>
      <c r="PIT428" s="134"/>
      <c r="PIU428" s="134"/>
      <c r="PIV428" s="134"/>
      <c r="PIW428" s="134"/>
      <c r="PIX428" s="134"/>
      <c r="PIY428" s="134"/>
      <c r="PIZ428" s="134"/>
      <c r="PJA428" s="134"/>
      <c r="PJB428" s="134"/>
      <c r="PJC428" s="134"/>
      <c r="PJD428" s="134"/>
      <c r="PJE428" s="134"/>
      <c r="PJF428" s="134"/>
      <c r="PJG428" s="134"/>
      <c r="PJH428" s="134"/>
      <c r="PJI428" s="134"/>
      <c r="PJJ428" s="134"/>
      <c r="PJK428" s="134"/>
      <c r="PJL428" s="134"/>
      <c r="PJM428" s="134"/>
      <c r="PJN428" s="134"/>
      <c r="PJO428" s="134"/>
      <c r="PJP428" s="134"/>
      <c r="PJQ428" s="134"/>
      <c r="PJR428" s="134"/>
      <c r="PJS428" s="134"/>
      <c r="PJT428" s="134"/>
      <c r="PJU428" s="134"/>
      <c r="PJV428" s="134"/>
      <c r="PJW428" s="134"/>
      <c r="PJX428" s="134"/>
      <c r="PJY428" s="134"/>
      <c r="PJZ428" s="134"/>
      <c r="PKA428" s="134"/>
      <c r="PKB428" s="134"/>
      <c r="PKC428" s="134"/>
      <c r="PKD428" s="134"/>
      <c r="PKE428" s="134"/>
      <c r="PKF428" s="134"/>
      <c r="PKG428" s="134"/>
      <c r="PKH428" s="134"/>
      <c r="PKI428" s="134"/>
      <c r="PKJ428" s="134"/>
      <c r="PKK428" s="134"/>
      <c r="PKL428" s="134"/>
      <c r="PKM428" s="134"/>
      <c r="PKN428" s="134"/>
      <c r="PKO428" s="134"/>
      <c r="PKP428" s="134"/>
      <c r="PKQ428" s="134"/>
      <c r="PKR428" s="134"/>
      <c r="PKS428" s="134"/>
      <c r="PKT428" s="134"/>
      <c r="PKU428" s="134"/>
      <c r="PKV428" s="134"/>
      <c r="PKW428" s="134"/>
      <c r="PKX428" s="134"/>
      <c r="PKY428" s="134"/>
      <c r="PKZ428" s="134"/>
      <c r="PLA428" s="134"/>
      <c r="PLB428" s="134"/>
      <c r="PLC428" s="134"/>
      <c r="PLD428" s="134"/>
      <c r="PLE428" s="134"/>
      <c r="PLF428" s="134"/>
      <c r="PLG428" s="134"/>
      <c r="PLH428" s="134"/>
      <c r="PLI428" s="134"/>
      <c r="PLJ428" s="134"/>
      <c r="PLK428" s="134"/>
      <c r="PLL428" s="134"/>
      <c r="PLM428" s="134"/>
      <c r="PLN428" s="134"/>
      <c r="PLO428" s="134"/>
      <c r="PLP428" s="134"/>
      <c r="PLQ428" s="134"/>
      <c r="PLR428" s="134"/>
      <c r="PLS428" s="134"/>
      <c r="PLT428" s="134"/>
      <c r="PLU428" s="134"/>
      <c r="PLV428" s="134"/>
      <c r="PLW428" s="134"/>
      <c r="PLX428" s="134"/>
      <c r="PLY428" s="134"/>
      <c r="PLZ428" s="134"/>
      <c r="PMA428" s="134"/>
      <c r="PMB428" s="134"/>
      <c r="PMC428" s="134"/>
      <c r="PMD428" s="134"/>
      <c r="PME428" s="134"/>
      <c r="PMF428" s="134"/>
      <c r="PMG428" s="134"/>
      <c r="PMH428" s="134"/>
      <c r="PMI428" s="134"/>
      <c r="PMJ428" s="134"/>
      <c r="PMK428" s="134"/>
      <c r="PML428" s="134"/>
      <c r="PMM428" s="134"/>
      <c r="PMN428" s="134"/>
      <c r="PMO428" s="134"/>
      <c r="PMP428" s="134"/>
      <c r="PMQ428" s="134"/>
      <c r="PMR428" s="134"/>
      <c r="PMS428" s="134"/>
      <c r="PMT428" s="134"/>
      <c r="PMU428" s="134"/>
      <c r="PMV428" s="134"/>
      <c r="PMW428" s="134"/>
      <c r="PMX428" s="134"/>
      <c r="PMY428" s="134"/>
      <c r="PMZ428" s="134"/>
      <c r="PNA428" s="134"/>
      <c r="PNB428" s="134"/>
      <c r="PNC428" s="134"/>
      <c r="PND428" s="134"/>
      <c r="PNE428" s="134"/>
      <c r="PNF428" s="134"/>
      <c r="PNG428" s="134"/>
      <c r="PNH428" s="134"/>
      <c r="PNI428" s="134"/>
      <c r="PNJ428" s="134"/>
      <c r="PNK428" s="134"/>
      <c r="PNL428" s="134"/>
      <c r="PNM428" s="134"/>
      <c r="PNN428" s="134"/>
      <c r="PNO428" s="134"/>
      <c r="PNP428" s="134"/>
      <c r="PNQ428" s="134"/>
      <c r="PNR428" s="134"/>
      <c r="PNS428" s="134"/>
      <c r="PNT428" s="134"/>
      <c r="PNU428" s="134"/>
      <c r="PNV428" s="134"/>
      <c r="PNW428" s="134"/>
      <c r="PNX428" s="134"/>
      <c r="PNY428" s="134"/>
      <c r="PNZ428" s="134"/>
      <c r="POA428" s="134"/>
      <c r="POB428" s="134"/>
      <c r="POC428" s="134"/>
      <c r="POD428" s="134"/>
      <c r="POE428" s="134"/>
      <c r="POF428" s="134"/>
      <c r="POG428" s="134"/>
      <c r="POH428" s="134"/>
      <c r="POI428" s="134"/>
      <c r="POJ428" s="134"/>
      <c r="POK428" s="134"/>
      <c r="POL428" s="134"/>
      <c r="POM428" s="134"/>
      <c r="PON428" s="134"/>
      <c r="POO428" s="134"/>
      <c r="POP428" s="134"/>
      <c r="POQ428" s="134"/>
      <c r="POR428" s="134"/>
      <c r="POS428" s="134"/>
      <c r="POT428" s="134"/>
      <c r="POU428" s="134"/>
      <c r="POV428" s="134"/>
      <c r="POW428" s="134"/>
      <c r="POX428" s="134"/>
      <c r="POY428" s="134"/>
      <c r="POZ428" s="134"/>
      <c r="PPA428" s="134"/>
      <c r="PPB428" s="134"/>
      <c r="PPC428" s="134"/>
      <c r="PPD428" s="134"/>
      <c r="PPE428" s="134"/>
      <c r="PPF428" s="134"/>
      <c r="PPG428" s="134"/>
      <c r="PPH428" s="134"/>
      <c r="PPI428" s="134"/>
      <c r="PPJ428" s="134"/>
      <c r="PPK428" s="134"/>
      <c r="PPL428" s="134"/>
      <c r="PPM428" s="134"/>
      <c r="PPN428" s="134"/>
      <c r="PPO428" s="134"/>
      <c r="PPP428" s="134"/>
      <c r="PPQ428" s="134"/>
      <c r="PPR428" s="134"/>
      <c r="PPS428" s="134"/>
      <c r="PPT428" s="134"/>
      <c r="PPU428" s="134"/>
      <c r="PPV428" s="134"/>
      <c r="PPW428" s="134"/>
      <c r="PPX428" s="134"/>
      <c r="PPY428" s="134"/>
      <c r="PPZ428" s="134"/>
      <c r="PQA428" s="134"/>
      <c r="PQB428" s="134"/>
      <c r="PQC428" s="134"/>
      <c r="PQD428" s="134"/>
      <c r="PQE428" s="134"/>
      <c r="PQF428" s="134"/>
      <c r="PQG428" s="134"/>
      <c r="PQH428" s="134"/>
      <c r="PQI428" s="134"/>
      <c r="PQJ428" s="134"/>
      <c r="PQK428" s="134"/>
      <c r="PQL428" s="134"/>
      <c r="PQM428" s="134"/>
      <c r="PQN428" s="134"/>
      <c r="PQO428" s="134"/>
      <c r="PQP428" s="134"/>
      <c r="PQQ428" s="134"/>
      <c r="PQR428" s="134"/>
      <c r="PQS428" s="134"/>
      <c r="PQT428" s="134"/>
      <c r="PQU428" s="134"/>
      <c r="PQV428" s="134"/>
      <c r="PQW428" s="134"/>
      <c r="PQX428" s="134"/>
      <c r="PQY428" s="134"/>
      <c r="PQZ428" s="134"/>
      <c r="PRA428" s="134"/>
      <c r="PRB428" s="134"/>
      <c r="PRC428" s="134"/>
      <c r="PRD428" s="134"/>
      <c r="PRE428" s="134"/>
      <c r="PRF428" s="134"/>
      <c r="PRG428" s="134"/>
      <c r="PRH428" s="134"/>
      <c r="PRI428" s="134"/>
      <c r="PRJ428" s="134"/>
      <c r="PRK428" s="134"/>
      <c r="PRL428" s="134"/>
      <c r="PRM428" s="134"/>
      <c r="PRN428" s="134"/>
      <c r="PRO428" s="134"/>
      <c r="PRP428" s="134"/>
      <c r="PRQ428" s="134"/>
      <c r="PRR428" s="134"/>
      <c r="PRS428" s="134"/>
      <c r="PRT428" s="134"/>
      <c r="PRU428" s="134"/>
      <c r="PRV428" s="134"/>
      <c r="PRW428" s="134"/>
      <c r="PRX428" s="134"/>
      <c r="PRY428" s="134"/>
      <c r="PRZ428" s="134"/>
      <c r="PSA428" s="134"/>
      <c r="PSB428" s="134"/>
      <c r="PSC428" s="134"/>
      <c r="PSD428" s="134"/>
      <c r="PSE428" s="134"/>
      <c r="PSF428" s="134"/>
      <c r="PSG428" s="134"/>
      <c r="PSH428" s="134"/>
      <c r="PSI428" s="134"/>
      <c r="PSJ428" s="134"/>
      <c r="PSK428" s="134"/>
      <c r="PSL428" s="134"/>
      <c r="PSM428" s="134"/>
      <c r="PSN428" s="134"/>
      <c r="PSO428" s="134"/>
      <c r="PSP428" s="134"/>
      <c r="PSQ428" s="134"/>
      <c r="PSR428" s="134"/>
      <c r="PSS428" s="134"/>
      <c r="PST428" s="134"/>
      <c r="PSU428" s="134"/>
      <c r="PSV428" s="134"/>
      <c r="PSW428" s="134"/>
      <c r="PSX428" s="134"/>
      <c r="PSY428" s="134"/>
      <c r="PSZ428" s="134"/>
      <c r="PTA428" s="134"/>
      <c r="PTB428" s="134"/>
      <c r="PTC428" s="134"/>
      <c r="PTD428" s="134"/>
      <c r="PTE428" s="134"/>
      <c r="PTF428" s="134"/>
      <c r="PTG428" s="134"/>
      <c r="PTH428" s="134"/>
      <c r="PTI428" s="134"/>
      <c r="PTJ428" s="134"/>
      <c r="PTK428" s="134"/>
      <c r="PTL428" s="134"/>
      <c r="PTM428" s="134"/>
      <c r="PTN428" s="134"/>
      <c r="PTO428" s="134"/>
      <c r="PTP428" s="134"/>
      <c r="PTQ428" s="134"/>
      <c r="PTR428" s="134"/>
      <c r="PTS428" s="134"/>
      <c r="PTT428" s="134"/>
      <c r="PTU428" s="134"/>
      <c r="PTV428" s="134"/>
      <c r="PTW428" s="134"/>
      <c r="PTX428" s="134"/>
      <c r="PTY428" s="134"/>
      <c r="PTZ428" s="134"/>
      <c r="PUA428" s="134"/>
      <c r="PUB428" s="134"/>
      <c r="PUC428" s="134"/>
      <c r="PUD428" s="134"/>
      <c r="PUE428" s="134"/>
      <c r="PUF428" s="134"/>
      <c r="PUG428" s="134"/>
      <c r="PUH428" s="134"/>
      <c r="PUI428" s="134"/>
      <c r="PUJ428" s="134"/>
      <c r="PUK428" s="134"/>
      <c r="PUL428" s="134"/>
      <c r="PUM428" s="134"/>
      <c r="PUN428" s="134"/>
      <c r="PUO428" s="134"/>
      <c r="PUP428" s="134"/>
      <c r="PUQ428" s="134"/>
      <c r="PUR428" s="134"/>
      <c r="PUS428" s="134"/>
      <c r="PUT428" s="134"/>
      <c r="PUU428" s="134"/>
      <c r="PUV428" s="134"/>
      <c r="PUW428" s="134"/>
      <c r="PUX428" s="134"/>
      <c r="PUY428" s="134"/>
      <c r="PUZ428" s="134"/>
      <c r="PVA428" s="134"/>
      <c r="PVB428" s="134"/>
      <c r="PVC428" s="134"/>
      <c r="PVD428" s="134"/>
      <c r="PVE428" s="134"/>
      <c r="PVF428" s="134"/>
      <c r="PVG428" s="134"/>
      <c r="PVH428" s="134"/>
      <c r="PVI428" s="134"/>
      <c r="PVJ428" s="134"/>
      <c r="PVK428" s="134"/>
      <c r="PVL428" s="134"/>
      <c r="PVM428" s="134"/>
      <c r="PVN428" s="134"/>
      <c r="PVO428" s="134"/>
      <c r="PVP428" s="134"/>
      <c r="PVQ428" s="134"/>
      <c r="PVR428" s="134"/>
      <c r="PVS428" s="134"/>
      <c r="PVT428" s="134"/>
      <c r="PVU428" s="134"/>
      <c r="PVV428" s="134"/>
      <c r="PVW428" s="134"/>
      <c r="PVX428" s="134"/>
      <c r="PVY428" s="134"/>
      <c r="PVZ428" s="134"/>
      <c r="PWA428" s="134"/>
      <c r="PWB428" s="134"/>
      <c r="PWC428" s="134"/>
      <c r="PWD428" s="134"/>
      <c r="PWE428" s="134"/>
      <c r="PWF428" s="134"/>
      <c r="PWG428" s="134"/>
      <c r="PWH428" s="134"/>
      <c r="PWI428" s="134"/>
      <c r="PWJ428" s="134"/>
      <c r="PWK428" s="134"/>
      <c r="PWL428" s="134"/>
      <c r="PWM428" s="134"/>
      <c r="PWN428" s="134"/>
      <c r="PWO428" s="134"/>
      <c r="PWP428" s="134"/>
      <c r="PWQ428" s="134"/>
      <c r="PWR428" s="134"/>
      <c r="PWS428" s="134"/>
      <c r="PWT428" s="134"/>
      <c r="PWU428" s="134"/>
      <c r="PWV428" s="134"/>
      <c r="PWW428" s="134"/>
      <c r="PWX428" s="134"/>
      <c r="PWY428" s="134"/>
      <c r="PWZ428" s="134"/>
      <c r="PXA428" s="134"/>
      <c r="PXB428" s="134"/>
      <c r="PXC428" s="134"/>
      <c r="PXD428" s="134"/>
      <c r="PXE428" s="134"/>
      <c r="PXF428" s="134"/>
      <c r="PXG428" s="134"/>
      <c r="PXH428" s="134"/>
      <c r="PXI428" s="134"/>
      <c r="PXJ428" s="134"/>
      <c r="PXK428" s="134"/>
      <c r="PXL428" s="134"/>
      <c r="PXM428" s="134"/>
      <c r="PXN428" s="134"/>
      <c r="PXO428" s="134"/>
      <c r="PXP428" s="134"/>
      <c r="PXQ428" s="134"/>
      <c r="PXR428" s="134"/>
      <c r="PXS428" s="134"/>
      <c r="PXT428" s="134"/>
      <c r="PXU428" s="134"/>
      <c r="PXV428" s="134"/>
      <c r="PXW428" s="134"/>
      <c r="PXX428" s="134"/>
      <c r="PXY428" s="134"/>
      <c r="PXZ428" s="134"/>
      <c r="PYA428" s="134"/>
      <c r="PYB428" s="134"/>
      <c r="PYC428" s="134"/>
      <c r="PYD428" s="134"/>
      <c r="PYE428" s="134"/>
      <c r="PYF428" s="134"/>
      <c r="PYG428" s="134"/>
      <c r="PYH428" s="134"/>
      <c r="PYI428" s="134"/>
      <c r="PYJ428" s="134"/>
      <c r="PYK428" s="134"/>
      <c r="PYL428" s="134"/>
      <c r="PYM428" s="134"/>
      <c r="PYN428" s="134"/>
      <c r="PYO428" s="134"/>
      <c r="PYP428" s="134"/>
      <c r="PYQ428" s="134"/>
      <c r="PYR428" s="134"/>
      <c r="PYS428" s="134"/>
      <c r="PYT428" s="134"/>
      <c r="PYU428" s="134"/>
      <c r="PYV428" s="134"/>
      <c r="PYW428" s="134"/>
      <c r="PYX428" s="134"/>
      <c r="PYY428" s="134"/>
      <c r="PYZ428" s="134"/>
      <c r="PZA428" s="134"/>
      <c r="PZB428" s="134"/>
      <c r="PZC428" s="134"/>
      <c r="PZD428" s="134"/>
      <c r="PZE428" s="134"/>
      <c r="PZF428" s="134"/>
      <c r="PZG428" s="134"/>
      <c r="PZH428" s="134"/>
      <c r="PZI428" s="134"/>
      <c r="PZJ428" s="134"/>
      <c r="PZK428" s="134"/>
      <c r="PZL428" s="134"/>
      <c r="PZM428" s="134"/>
      <c r="PZN428" s="134"/>
      <c r="PZO428" s="134"/>
      <c r="PZP428" s="134"/>
      <c r="PZQ428" s="134"/>
      <c r="PZR428" s="134"/>
      <c r="PZS428" s="134"/>
      <c r="PZT428" s="134"/>
      <c r="PZU428" s="134"/>
      <c r="PZV428" s="134"/>
      <c r="PZW428" s="134"/>
      <c r="PZX428" s="134"/>
      <c r="PZY428" s="134"/>
      <c r="PZZ428" s="134"/>
      <c r="QAA428" s="134"/>
      <c r="QAB428" s="134"/>
      <c r="QAC428" s="134"/>
      <c r="QAD428" s="134"/>
      <c r="QAE428" s="134"/>
      <c r="QAF428" s="134"/>
      <c r="QAG428" s="134"/>
      <c r="QAH428" s="134"/>
      <c r="QAI428" s="134"/>
      <c r="QAJ428" s="134"/>
      <c r="QAK428" s="134"/>
      <c r="QAL428" s="134"/>
      <c r="QAM428" s="134"/>
      <c r="QAN428" s="134"/>
      <c r="QAO428" s="134"/>
      <c r="QAP428" s="134"/>
      <c r="QAQ428" s="134"/>
      <c r="QAR428" s="134"/>
      <c r="QAS428" s="134"/>
      <c r="QAT428" s="134"/>
      <c r="QAU428" s="134"/>
      <c r="QAV428" s="134"/>
      <c r="QAW428" s="134"/>
      <c r="QAX428" s="134"/>
      <c r="QAY428" s="134"/>
      <c r="QAZ428" s="134"/>
      <c r="QBA428" s="134"/>
      <c r="QBB428" s="134"/>
      <c r="QBC428" s="134"/>
      <c r="QBD428" s="134"/>
      <c r="QBE428" s="134"/>
      <c r="QBF428" s="134"/>
      <c r="QBG428" s="134"/>
      <c r="QBH428" s="134"/>
      <c r="QBI428" s="134"/>
      <c r="QBJ428" s="134"/>
      <c r="QBK428" s="134"/>
      <c r="QBL428" s="134"/>
      <c r="QBM428" s="134"/>
      <c r="QBN428" s="134"/>
      <c r="QBO428" s="134"/>
      <c r="QBP428" s="134"/>
      <c r="QBQ428" s="134"/>
      <c r="QBR428" s="134"/>
      <c r="QBS428" s="134"/>
      <c r="QBT428" s="134"/>
      <c r="QBU428" s="134"/>
      <c r="QBV428" s="134"/>
      <c r="QBW428" s="134"/>
      <c r="QBX428" s="134"/>
      <c r="QBY428" s="134"/>
      <c r="QBZ428" s="134"/>
      <c r="QCA428" s="134"/>
      <c r="QCB428" s="134"/>
      <c r="QCC428" s="134"/>
      <c r="QCD428" s="134"/>
      <c r="QCE428" s="134"/>
      <c r="QCF428" s="134"/>
      <c r="QCG428" s="134"/>
      <c r="QCH428" s="134"/>
      <c r="QCI428" s="134"/>
      <c r="QCJ428" s="134"/>
      <c r="QCK428" s="134"/>
      <c r="QCL428" s="134"/>
      <c r="QCM428" s="134"/>
      <c r="QCN428" s="134"/>
      <c r="QCO428" s="134"/>
      <c r="QCP428" s="134"/>
      <c r="QCQ428" s="134"/>
      <c r="QCR428" s="134"/>
      <c r="QCS428" s="134"/>
      <c r="QCT428" s="134"/>
      <c r="QCU428" s="134"/>
      <c r="QCV428" s="134"/>
      <c r="QCW428" s="134"/>
      <c r="QCX428" s="134"/>
      <c r="QCY428" s="134"/>
      <c r="QCZ428" s="134"/>
      <c r="QDA428" s="134"/>
      <c r="QDB428" s="134"/>
      <c r="QDC428" s="134"/>
      <c r="QDD428" s="134"/>
      <c r="QDE428" s="134"/>
      <c r="QDF428" s="134"/>
      <c r="QDG428" s="134"/>
      <c r="QDH428" s="134"/>
      <c r="QDI428" s="134"/>
      <c r="QDJ428" s="134"/>
      <c r="QDK428" s="134"/>
      <c r="QDL428" s="134"/>
      <c r="QDM428" s="134"/>
      <c r="QDN428" s="134"/>
      <c r="QDO428" s="134"/>
      <c r="QDP428" s="134"/>
      <c r="QDQ428" s="134"/>
      <c r="QDR428" s="134"/>
      <c r="QDS428" s="134"/>
      <c r="QDT428" s="134"/>
      <c r="QDU428" s="134"/>
      <c r="QDV428" s="134"/>
      <c r="QDW428" s="134"/>
      <c r="QDX428" s="134"/>
      <c r="QDY428" s="134"/>
      <c r="QDZ428" s="134"/>
      <c r="QEA428" s="134"/>
      <c r="QEB428" s="134"/>
      <c r="QEC428" s="134"/>
      <c r="QED428" s="134"/>
      <c r="QEE428" s="134"/>
      <c r="QEF428" s="134"/>
      <c r="QEG428" s="134"/>
      <c r="QEH428" s="134"/>
      <c r="QEI428" s="134"/>
      <c r="QEJ428" s="134"/>
      <c r="QEK428" s="134"/>
      <c r="QEL428" s="134"/>
      <c r="QEM428" s="134"/>
      <c r="QEN428" s="134"/>
      <c r="QEO428" s="134"/>
      <c r="QEP428" s="134"/>
      <c r="QEQ428" s="134"/>
      <c r="QER428" s="134"/>
      <c r="QES428" s="134"/>
      <c r="QET428" s="134"/>
      <c r="QEU428" s="134"/>
      <c r="QEV428" s="134"/>
      <c r="QEW428" s="134"/>
      <c r="QEX428" s="134"/>
      <c r="QEY428" s="134"/>
      <c r="QEZ428" s="134"/>
      <c r="QFA428" s="134"/>
      <c r="QFB428" s="134"/>
      <c r="QFC428" s="134"/>
      <c r="QFD428" s="134"/>
      <c r="QFE428" s="134"/>
      <c r="QFF428" s="134"/>
      <c r="QFG428" s="134"/>
      <c r="QFH428" s="134"/>
      <c r="QFI428" s="134"/>
      <c r="QFJ428" s="134"/>
      <c r="QFK428" s="134"/>
      <c r="QFL428" s="134"/>
      <c r="QFM428" s="134"/>
      <c r="QFN428" s="134"/>
      <c r="QFO428" s="134"/>
      <c r="QFP428" s="134"/>
      <c r="QFQ428" s="134"/>
      <c r="QFR428" s="134"/>
      <c r="QFS428" s="134"/>
      <c r="QFT428" s="134"/>
      <c r="QFU428" s="134"/>
      <c r="QFV428" s="134"/>
      <c r="QFW428" s="134"/>
      <c r="QFX428" s="134"/>
      <c r="QFY428" s="134"/>
      <c r="QFZ428" s="134"/>
      <c r="QGA428" s="134"/>
      <c r="QGB428" s="134"/>
      <c r="QGC428" s="134"/>
      <c r="QGD428" s="134"/>
      <c r="QGE428" s="134"/>
      <c r="QGF428" s="134"/>
      <c r="QGG428" s="134"/>
      <c r="QGH428" s="134"/>
      <c r="QGI428" s="134"/>
      <c r="QGJ428" s="134"/>
      <c r="QGK428" s="134"/>
      <c r="QGL428" s="134"/>
      <c r="QGM428" s="134"/>
      <c r="QGN428" s="134"/>
      <c r="QGO428" s="134"/>
      <c r="QGP428" s="134"/>
      <c r="QGQ428" s="134"/>
      <c r="QGR428" s="134"/>
      <c r="QGS428" s="134"/>
      <c r="QGT428" s="134"/>
      <c r="QGU428" s="134"/>
      <c r="QGV428" s="134"/>
      <c r="QGW428" s="134"/>
      <c r="QGX428" s="134"/>
      <c r="QGY428" s="134"/>
      <c r="QGZ428" s="134"/>
      <c r="QHA428" s="134"/>
      <c r="QHB428" s="134"/>
      <c r="QHC428" s="134"/>
      <c r="QHD428" s="134"/>
      <c r="QHE428" s="134"/>
      <c r="QHF428" s="134"/>
      <c r="QHG428" s="134"/>
      <c r="QHH428" s="134"/>
      <c r="QHI428" s="134"/>
      <c r="QHJ428" s="134"/>
      <c r="QHK428" s="134"/>
      <c r="QHL428" s="134"/>
      <c r="QHM428" s="134"/>
      <c r="QHN428" s="134"/>
      <c r="QHO428" s="134"/>
      <c r="QHP428" s="134"/>
      <c r="QHQ428" s="134"/>
      <c r="QHR428" s="134"/>
      <c r="QHS428" s="134"/>
      <c r="QHT428" s="134"/>
      <c r="QHU428" s="134"/>
      <c r="QHV428" s="134"/>
      <c r="QHW428" s="134"/>
      <c r="QHX428" s="134"/>
      <c r="QHY428" s="134"/>
      <c r="QHZ428" s="134"/>
      <c r="QIA428" s="134"/>
      <c r="QIB428" s="134"/>
      <c r="QIC428" s="134"/>
      <c r="QID428" s="134"/>
      <c r="QIE428" s="134"/>
      <c r="QIF428" s="134"/>
      <c r="QIG428" s="134"/>
      <c r="QIH428" s="134"/>
      <c r="QII428" s="134"/>
      <c r="QIJ428" s="134"/>
      <c r="QIK428" s="134"/>
      <c r="QIL428" s="134"/>
      <c r="QIM428" s="134"/>
      <c r="QIN428" s="134"/>
      <c r="QIO428" s="134"/>
      <c r="QIP428" s="134"/>
      <c r="QIQ428" s="134"/>
      <c r="QIR428" s="134"/>
      <c r="QIS428" s="134"/>
      <c r="QIT428" s="134"/>
      <c r="QIU428" s="134"/>
      <c r="QIV428" s="134"/>
      <c r="QIW428" s="134"/>
      <c r="QIX428" s="134"/>
      <c r="QIY428" s="134"/>
      <c r="QIZ428" s="134"/>
      <c r="QJA428" s="134"/>
      <c r="QJB428" s="134"/>
      <c r="QJC428" s="134"/>
      <c r="QJD428" s="134"/>
      <c r="QJE428" s="134"/>
      <c r="QJF428" s="134"/>
      <c r="QJG428" s="134"/>
      <c r="QJH428" s="134"/>
      <c r="QJI428" s="134"/>
      <c r="QJJ428" s="134"/>
      <c r="QJK428" s="134"/>
      <c r="QJL428" s="134"/>
      <c r="QJM428" s="134"/>
      <c r="QJN428" s="134"/>
      <c r="QJO428" s="134"/>
      <c r="QJP428" s="134"/>
      <c r="QJQ428" s="134"/>
      <c r="QJR428" s="134"/>
      <c r="QJS428" s="134"/>
      <c r="QJT428" s="134"/>
      <c r="QJU428" s="134"/>
      <c r="QJV428" s="134"/>
      <c r="QJW428" s="134"/>
      <c r="QJX428" s="134"/>
      <c r="QJY428" s="134"/>
      <c r="QJZ428" s="134"/>
      <c r="QKA428" s="134"/>
      <c r="QKB428" s="134"/>
      <c r="QKC428" s="134"/>
      <c r="QKD428" s="134"/>
      <c r="QKE428" s="134"/>
      <c r="QKF428" s="134"/>
      <c r="QKG428" s="134"/>
      <c r="QKH428" s="134"/>
      <c r="QKI428" s="134"/>
      <c r="QKJ428" s="134"/>
      <c r="QKK428" s="134"/>
      <c r="QKL428" s="134"/>
      <c r="QKM428" s="134"/>
      <c r="QKN428" s="134"/>
      <c r="QKO428" s="134"/>
      <c r="QKP428" s="134"/>
      <c r="QKQ428" s="134"/>
      <c r="QKR428" s="134"/>
      <c r="QKS428" s="134"/>
      <c r="QKT428" s="134"/>
      <c r="QKU428" s="134"/>
      <c r="QKV428" s="134"/>
      <c r="QKW428" s="134"/>
      <c r="QKX428" s="134"/>
      <c r="QKY428" s="134"/>
      <c r="QKZ428" s="134"/>
      <c r="QLA428" s="134"/>
      <c r="QLB428" s="134"/>
      <c r="QLC428" s="134"/>
      <c r="QLD428" s="134"/>
      <c r="QLE428" s="134"/>
      <c r="QLF428" s="134"/>
      <c r="QLG428" s="134"/>
      <c r="QLH428" s="134"/>
      <c r="QLI428" s="134"/>
      <c r="QLJ428" s="134"/>
      <c r="QLK428" s="134"/>
      <c r="QLL428" s="134"/>
      <c r="QLM428" s="134"/>
      <c r="QLN428" s="134"/>
      <c r="QLO428" s="134"/>
      <c r="QLP428" s="134"/>
      <c r="QLQ428" s="134"/>
      <c r="QLR428" s="134"/>
      <c r="QLS428" s="134"/>
      <c r="QLT428" s="134"/>
      <c r="QLU428" s="134"/>
      <c r="QLV428" s="134"/>
      <c r="QLW428" s="134"/>
      <c r="QLX428" s="134"/>
      <c r="QLY428" s="134"/>
      <c r="QLZ428" s="134"/>
      <c r="QMA428" s="134"/>
      <c r="QMB428" s="134"/>
      <c r="QMC428" s="134"/>
      <c r="QMD428" s="134"/>
      <c r="QME428" s="134"/>
      <c r="QMF428" s="134"/>
      <c r="QMG428" s="134"/>
      <c r="QMH428" s="134"/>
      <c r="QMI428" s="134"/>
      <c r="QMJ428" s="134"/>
      <c r="QMK428" s="134"/>
      <c r="QML428" s="134"/>
      <c r="QMM428" s="134"/>
      <c r="QMN428" s="134"/>
      <c r="QMO428" s="134"/>
      <c r="QMP428" s="134"/>
      <c r="QMQ428" s="134"/>
      <c r="QMR428" s="134"/>
      <c r="QMS428" s="134"/>
      <c r="QMT428" s="134"/>
      <c r="QMU428" s="134"/>
      <c r="QMV428" s="134"/>
      <c r="QMW428" s="134"/>
      <c r="QMX428" s="134"/>
      <c r="QMY428" s="134"/>
      <c r="QMZ428" s="134"/>
      <c r="QNA428" s="134"/>
      <c r="QNB428" s="134"/>
      <c r="QNC428" s="134"/>
      <c r="QND428" s="134"/>
      <c r="QNE428" s="134"/>
      <c r="QNF428" s="134"/>
      <c r="QNG428" s="134"/>
      <c r="QNH428" s="134"/>
      <c r="QNI428" s="134"/>
      <c r="QNJ428" s="134"/>
      <c r="QNK428" s="134"/>
      <c r="QNL428" s="134"/>
      <c r="QNM428" s="134"/>
      <c r="QNN428" s="134"/>
      <c r="QNO428" s="134"/>
      <c r="QNP428" s="134"/>
      <c r="QNQ428" s="134"/>
      <c r="QNR428" s="134"/>
      <c r="QNS428" s="134"/>
      <c r="QNT428" s="134"/>
      <c r="QNU428" s="134"/>
      <c r="QNV428" s="134"/>
      <c r="QNW428" s="134"/>
      <c r="QNX428" s="134"/>
      <c r="QNY428" s="134"/>
      <c r="QNZ428" s="134"/>
      <c r="QOA428" s="134"/>
      <c r="QOB428" s="134"/>
      <c r="QOC428" s="134"/>
      <c r="QOD428" s="134"/>
      <c r="QOE428" s="134"/>
      <c r="QOF428" s="134"/>
      <c r="QOG428" s="134"/>
      <c r="QOH428" s="134"/>
      <c r="QOI428" s="134"/>
      <c r="QOJ428" s="134"/>
      <c r="QOK428" s="134"/>
      <c r="QOL428" s="134"/>
      <c r="QOM428" s="134"/>
      <c r="QON428" s="134"/>
      <c r="QOO428" s="134"/>
      <c r="QOP428" s="134"/>
      <c r="QOQ428" s="134"/>
      <c r="QOR428" s="134"/>
      <c r="QOS428" s="134"/>
      <c r="QOT428" s="134"/>
      <c r="QOU428" s="134"/>
      <c r="QOV428" s="134"/>
      <c r="QOW428" s="134"/>
      <c r="QOX428" s="134"/>
      <c r="QOY428" s="134"/>
      <c r="QOZ428" s="134"/>
      <c r="QPA428" s="134"/>
      <c r="QPB428" s="134"/>
      <c r="QPC428" s="134"/>
      <c r="QPD428" s="134"/>
      <c r="QPE428" s="134"/>
      <c r="QPF428" s="134"/>
      <c r="QPG428" s="134"/>
      <c r="QPH428" s="134"/>
      <c r="QPI428" s="134"/>
      <c r="QPJ428" s="134"/>
      <c r="QPK428" s="134"/>
      <c r="QPL428" s="134"/>
      <c r="QPM428" s="134"/>
      <c r="QPN428" s="134"/>
      <c r="QPO428" s="134"/>
      <c r="QPP428" s="134"/>
      <c r="QPQ428" s="134"/>
      <c r="QPR428" s="134"/>
      <c r="QPS428" s="134"/>
      <c r="QPT428" s="134"/>
      <c r="QPU428" s="134"/>
      <c r="QPV428" s="134"/>
      <c r="QPW428" s="134"/>
      <c r="QPX428" s="134"/>
      <c r="QPY428" s="134"/>
      <c r="QPZ428" s="134"/>
      <c r="QQA428" s="134"/>
      <c r="QQB428" s="134"/>
      <c r="QQC428" s="134"/>
      <c r="QQD428" s="134"/>
      <c r="QQE428" s="134"/>
      <c r="QQF428" s="134"/>
      <c r="QQG428" s="134"/>
      <c r="QQH428" s="134"/>
      <c r="QQI428" s="134"/>
      <c r="QQJ428" s="134"/>
      <c r="QQK428" s="134"/>
      <c r="QQL428" s="134"/>
      <c r="QQM428" s="134"/>
      <c r="QQN428" s="134"/>
      <c r="QQO428" s="134"/>
      <c r="QQP428" s="134"/>
      <c r="QQQ428" s="134"/>
      <c r="QQR428" s="134"/>
      <c r="QQS428" s="134"/>
      <c r="QQT428" s="134"/>
      <c r="QQU428" s="134"/>
      <c r="QQV428" s="134"/>
      <c r="QQW428" s="134"/>
      <c r="QQX428" s="134"/>
      <c r="QQY428" s="134"/>
      <c r="QQZ428" s="134"/>
      <c r="QRA428" s="134"/>
      <c r="QRB428" s="134"/>
      <c r="QRC428" s="134"/>
      <c r="QRD428" s="134"/>
      <c r="QRE428" s="134"/>
      <c r="QRF428" s="134"/>
      <c r="QRG428" s="134"/>
      <c r="QRH428" s="134"/>
      <c r="QRI428" s="134"/>
      <c r="QRJ428" s="134"/>
      <c r="QRK428" s="134"/>
      <c r="QRL428" s="134"/>
      <c r="QRM428" s="134"/>
      <c r="QRN428" s="134"/>
      <c r="QRO428" s="134"/>
      <c r="QRP428" s="134"/>
      <c r="QRQ428" s="134"/>
      <c r="QRR428" s="134"/>
      <c r="QRS428" s="134"/>
      <c r="QRT428" s="134"/>
      <c r="QRU428" s="134"/>
      <c r="QRV428" s="134"/>
      <c r="QRW428" s="134"/>
      <c r="QRX428" s="134"/>
      <c r="QRY428" s="134"/>
      <c r="QRZ428" s="134"/>
      <c r="QSA428" s="134"/>
      <c r="QSB428" s="134"/>
      <c r="QSC428" s="134"/>
      <c r="QSD428" s="134"/>
      <c r="QSE428" s="134"/>
      <c r="QSF428" s="134"/>
      <c r="QSG428" s="134"/>
      <c r="QSH428" s="134"/>
      <c r="QSI428" s="134"/>
      <c r="QSJ428" s="134"/>
      <c r="QSK428" s="134"/>
      <c r="QSL428" s="134"/>
      <c r="QSM428" s="134"/>
      <c r="QSN428" s="134"/>
      <c r="QSO428" s="134"/>
      <c r="QSP428" s="134"/>
      <c r="QSQ428" s="134"/>
      <c r="QSR428" s="134"/>
      <c r="QSS428" s="134"/>
      <c r="QST428" s="134"/>
      <c r="QSU428" s="134"/>
      <c r="QSV428" s="134"/>
      <c r="QSW428" s="134"/>
      <c r="QSX428" s="134"/>
      <c r="QSY428" s="134"/>
      <c r="QSZ428" s="134"/>
      <c r="QTA428" s="134"/>
      <c r="QTB428" s="134"/>
      <c r="QTC428" s="134"/>
      <c r="QTD428" s="134"/>
      <c r="QTE428" s="134"/>
      <c r="QTF428" s="134"/>
      <c r="QTG428" s="134"/>
      <c r="QTH428" s="134"/>
      <c r="QTI428" s="134"/>
      <c r="QTJ428" s="134"/>
      <c r="QTK428" s="134"/>
      <c r="QTL428" s="134"/>
      <c r="QTM428" s="134"/>
      <c r="QTN428" s="134"/>
      <c r="QTO428" s="134"/>
      <c r="QTP428" s="134"/>
      <c r="QTQ428" s="134"/>
      <c r="QTR428" s="134"/>
      <c r="QTS428" s="134"/>
      <c r="QTT428" s="134"/>
      <c r="QTU428" s="134"/>
      <c r="QTV428" s="134"/>
      <c r="QTW428" s="134"/>
      <c r="QTX428" s="134"/>
      <c r="QTY428" s="134"/>
      <c r="QTZ428" s="134"/>
      <c r="QUA428" s="134"/>
      <c r="QUB428" s="134"/>
      <c r="QUC428" s="134"/>
      <c r="QUD428" s="134"/>
      <c r="QUE428" s="134"/>
      <c r="QUF428" s="134"/>
      <c r="QUG428" s="134"/>
      <c r="QUH428" s="134"/>
      <c r="QUI428" s="134"/>
      <c r="QUJ428" s="134"/>
      <c r="QUK428" s="134"/>
      <c r="QUL428" s="134"/>
      <c r="QUM428" s="134"/>
      <c r="QUN428" s="134"/>
      <c r="QUO428" s="134"/>
      <c r="QUP428" s="134"/>
      <c r="QUQ428" s="134"/>
      <c r="QUR428" s="134"/>
      <c r="QUS428" s="134"/>
      <c r="QUT428" s="134"/>
      <c r="QUU428" s="134"/>
      <c r="QUV428" s="134"/>
      <c r="QUW428" s="134"/>
      <c r="QUX428" s="134"/>
      <c r="QUY428" s="134"/>
      <c r="QUZ428" s="134"/>
      <c r="QVA428" s="134"/>
      <c r="QVB428" s="134"/>
      <c r="QVC428" s="134"/>
      <c r="QVD428" s="134"/>
      <c r="QVE428" s="134"/>
      <c r="QVF428" s="134"/>
      <c r="QVG428" s="134"/>
      <c r="QVH428" s="134"/>
      <c r="QVI428" s="134"/>
      <c r="QVJ428" s="134"/>
      <c r="QVK428" s="134"/>
      <c r="QVL428" s="134"/>
      <c r="QVM428" s="134"/>
      <c r="QVN428" s="134"/>
      <c r="QVO428" s="134"/>
      <c r="QVP428" s="134"/>
      <c r="QVQ428" s="134"/>
      <c r="QVR428" s="134"/>
      <c r="QVS428" s="134"/>
      <c r="QVT428" s="134"/>
      <c r="QVU428" s="134"/>
      <c r="QVV428" s="134"/>
      <c r="QVW428" s="134"/>
      <c r="QVX428" s="134"/>
      <c r="QVY428" s="134"/>
      <c r="QVZ428" s="134"/>
      <c r="QWA428" s="134"/>
      <c r="QWB428" s="134"/>
      <c r="QWC428" s="134"/>
      <c r="QWD428" s="134"/>
      <c r="QWE428" s="134"/>
      <c r="QWF428" s="134"/>
      <c r="QWG428" s="134"/>
      <c r="QWH428" s="134"/>
      <c r="QWI428" s="134"/>
      <c r="QWJ428" s="134"/>
      <c r="QWK428" s="134"/>
      <c r="QWL428" s="134"/>
      <c r="QWM428" s="134"/>
      <c r="QWN428" s="134"/>
      <c r="QWO428" s="134"/>
      <c r="QWP428" s="134"/>
      <c r="QWQ428" s="134"/>
      <c r="QWR428" s="134"/>
      <c r="QWS428" s="134"/>
      <c r="QWT428" s="134"/>
      <c r="QWU428" s="134"/>
      <c r="QWV428" s="134"/>
      <c r="QWW428" s="134"/>
      <c r="QWX428" s="134"/>
      <c r="QWY428" s="134"/>
      <c r="QWZ428" s="134"/>
      <c r="QXA428" s="134"/>
      <c r="QXB428" s="134"/>
      <c r="QXC428" s="134"/>
      <c r="QXD428" s="134"/>
      <c r="QXE428" s="134"/>
      <c r="QXF428" s="134"/>
      <c r="QXG428" s="134"/>
      <c r="QXH428" s="134"/>
      <c r="QXI428" s="134"/>
      <c r="QXJ428" s="134"/>
      <c r="QXK428" s="134"/>
      <c r="QXL428" s="134"/>
      <c r="QXM428" s="134"/>
      <c r="QXN428" s="134"/>
      <c r="QXO428" s="134"/>
      <c r="QXP428" s="134"/>
      <c r="QXQ428" s="134"/>
      <c r="QXR428" s="134"/>
      <c r="QXS428" s="134"/>
      <c r="QXT428" s="134"/>
      <c r="QXU428" s="134"/>
      <c r="QXV428" s="134"/>
      <c r="QXW428" s="134"/>
      <c r="QXX428" s="134"/>
      <c r="QXY428" s="134"/>
      <c r="QXZ428" s="134"/>
      <c r="QYA428" s="134"/>
      <c r="QYB428" s="134"/>
      <c r="QYC428" s="134"/>
      <c r="QYD428" s="134"/>
      <c r="QYE428" s="134"/>
      <c r="QYF428" s="134"/>
      <c r="QYG428" s="134"/>
      <c r="QYH428" s="134"/>
      <c r="QYI428" s="134"/>
      <c r="QYJ428" s="134"/>
      <c r="QYK428" s="134"/>
      <c r="QYL428" s="134"/>
      <c r="QYM428" s="134"/>
      <c r="QYN428" s="134"/>
      <c r="QYO428" s="134"/>
      <c r="QYP428" s="134"/>
      <c r="QYQ428" s="134"/>
      <c r="QYR428" s="134"/>
      <c r="QYS428" s="134"/>
      <c r="QYT428" s="134"/>
      <c r="QYU428" s="134"/>
      <c r="QYV428" s="134"/>
      <c r="QYW428" s="134"/>
      <c r="QYX428" s="134"/>
      <c r="QYY428" s="134"/>
      <c r="QYZ428" s="134"/>
      <c r="QZA428" s="134"/>
      <c r="QZB428" s="134"/>
      <c r="QZC428" s="134"/>
      <c r="QZD428" s="134"/>
      <c r="QZE428" s="134"/>
      <c r="QZF428" s="134"/>
      <c r="QZG428" s="134"/>
      <c r="QZH428" s="134"/>
      <c r="QZI428" s="134"/>
      <c r="QZJ428" s="134"/>
      <c r="QZK428" s="134"/>
      <c r="QZL428" s="134"/>
      <c r="QZM428" s="134"/>
      <c r="QZN428" s="134"/>
      <c r="QZO428" s="134"/>
      <c r="QZP428" s="134"/>
      <c r="QZQ428" s="134"/>
      <c r="QZR428" s="134"/>
      <c r="QZS428" s="134"/>
      <c r="QZT428" s="134"/>
      <c r="QZU428" s="134"/>
      <c r="QZV428" s="134"/>
      <c r="QZW428" s="134"/>
      <c r="QZX428" s="134"/>
      <c r="QZY428" s="134"/>
      <c r="QZZ428" s="134"/>
      <c r="RAA428" s="134"/>
      <c r="RAB428" s="134"/>
      <c r="RAC428" s="134"/>
      <c r="RAD428" s="134"/>
      <c r="RAE428" s="134"/>
      <c r="RAF428" s="134"/>
      <c r="RAG428" s="134"/>
      <c r="RAH428" s="134"/>
      <c r="RAI428" s="134"/>
      <c r="RAJ428" s="134"/>
      <c r="RAK428" s="134"/>
      <c r="RAL428" s="134"/>
      <c r="RAM428" s="134"/>
      <c r="RAN428" s="134"/>
      <c r="RAO428" s="134"/>
      <c r="RAP428" s="134"/>
      <c r="RAQ428" s="134"/>
      <c r="RAR428" s="134"/>
      <c r="RAS428" s="134"/>
      <c r="RAT428" s="134"/>
      <c r="RAU428" s="134"/>
      <c r="RAV428" s="134"/>
      <c r="RAW428" s="134"/>
      <c r="RAX428" s="134"/>
      <c r="RAY428" s="134"/>
      <c r="RAZ428" s="134"/>
      <c r="RBA428" s="134"/>
      <c r="RBB428" s="134"/>
      <c r="RBC428" s="134"/>
      <c r="RBD428" s="134"/>
      <c r="RBE428" s="134"/>
      <c r="RBF428" s="134"/>
      <c r="RBG428" s="134"/>
      <c r="RBH428" s="134"/>
      <c r="RBI428" s="134"/>
      <c r="RBJ428" s="134"/>
      <c r="RBK428" s="134"/>
      <c r="RBL428" s="134"/>
      <c r="RBM428" s="134"/>
      <c r="RBN428" s="134"/>
      <c r="RBO428" s="134"/>
      <c r="RBP428" s="134"/>
      <c r="RBQ428" s="134"/>
      <c r="RBR428" s="134"/>
      <c r="RBS428" s="134"/>
      <c r="RBT428" s="134"/>
      <c r="RBU428" s="134"/>
      <c r="RBV428" s="134"/>
      <c r="RBW428" s="134"/>
      <c r="RBX428" s="134"/>
      <c r="RBY428" s="134"/>
      <c r="RBZ428" s="134"/>
      <c r="RCA428" s="134"/>
      <c r="RCB428" s="134"/>
      <c r="RCC428" s="134"/>
      <c r="RCD428" s="134"/>
      <c r="RCE428" s="134"/>
      <c r="RCF428" s="134"/>
      <c r="RCG428" s="134"/>
      <c r="RCH428" s="134"/>
      <c r="RCI428" s="134"/>
      <c r="RCJ428" s="134"/>
      <c r="RCK428" s="134"/>
      <c r="RCL428" s="134"/>
      <c r="RCM428" s="134"/>
      <c r="RCN428" s="134"/>
      <c r="RCO428" s="134"/>
      <c r="RCP428" s="134"/>
      <c r="RCQ428" s="134"/>
      <c r="RCR428" s="134"/>
      <c r="RCS428" s="134"/>
      <c r="RCT428" s="134"/>
      <c r="RCU428" s="134"/>
      <c r="RCV428" s="134"/>
      <c r="RCW428" s="134"/>
      <c r="RCX428" s="134"/>
      <c r="RCY428" s="134"/>
      <c r="RCZ428" s="134"/>
      <c r="RDA428" s="134"/>
      <c r="RDB428" s="134"/>
      <c r="RDC428" s="134"/>
      <c r="RDD428" s="134"/>
      <c r="RDE428" s="134"/>
      <c r="RDF428" s="134"/>
      <c r="RDG428" s="134"/>
      <c r="RDH428" s="134"/>
      <c r="RDI428" s="134"/>
      <c r="RDJ428" s="134"/>
      <c r="RDK428" s="134"/>
      <c r="RDL428" s="134"/>
      <c r="RDM428" s="134"/>
      <c r="RDN428" s="134"/>
      <c r="RDO428" s="134"/>
      <c r="RDP428" s="134"/>
      <c r="RDQ428" s="134"/>
      <c r="RDR428" s="134"/>
      <c r="RDS428" s="134"/>
      <c r="RDT428" s="134"/>
      <c r="RDU428" s="134"/>
      <c r="RDV428" s="134"/>
      <c r="RDW428" s="134"/>
      <c r="RDX428" s="134"/>
      <c r="RDY428" s="134"/>
      <c r="RDZ428" s="134"/>
      <c r="REA428" s="134"/>
      <c r="REB428" s="134"/>
      <c r="REC428" s="134"/>
      <c r="RED428" s="134"/>
      <c r="REE428" s="134"/>
      <c r="REF428" s="134"/>
      <c r="REG428" s="134"/>
      <c r="REH428" s="134"/>
      <c r="REI428" s="134"/>
      <c r="REJ428" s="134"/>
      <c r="REK428" s="134"/>
      <c r="REL428" s="134"/>
      <c r="REM428" s="134"/>
      <c r="REN428" s="134"/>
      <c r="REO428" s="134"/>
      <c r="REP428" s="134"/>
      <c r="REQ428" s="134"/>
      <c r="RER428" s="134"/>
      <c r="RES428" s="134"/>
      <c r="RET428" s="134"/>
      <c r="REU428" s="134"/>
      <c r="REV428" s="134"/>
      <c r="REW428" s="134"/>
      <c r="REX428" s="134"/>
      <c r="REY428" s="134"/>
      <c r="REZ428" s="134"/>
      <c r="RFA428" s="134"/>
      <c r="RFB428" s="134"/>
      <c r="RFC428" s="134"/>
      <c r="RFD428" s="134"/>
      <c r="RFE428" s="134"/>
      <c r="RFF428" s="134"/>
      <c r="RFG428" s="134"/>
      <c r="RFH428" s="134"/>
      <c r="RFI428" s="134"/>
      <c r="RFJ428" s="134"/>
      <c r="RFK428" s="134"/>
      <c r="RFL428" s="134"/>
      <c r="RFM428" s="134"/>
      <c r="RFN428" s="134"/>
      <c r="RFO428" s="134"/>
      <c r="RFP428" s="134"/>
      <c r="RFQ428" s="134"/>
      <c r="RFR428" s="134"/>
      <c r="RFS428" s="134"/>
      <c r="RFT428" s="134"/>
      <c r="RFU428" s="134"/>
      <c r="RFV428" s="134"/>
      <c r="RFW428" s="134"/>
      <c r="RFX428" s="134"/>
      <c r="RFY428" s="134"/>
      <c r="RFZ428" s="134"/>
      <c r="RGA428" s="134"/>
      <c r="RGB428" s="134"/>
      <c r="RGC428" s="134"/>
      <c r="RGD428" s="134"/>
      <c r="RGE428" s="134"/>
      <c r="RGF428" s="134"/>
      <c r="RGG428" s="134"/>
      <c r="RGH428" s="134"/>
      <c r="RGI428" s="134"/>
      <c r="RGJ428" s="134"/>
      <c r="RGK428" s="134"/>
      <c r="RGL428" s="134"/>
      <c r="RGM428" s="134"/>
      <c r="RGN428" s="134"/>
      <c r="RGO428" s="134"/>
      <c r="RGP428" s="134"/>
      <c r="RGQ428" s="134"/>
      <c r="RGR428" s="134"/>
      <c r="RGS428" s="134"/>
      <c r="RGT428" s="134"/>
      <c r="RGU428" s="134"/>
      <c r="RGV428" s="134"/>
      <c r="RGW428" s="134"/>
      <c r="RGX428" s="134"/>
      <c r="RGY428" s="134"/>
      <c r="RGZ428" s="134"/>
      <c r="RHA428" s="134"/>
      <c r="RHB428" s="134"/>
      <c r="RHC428" s="134"/>
      <c r="RHD428" s="134"/>
      <c r="RHE428" s="134"/>
      <c r="RHF428" s="134"/>
      <c r="RHG428" s="134"/>
      <c r="RHH428" s="134"/>
      <c r="RHI428" s="134"/>
      <c r="RHJ428" s="134"/>
      <c r="RHK428" s="134"/>
      <c r="RHL428" s="134"/>
      <c r="RHM428" s="134"/>
      <c r="RHN428" s="134"/>
      <c r="RHO428" s="134"/>
      <c r="RHP428" s="134"/>
      <c r="RHQ428" s="134"/>
      <c r="RHR428" s="134"/>
      <c r="RHS428" s="134"/>
      <c r="RHT428" s="134"/>
      <c r="RHU428" s="134"/>
      <c r="RHV428" s="134"/>
      <c r="RHW428" s="134"/>
      <c r="RHX428" s="134"/>
      <c r="RHY428" s="134"/>
      <c r="RHZ428" s="134"/>
      <c r="RIA428" s="134"/>
      <c r="RIB428" s="134"/>
      <c r="RIC428" s="134"/>
      <c r="RID428" s="134"/>
      <c r="RIE428" s="134"/>
      <c r="RIF428" s="134"/>
      <c r="RIG428" s="134"/>
      <c r="RIH428" s="134"/>
      <c r="RII428" s="134"/>
      <c r="RIJ428" s="134"/>
      <c r="RIK428" s="134"/>
      <c r="RIL428" s="134"/>
      <c r="RIM428" s="134"/>
      <c r="RIN428" s="134"/>
      <c r="RIO428" s="134"/>
      <c r="RIP428" s="134"/>
      <c r="RIQ428" s="134"/>
      <c r="RIR428" s="134"/>
      <c r="RIS428" s="134"/>
      <c r="RIT428" s="134"/>
      <c r="RIU428" s="134"/>
      <c r="RIV428" s="134"/>
      <c r="RIW428" s="134"/>
      <c r="RIX428" s="134"/>
      <c r="RIY428" s="134"/>
      <c r="RIZ428" s="134"/>
      <c r="RJA428" s="134"/>
      <c r="RJB428" s="134"/>
      <c r="RJC428" s="134"/>
      <c r="RJD428" s="134"/>
      <c r="RJE428" s="134"/>
      <c r="RJF428" s="134"/>
      <c r="RJG428" s="134"/>
      <c r="RJH428" s="134"/>
      <c r="RJI428" s="134"/>
      <c r="RJJ428" s="134"/>
      <c r="RJK428" s="134"/>
      <c r="RJL428" s="134"/>
      <c r="RJM428" s="134"/>
      <c r="RJN428" s="134"/>
      <c r="RJO428" s="134"/>
      <c r="RJP428" s="134"/>
      <c r="RJQ428" s="134"/>
      <c r="RJR428" s="134"/>
      <c r="RJS428" s="134"/>
      <c r="RJT428" s="134"/>
      <c r="RJU428" s="134"/>
      <c r="RJV428" s="134"/>
      <c r="RJW428" s="134"/>
      <c r="RJX428" s="134"/>
      <c r="RJY428" s="134"/>
      <c r="RJZ428" s="134"/>
      <c r="RKA428" s="134"/>
      <c r="RKB428" s="134"/>
      <c r="RKC428" s="134"/>
      <c r="RKD428" s="134"/>
      <c r="RKE428" s="134"/>
      <c r="RKF428" s="134"/>
      <c r="RKG428" s="134"/>
      <c r="RKH428" s="134"/>
      <c r="RKI428" s="134"/>
      <c r="RKJ428" s="134"/>
      <c r="RKK428" s="134"/>
      <c r="RKL428" s="134"/>
      <c r="RKM428" s="134"/>
      <c r="RKN428" s="134"/>
      <c r="RKO428" s="134"/>
      <c r="RKP428" s="134"/>
      <c r="RKQ428" s="134"/>
      <c r="RKR428" s="134"/>
      <c r="RKS428" s="134"/>
      <c r="RKT428" s="134"/>
      <c r="RKU428" s="134"/>
      <c r="RKV428" s="134"/>
      <c r="RKW428" s="134"/>
      <c r="RKX428" s="134"/>
      <c r="RKY428" s="134"/>
      <c r="RKZ428" s="134"/>
      <c r="RLA428" s="134"/>
      <c r="RLB428" s="134"/>
      <c r="RLC428" s="134"/>
      <c r="RLD428" s="134"/>
      <c r="RLE428" s="134"/>
      <c r="RLF428" s="134"/>
      <c r="RLG428" s="134"/>
      <c r="RLH428" s="134"/>
      <c r="RLI428" s="134"/>
      <c r="RLJ428" s="134"/>
      <c r="RLK428" s="134"/>
      <c r="RLL428" s="134"/>
      <c r="RLM428" s="134"/>
      <c r="RLN428" s="134"/>
      <c r="RLO428" s="134"/>
      <c r="RLP428" s="134"/>
      <c r="RLQ428" s="134"/>
      <c r="RLR428" s="134"/>
      <c r="RLS428" s="134"/>
      <c r="RLT428" s="134"/>
      <c r="RLU428" s="134"/>
      <c r="RLV428" s="134"/>
      <c r="RLW428" s="134"/>
      <c r="RLX428" s="134"/>
      <c r="RLY428" s="134"/>
      <c r="RLZ428" s="134"/>
      <c r="RMA428" s="134"/>
      <c r="RMB428" s="134"/>
      <c r="RMC428" s="134"/>
      <c r="RMD428" s="134"/>
      <c r="RME428" s="134"/>
      <c r="RMF428" s="134"/>
      <c r="RMG428" s="134"/>
      <c r="RMH428" s="134"/>
      <c r="RMI428" s="134"/>
      <c r="RMJ428" s="134"/>
      <c r="RMK428" s="134"/>
      <c r="RML428" s="134"/>
      <c r="RMM428" s="134"/>
      <c r="RMN428" s="134"/>
      <c r="RMO428" s="134"/>
      <c r="RMP428" s="134"/>
      <c r="RMQ428" s="134"/>
      <c r="RMR428" s="134"/>
      <c r="RMS428" s="134"/>
      <c r="RMT428" s="134"/>
      <c r="RMU428" s="134"/>
      <c r="RMV428" s="134"/>
      <c r="RMW428" s="134"/>
      <c r="RMX428" s="134"/>
      <c r="RMY428" s="134"/>
      <c r="RMZ428" s="134"/>
      <c r="RNA428" s="134"/>
      <c r="RNB428" s="134"/>
      <c r="RNC428" s="134"/>
      <c r="RND428" s="134"/>
      <c r="RNE428" s="134"/>
      <c r="RNF428" s="134"/>
      <c r="RNG428" s="134"/>
      <c r="RNH428" s="134"/>
      <c r="RNI428" s="134"/>
      <c r="RNJ428" s="134"/>
      <c r="RNK428" s="134"/>
      <c r="RNL428" s="134"/>
      <c r="RNM428" s="134"/>
      <c r="RNN428" s="134"/>
      <c r="RNO428" s="134"/>
      <c r="RNP428" s="134"/>
      <c r="RNQ428" s="134"/>
      <c r="RNR428" s="134"/>
      <c r="RNS428" s="134"/>
      <c r="RNT428" s="134"/>
      <c r="RNU428" s="134"/>
      <c r="RNV428" s="134"/>
      <c r="RNW428" s="134"/>
      <c r="RNX428" s="134"/>
      <c r="RNY428" s="134"/>
      <c r="RNZ428" s="134"/>
      <c r="ROA428" s="134"/>
      <c r="ROB428" s="134"/>
      <c r="ROC428" s="134"/>
      <c r="ROD428" s="134"/>
      <c r="ROE428" s="134"/>
      <c r="ROF428" s="134"/>
      <c r="ROG428" s="134"/>
      <c r="ROH428" s="134"/>
      <c r="ROI428" s="134"/>
      <c r="ROJ428" s="134"/>
      <c r="ROK428" s="134"/>
      <c r="ROL428" s="134"/>
      <c r="ROM428" s="134"/>
      <c r="RON428" s="134"/>
      <c r="ROO428" s="134"/>
      <c r="ROP428" s="134"/>
      <c r="ROQ428" s="134"/>
      <c r="ROR428" s="134"/>
      <c r="ROS428" s="134"/>
      <c r="ROT428" s="134"/>
      <c r="ROU428" s="134"/>
      <c r="ROV428" s="134"/>
      <c r="ROW428" s="134"/>
      <c r="ROX428" s="134"/>
      <c r="ROY428" s="134"/>
      <c r="ROZ428" s="134"/>
      <c r="RPA428" s="134"/>
      <c r="RPB428" s="134"/>
      <c r="RPC428" s="134"/>
      <c r="RPD428" s="134"/>
      <c r="RPE428" s="134"/>
      <c r="RPF428" s="134"/>
      <c r="RPG428" s="134"/>
      <c r="RPH428" s="134"/>
      <c r="RPI428" s="134"/>
      <c r="RPJ428" s="134"/>
      <c r="RPK428" s="134"/>
      <c r="RPL428" s="134"/>
      <c r="RPM428" s="134"/>
      <c r="RPN428" s="134"/>
      <c r="RPO428" s="134"/>
      <c r="RPP428" s="134"/>
      <c r="RPQ428" s="134"/>
      <c r="RPR428" s="134"/>
      <c r="RPS428" s="134"/>
      <c r="RPT428" s="134"/>
      <c r="RPU428" s="134"/>
      <c r="RPV428" s="134"/>
      <c r="RPW428" s="134"/>
      <c r="RPX428" s="134"/>
      <c r="RPY428" s="134"/>
      <c r="RPZ428" s="134"/>
      <c r="RQA428" s="134"/>
      <c r="RQB428" s="134"/>
      <c r="RQC428" s="134"/>
      <c r="RQD428" s="134"/>
      <c r="RQE428" s="134"/>
      <c r="RQF428" s="134"/>
      <c r="RQG428" s="134"/>
      <c r="RQH428" s="134"/>
      <c r="RQI428" s="134"/>
      <c r="RQJ428" s="134"/>
      <c r="RQK428" s="134"/>
      <c r="RQL428" s="134"/>
      <c r="RQM428" s="134"/>
      <c r="RQN428" s="134"/>
      <c r="RQO428" s="134"/>
      <c r="RQP428" s="134"/>
      <c r="RQQ428" s="134"/>
      <c r="RQR428" s="134"/>
      <c r="RQS428" s="134"/>
      <c r="RQT428" s="134"/>
      <c r="RQU428" s="134"/>
      <c r="RQV428" s="134"/>
      <c r="RQW428" s="134"/>
      <c r="RQX428" s="134"/>
      <c r="RQY428" s="134"/>
      <c r="RQZ428" s="134"/>
      <c r="RRA428" s="134"/>
      <c r="RRB428" s="134"/>
      <c r="RRC428" s="134"/>
      <c r="RRD428" s="134"/>
      <c r="RRE428" s="134"/>
      <c r="RRF428" s="134"/>
      <c r="RRG428" s="134"/>
      <c r="RRH428" s="134"/>
      <c r="RRI428" s="134"/>
      <c r="RRJ428" s="134"/>
      <c r="RRK428" s="134"/>
      <c r="RRL428" s="134"/>
      <c r="RRM428" s="134"/>
      <c r="RRN428" s="134"/>
      <c r="RRO428" s="134"/>
      <c r="RRP428" s="134"/>
      <c r="RRQ428" s="134"/>
      <c r="RRR428" s="134"/>
      <c r="RRS428" s="134"/>
      <c r="RRT428" s="134"/>
      <c r="RRU428" s="134"/>
      <c r="RRV428" s="134"/>
      <c r="RRW428" s="134"/>
      <c r="RRX428" s="134"/>
      <c r="RRY428" s="134"/>
      <c r="RRZ428" s="134"/>
      <c r="RSA428" s="134"/>
      <c r="RSB428" s="134"/>
      <c r="RSC428" s="134"/>
      <c r="RSD428" s="134"/>
      <c r="RSE428" s="134"/>
      <c r="RSF428" s="134"/>
      <c r="RSG428" s="134"/>
      <c r="RSH428" s="134"/>
      <c r="RSI428" s="134"/>
      <c r="RSJ428" s="134"/>
      <c r="RSK428" s="134"/>
      <c r="RSL428" s="134"/>
      <c r="RSM428" s="134"/>
      <c r="RSN428" s="134"/>
      <c r="RSO428" s="134"/>
      <c r="RSP428" s="134"/>
      <c r="RSQ428" s="134"/>
      <c r="RSR428" s="134"/>
      <c r="RSS428" s="134"/>
      <c r="RST428" s="134"/>
      <c r="RSU428" s="134"/>
      <c r="RSV428" s="134"/>
      <c r="RSW428" s="134"/>
      <c r="RSX428" s="134"/>
      <c r="RSY428" s="134"/>
      <c r="RSZ428" s="134"/>
      <c r="RTA428" s="134"/>
      <c r="RTB428" s="134"/>
      <c r="RTC428" s="134"/>
      <c r="RTD428" s="134"/>
      <c r="RTE428" s="134"/>
      <c r="RTF428" s="134"/>
      <c r="RTG428" s="134"/>
      <c r="RTH428" s="134"/>
      <c r="RTI428" s="134"/>
      <c r="RTJ428" s="134"/>
      <c r="RTK428" s="134"/>
      <c r="RTL428" s="134"/>
      <c r="RTM428" s="134"/>
      <c r="RTN428" s="134"/>
      <c r="RTO428" s="134"/>
      <c r="RTP428" s="134"/>
      <c r="RTQ428" s="134"/>
      <c r="RTR428" s="134"/>
      <c r="RTS428" s="134"/>
      <c r="RTT428" s="134"/>
      <c r="RTU428" s="134"/>
      <c r="RTV428" s="134"/>
      <c r="RTW428" s="134"/>
      <c r="RTX428" s="134"/>
      <c r="RTY428" s="134"/>
      <c r="RTZ428" s="134"/>
      <c r="RUA428" s="134"/>
      <c r="RUB428" s="134"/>
      <c r="RUC428" s="134"/>
      <c r="RUD428" s="134"/>
      <c r="RUE428" s="134"/>
      <c r="RUF428" s="134"/>
      <c r="RUG428" s="134"/>
      <c r="RUH428" s="134"/>
      <c r="RUI428" s="134"/>
      <c r="RUJ428" s="134"/>
      <c r="RUK428" s="134"/>
      <c r="RUL428" s="134"/>
      <c r="RUM428" s="134"/>
      <c r="RUN428" s="134"/>
      <c r="RUO428" s="134"/>
      <c r="RUP428" s="134"/>
      <c r="RUQ428" s="134"/>
      <c r="RUR428" s="134"/>
      <c r="RUS428" s="134"/>
      <c r="RUT428" s="134"/>
      <c r="RUU428" s="134"/>
      <c r="RUV428" s="134"/>
      <c r="RUW428" s="134"/>
      <c r="RUX428" s="134"/>
      <c r="RUY428" s="134"/>
      <c r="RUZ428" s="134"/>
      <c r="RVA428" s="134"/>
      <c r="RVB428" s="134"/>
      <c r="RVC428" s="134"/>
      <c r="RVD428" s="134"/>
      <c r="RVE428" s="134"/>
      <c r="RVF428" s="134"/>
      <c r="RVG428" s="134"/>
      <c r="RVH428" s="134"/>
      <c r="RVI428" s="134"/>
      <c r="RVJ428" s="134"/>
      <c r="RVK428" s="134"/>
      <c r="RVL428" s="134"/>
      <c r="RVM428" s="134"/>
      <c r="RVN428" s="134"/>
      <c r="RVO428" s="134"/>
      <c r="RVP428" s="134"/>
      <c r="RVQ428" s="134"/>
      <c r="RVR428" s="134"/>
      <c r="RVS428" s="134"/>
      <c r="RVT428" s="134"/>
      <c r="RVU428" s="134"/>
      <c r="RVV428" s="134"/>
      <c r="RVW428" s="134"/>
      <c r="RVX428" s="134"/>
      <c r="RVY428" s="134"/>
      <c r="RVZ428" s="134"/>
      <c r="RWA428" s="134"/>
      <c r="RWB428" s="134"/>
      <c r="RWC428" s="134"/>
      <c r="RWD428" s="134"/>
      <c r="RWE428" s="134"/>
      <c r="RWF428" s="134"/>
      <c r="RWG428" s="134"/>
      <c r="RWH428" s="134"/>
      <c r="RWI428" s="134"/>
      <c r="RWJ428" s="134"/>
      <c r="RWK428" s="134"/>
      <c r="RWL428" s="134"/>
      <c r="RWM428" s="134"/>
      <c r="RWN428" s="134"/>
      <c r="RWO428" s="134"/>
      <c r="RWP428" s="134"/>
      <c r="RWQ428" s="134"/>
      <c r="RWR428" s="134"/>
      <c r="RWS428" s="134"/>
      <c r="RWT428" s="134"/>
      <c r="RWU428" s="134"/>
      <c r="RWV428" s="134"/>
      <c r="RWW428" s="134"/>
      <c r="RWX428" s="134"/>
      <c r="RWY428" s="134"/>
      <c r="RWZ428" s="134"/>
      <c r="RXA428" s="134"/>
      <c r="RXB428" s="134"/>
      <c r="RXC428" s="134"/>
      <c r="RXD428" s="134"/>
      <c r="RXE428" s="134"/>
      <c r="RXF428" s="134"/>
      <c r="RXG428" s="134"/>
      <c r="RXH428" s="134"/>
      <c r="RXI428" s="134"/>
      <c r="RXJ428" s="134"/>
      <c r="RXK428" s="134"/>
      <c r="RXL428" s="134"/>
      <c r="RXM428" s="134"/>
      <c r="RXN428" s="134"/>
      <c r="RXO428" s="134"/>
      <c r="RXP428" s="134"/>
      <c r="RXQ428" s="134"/>
      <c r="RXR428" s="134"/>
      <c r="RXS428" s="134"/>
      <c r="RXT428" s="134"/>
      <c r="RXU428" s="134"/>
      <c r="RXV428" s="134"/>
      <c r="RXW428" s="134"/>
      <c r="RXX428" s="134"/>
      <c r="RXY428" s="134"/>
      <c r="RXZ428" s="134"/>
      <c r="RYA428" s="134"/>
      <c r="RYB428" s="134"/>
      <c r="RYC428" s="134"/>
      <c r="RYD428" s="134"/>
      <c r="RYE428" s="134"/>
      <c r="RYF428" s="134"/>
      <c r="RYG428" s="134"/>
      <c r="RYH428" s="134"/>
      <c r="RYI428" s="134"/>
      <c r="RYJ428" s="134"/>
      <c r="RYK428" s="134"/>
      <c r="RYL428" s="134"/>
      <c r="RYM428" s="134"/>
      <c r="RYN428" s="134"/>
      <c r="RYO428" s="134"/>
      <c r="RYP428" s="134"/>
      <c r="RYQ428" s="134"/>
      <c r="RYR428" s="134"/>
      <c r="RYS428" s="134"/>
      <c r="RYT428" s="134"/>
      <c r="RYU428" s="134"/>
      <c r="RYV428" s="134"/>
      <c r="RYW428" s="134"/>
      <c r="RYX428" s="134"/>
      <c r="RYY428" s="134"/>
      <c r="RYZ428" s="134"/>
      <c r="RZA428" s="134"/>
      <c r="RZB428" s="134"/>
      <c r="RZC428" s="134"/>
      <c r="RZD428" s="134"/>
      <c r="RZE428" s="134"/>
      <c r="RZF428" s="134"/>
      <c r="RZG428" s="134"/>
      <c r="RZH428" s="134"/>
      <c r="RZI428" s="134"/>
      <c r="RZJ428" s="134"/>
      <c r="RZK428" s="134"/>
      <c r="RZL428" s="134"/>
      <c r="RZM428" s="134"/>
      <c r="RZN428" s="134"/>
      <c r="RZO428" s="134"/>
      <c r="RZP428" s="134"/>
      <c r="RZQ428" s="134"/>
      <c r="RZR428" s="134"/>
      <c r="RZS428" s="134"/>
      <c r="RZT428" s="134"/>
      <c r="RZU428" s="134"/>
      <c r="RZV428" s="134"/>
      <c r="RZW428" s="134"/>
      <c r="RZX428" s="134"/>
      <c r="RZY428" s="134"/>
      <c r="RZZ428" s="134"/>
      <c r="SAA428" s="134"/>
      <c r="SAB428" s="134"/>
      <c r="SAC428" s="134"/>
      <c r="SAD428" s="134"/>
      <c r="SAE428" s="134"/>
      <c r="SAF428" s="134"/>
      <c r="SAG428" s="134"/>
      <c r="SAH428" s="134"/>
      <c r="SAI428" s="134"/>
      <c r="SAJ428" s="134"/>
      <c r="SAK428" s="134"/>
      <c r="SAL428" s="134"/>
      <c r="SAM428" s="134"/>
      <c r="SAN428" s="134"/>
      <c r="SAO428" s="134"/>
      <c r="SAP428" s="134"/>
      <c r="SAQ428" s="134"/>
      <c r="SAR428" s="134"/>
      <c r="SAS428" s="134"/>
      <c r="SAT428" s="134"/>
      <c r="SAU428" s="134"/>
      <c r="SAV428" s="134"/>
      <c r="SAW428" s="134"/>
      <c r="SAX428" s="134"/>
      <c r="SAY428" s="134"/>
      <c r="SAZ428" s="134"/>
      <c r="SBA428" s="134"/>
      <c r="SBB428" s="134"/>
      <c r="SBC428" s="134"/>
      <c r="SBD428" s="134"/>
      <c r="SBE428" s="134"/>
      <c r="SBF428" s="134"/>
      <c r="SBG428" s="134"/>
      <c r="SBH428" s="134"/>
      <c r="SBI428" s="134"/>
      <c r="SBJ428" s="134"/>
      <c r="SBK428" s="134"/>
      <c r="SBL428" s="134"/>
      <c r="SBM428" s="134"/>
      <c r="SBN428" s="134"/>
      <c r="SBO428" s="134"/>
      <c r="SBP428" s="134"/>
      <c r="SBQ428" s="134"/>
      <c r="SBR428" s="134"/>
      <c r="SBS428" s="134"/>
      <c r="SBT428" s="134"/>
      <c r="SBU428" s="134"/>
      <c r="SBV428" s="134"/>
      <c r="SBW428" s="134"/>
      <c r="SBX428" s="134"/>
      <c r="SBY428" s="134"/>
      <c r="SBZ428" s="134"/>
      <c r="SCA428" s="134"/>
      <c r="SCB428" s="134"/>
      <c r="SCC428" s="134"/>
      <c r="SCD428" s="134"/>
      <c r="SCE428" s="134"/>
      <c r="SCF428" s="134"/>
      <c r="SCG428" s="134"/>
      <c r="SCH428" s="134"/>
      <c r="SCI428" s="134"/>
      <c r="SCJ428" s="134"/>
      <c r="SCK428" s="134"/>
      <c r="SCL428" s="134"/>
      <c r="SCM428" s="134"/>
      <c r="SCN428" s="134"/>
      <c r="SCO428" s="134"/>
      <c r="SCP428" s="134"/>
      <c r="SCQ428" s="134"/>
      <c r="SCR428" s="134"/>
      <c r="SCS428" s="134"/>
      <c r="SCT428" s="134"/>
      <c r="SCU428" s="134"/>
      <c r="SCV428" s="134"/>
      <c r="SCW428" s="134"/>
      <c r="SCX428" s="134"/>
      <c r="SCY428" s="134"/>
      <c r="SCZ428" s="134"/>
      <c r="SDA428" s="134"/>
      <c r="SDB428" s="134"/>
      <c r="SDC428" s="134"/>
      <c r="SDD428" s="134"/>
      <c r="SDE428" s="134"/>
      <c r="SDF428" s="134"/>
      <c r="SDG428" s="134"/>
      <c r="SDH428" s="134"/>
      <c r="SDI428" s="134"/>
      <c r="SDJ428" s="134"/>
      <c r="SDK428" s="134"/>
      <c r="SDL428" s="134"/>
      <c r="SDM428" s="134"/>
      <c r="SDN428" s="134"/>
      <c r="SDO428" s="134"/>
      <c r="SDP428" s="134"/>
      <c r="SDQ428" s="134"/>
      <c r="SDR428" s="134"/>
      <c r="SDS428" s="134"/>
      <c r="SDT428" s="134"/>
      <c r="SDU428" s="134"/>
      <c r="SDV428" s="134"/>
      <c r="SDW428" s="134"/>
      <c r="SDX428" s="134"/>
      <c r="SDY428" s="134"/>
      <c r="SDZ428" s="134"/>
      <c r="SEA428" s="134"/>
      <c r="SEB428" s="134"/>
      <c r="SEC428" s="134"/>
      <c r="SED428" s="134"/>
      <c r="SEE428" s="134"/>
      <c r="SEF428" s="134"/>
      <c r="SEG428" s="134"/>
      <c r="SEH428" s="134"/>
      <c r="SEI428" s="134"/>
      <c r="SEJ428" s="134"/>
      <c r="SEK428" s="134"/>
      <c r="SEL428" s="134"/>
      <c r="SEM428" s="134"/>
      <c r="SEN428" s="134"/>
      <c r="SEO428" s="134"/>
      <c r="SEP428" s="134"/>
      <c r="SEQ428" s="134"/>
      <c r="SER428" s="134"/>
      <c r="SES428" s="134"/>
      <c r="SET428" s="134"/>
      <c r="SEU428" s="134"/>
      <c r="SEV428" s="134"/>
      <c r="SEW428" s="134"/>
      <c r="SEX428" s="134"/>
      <c r="SEY428" s="134"/>
      <c r="SEZ428" s="134"/>
      <c r="SFA428" s="134"/>
      <c r="SFB428" s="134"/>
      <c r="SFC428" s="134"/>
      <c r="SFD428" s="134"/>
      <c r="SFE428" s="134"/>
      <c r="SFF428" s="134"/>
      <c r="SFG428" s="134"/>
      <c r="SFH428" s="134"/>
      <c r="SFI428" s="134"/>
      <c r="SFJ428" s="134"/>
      <c r="SFK428" s="134"/>
      <c r="SFL428" s="134"/>
      <c r="SFM428" s="134"/>
      <c r="SFN428" s="134"/>
      <c r="SFO428" s="134"/>
      <c r="SFP428" s="134"/>
      <c r="SFQ428" s="134"/>
      <c r="SFR428" s="134"/>
      <c r="SFS428" s="134"/>
      <c r="SFT428" s="134"/>
      <c r="SFU428" s="134"/>
      <c r="SFV428" s="134"/>
      <c r="SFW428" s="134"/>
      <c r="SFX428" s="134"/>
      <c r="SFY428" s="134"/>
      <c r="SFZ428" s="134"/>
      <c r="SGA428" s="134"/>
      <c r="SGB428" s="134"/>
      <c r="SGC428" s="134"/>
      <c r="SGD428" s="134"/>
      <c r="SGE428" s="134"/>
      <c r="SGF428" s="134"/>
      <c r="SGG428" s="134"/>
      <c r="SGH428" s="134"/>
      <c r="SGI428" s="134"/>
      <c r="SGJ428" s="134"/>
      <c r="SGK428" s="134"/>
      <c r="SGL428" s="134"/>
      <c r="SGM428" s="134"/>
      <c r="SGN428" s="134"/>
      <c r="SGO428" s="134"/>
      <c r="SGP428" s="134"/>
      <c r="SGQ428" s="134"/>
      <c r="SGR428" s="134"/>
      <c r="SGS428" s="134"/>
      <c r="SGT428" s="134"/>
      <c r="SGU428" s="134"/>
      <c r="SGV428" s="134"/>
      <c r="SGW428" s="134"/>
      <c r="SGX428" s="134"/>
      <c r="SGY428" s="134"/>
      <c r="SGZ428" s="134"/>
      <c r="SHA428" s="134"/>
      <c r="SHB428" s="134"/>
      <c r="SHC428" s="134"/>
      <c r="SHD428" s="134"/>
      <c r="SHE428" s="134"/>
      <c r="SHF428" s="134"/>
      <c r="SHG428" s="134"/>
      <c r="SHH428" s="134"/>
      <c r="SHI428" s="134"/>
      <c r="SHJ428" s="134"/>
      <c r="SHK428" s="134"/>
      <c r="SHL428" s="134"/>
      <c r="SHM428" s="134"/>
      <c r="SHN428" s="134"/>
      <c r="SHO428" s="134"/>
      <c r="SHP428" s="134"/>
      <c r="SHQ428" s="134"/>
      <c r="SHR428" s="134"/>
      <c r="SHS428" s="134"/>
      <c r="SHT428" s="134"/>
      <c r="SHU428" s="134"/>
      <c r="SHV428" s="134"/>
      <c r="SHW428" s="134"/>
      <c r="SHX428" s="134"/>
      <c r="SHY428" s="134"/>
      <c r="SHZ428" s="134"/>
      <c r="SIA428" s="134"/>
      <c r="SIB428" s="134"/>
      <c r="SIC428" s="134"/>
      <c r="SID428" s="134"/>
      <c r="SIE428" s="134"/>
      <c r="SIF428" s="134"/>
      <c r="SIG428" s="134"/>
      <c r="SIH428" s="134"/>
      <c r="SII428" s="134"/>
      <c r="SIJ428" s="134"/>
      <c r="SIK428" s="134"/>
      <c r="SIL428" s="134"/>
      <c r="SIM428" s="134"/>
      <c r="SIN428" s="134"/>
      <c r="SIO428" s="134"/>
      <c r="SIP428" s="134"/>
      <c r="SIQ428" s="134"/>
      <c r="SIR428" s="134"/>
      <c r="SIS428" s="134"/>
      <c r="SIT428" s="134"/>
      <c r="SIU428" s="134"/>
      <c r="SIV428" s="134"/>
      <c r="SIW428" s="134"/>
      <c r="SIX428" s="134"/>
      <c r="SIY428" s="134"/>
      <c r="SIZ428" s="134"/>
      <c r="SJA428" s="134"/>
      <c r="SJB428" s="134"/>
      <c r="SJC428" s="134"/>
      <c r="SJD428" s="134"/>
      <c r="SJE428" s="134"/>
      <c r="SJF428" s="134"/>
      <c r="SJG428" s="134"/>
      <c r="SJH428" s="134"/>
      <c r="SJI428" s="134"/>
      <c r="SJJ428" s="134"/>
      <c r="SJK428" s="134"/>
      <c r="SJL428" s="134"/>
      <c r="SJM428" s="134"/>
      <c r="SJN428" s="134"/>
      <c r="SJO428" s="134"/>
      <c r="SJP428" s="134"/>
      <c r="SJQ428" s="134"/>
      <c r="SJR428" s="134"/>
      <c r="SJS428" s="134"/>
      <c r="SJT428" s="134"/>
      <c r="SJU428" s="134"/>
      <c r="SJV428" s="134"/>
      <c r="SJW428" s="134"/>
      <c r="SJX428" s="134"/>
      <c r="SJY428" s="134"/>
      <c r="SJZ428" s="134"/>
      <c r="SKA428" s="134"/>
      <c r="SKB428" s="134"/>
      <c r="SKC428" s="134"/>
      <c r="SKD428" s="134"/>
      <c r="SKE428" s="134"/>
      <c r="SKF428" s="134"/>
      <c r="SKG428" s="134"/>
      <c r="SKH428" s="134"/>
      <c r="SKI428" s="134"/>
      <c r="SKJ428" s="134"/>
      <c r="SKK428" s="134"/>
      <c r="SKL428" s="134"/>
      <c r="SKM428" s="134"/>
      <c r="SKN428" s="134"/>
      <c r="SKO428" s="134"/>
      <c r="SKP428" s="134"/>
      <c r="SKQ428" s="134"/>
      <c r="SKR428" s="134"/>
      <c r="SKS428" s="134"/>
      <c r="SKT428" s="134"/>
      <c r="SKU428" s="134"/>
      <c r="SKV428" s="134"/>
      <c r="SKW428" s="134"/>
      <c r="SKX428" s="134"/>
      <c r="SKY428" s="134"/>
      <c r="SKZ428" s="134"/>
      <c r="SLA428" s="134"/>
      <c r="SLB428" s="134"/>
      <c r="SLC428" s="134"/>
      <c r="SLD428" s="134"/>
      <c r="SLE428" s="134"/>
      <c r="SLF428" s="134"/>
      <c r="SLG428" s="134"/>
      <c r="SLH428" s="134"/>
      <c r="SLI428" s="134"/>
      <c r="SLJ428" s="134"/>
      <c r="SLK428" s="134"/>
      <c r="SLL428" s="134"/>
      <c r="SLM428" s="134"/>
      <c r="SLN428" s="134"/>
      <c r="SLO428" s="134"/>
      <c r="SLP428" s="134"/>
      <c r="SLQ428" s="134"/>
      <c r="SLR428" s="134"/>
      <c r="SLS428" s="134"/>
      <c r="SLT428" s="134"/>
      <c r="SLU428" s="134"/>
      <c r="SLV428" s="134"/>
      <c r="SLW428" s="134"/>
      <c r="SLX428" s="134"/>
      <c r="SLY428" s="134"/>
      <c r="SLZ428" s="134"/>
      <c r="SMA428" s="134"/>
      <c r="SMB428" s="134"/>
      <c r="SMC428" s="134"/>
      <c r="SMD428" s="134"/>
      <c r="SME428" s="134"/>
      <c r="SMF428" s="134"/>
      <c r="SMG428" s="134"/>
      <c r="SMH428" s="134"/>
      <c r="SMI428" s="134"/>
      <c r="SMJ428" s="134"/>
      <c r="SMK428" s="134"/>
      <c r="SML428" s="134"/>
      <c r="SMM428" s="134"/>
      <c r="SMN428" s="134"/>
      <c r="SMO428" s="134"/>
      <c r="SMP428" s="134"/>
      <c r="SMQ428" s="134"/>
      <c r="SMR428" s="134"/>
      <c r="SMS428" s="134"/>
      <c r="SMT428" s="134"/>
      <c r="SMU428" s="134"/>
      <c r="SMV428" s="134"/>
      <c r="SMW428" s="134"/>
      <c r="SMX428" s="134"/>
      <c r="SMY428" s="134"/>
      <c r="SMZ428" s="134"/>
      <c r="SNA428" s="134"/>
      <c r="SNB428" s="134"/>
      <c r="SNC428" s="134"/>
      <c r="SND428" s="134"/>
      <c r="SNE428" s="134"/>
      <c r="SNF428" s="134"/>
      <c r="SNG428" s="134"/>
      <c r="SNH428" s="134"/>
      <c r="SNI428" s="134"/>
      <c r="SNJ428" s="134"/>
      <c r="SNK428" s="134"/>
      <c r="SNL428" s="134"/>
      <c r="SNM428" s="134"/>
      <c r="SNN428" s="134"/>
      <c r="SNO428" s="134"/>
      <c r="SNP428" s="134"/>
      <c r="SNQ428" s="134"/>
      <c r="SNR428" s="134"/>
      <c r="SNS428" s="134"/>
      <c r="SNT428" s="134"/>
      <c r="SNU428" s="134"/>
      <c r="SNV428" s="134"/>
      <c r="SNW428" s="134"/>
      <c r="SNX428" s="134"/>
      <c r="SNY428" s="134"/>
      <c r="SNZ428" s="134"/>
      <c r="SOA428" s="134"/>
      <c r="SOB428" s="134"/>
      <c r="SOC428" s="134"/>
      <c r="SOD428" s="134"/>
      <c r="SOE428" s="134"/>
      <c r="SOF428" s="134"/>
      <c r="SOG428" s="134"/>
      <c r="SOH428" s="134"/>
      <c r="SOI428" s="134"/>
      <c r="SOJ428" s="134"/>
      <c r="SOK428" s="134"/>
      <c r="SOL428" s="134"/>
      <c r="SOM428" s="134"/>
      <c r="SON428" s="134"/>
      <c r="SOO428" s="134"/>
      <c r="SOP428" s="134"/>
      <c r="SOQ428" s="134"/>
      <c r="SOR428" s="134"/>
      <c r="SOS428" s="134"/>
      <c r="SOT428" s="134"/>
      <c r="SOU428" s="134"/>
      <c r="SOV428" s="134"/>
      <c r="SOW428" s="134"/>
      <c r="SOX428" s="134"/>
      <c r="SOY428" s="134"/>
      <c r="SOZ428" s="134"/>
      <c r="SPA428" s="134"/>
      <c r="SPB428" s="134"/>
      <c r="SPC428" s="134"/>
      <c r="SPD428" s="134"/>
      <c r="SPE428" s="134"/>
      <c r="SPF428" s="134"/>
      <c r="SPG428" s="134"/>
      <c r="SPH428" s="134"/>
      <c r="SPI428" s="134"/>
      <c r="SPJ428" s="134"/>
      <c r="SPK428" s="134"/>
      <c r="SPL428" s="134"/>
      <c r="SPM428" s="134"/>
      <c r="SPN428" s="134"/>
      <c r="SPO428" s="134"/>
      <c r="SPP428" s="134"/>
      <c r="SPQ428" s="134"/>
      <c r="SPR428" s="134"/>
      <c r="SPS428" s="134"/>
      <c r="SPT428" s="134"/>
      <c r="SPU428" s="134"/>
      <c r="SPV428" s="134"/>
      <c r="SPW428" s="134"/>
      <c r="SPX428" s="134"/>
      <c r="SPY428" s="134"/>
      <c r="SPZ428" s="134"/>
      <c r="SQA428" s="134"/>
      <c r="SQB428" s="134"/>
      <c r="SQC428" s="134"/>
      <c r="SQD428" s="134"/>
      <c r="SQE428" s="134"/>
      <c r="SQF428" s="134"/>
      <c r="SQG428" s="134"/>
      <c r="SQH428" s="134"/>
      <c r="SQI428" s="134"/>
      <c r="SQJ428" s="134"/>
      <c r="SQK428" s="134"/>
      <c r="SQL428" s="134"/>
      <c r="SQM428" s="134"/>
      <c r="SQN428" s="134"/>
      <c r="SQO428" s="134"/>
      <c r="SQP428" s="134"/>
      <c r="SQQ428" s="134"/>
      <c r="SQR428" s="134"/>
      <c r="SQS428" s="134"/>
      <c r="SQT428" s="134"/>
      <c r="SQU428" s="134"/>
      <c r="SQV428" s="134"/>
      <c r="SQW428" s="134"/>
      <c r="SQX428" s="134"/>
      <c r="SQY428" s="134"/>
      <c r="SQZ428" s="134"/>
      <c r="SRA428" s="134"/>
      <c r="SRB428" s="134"/>
      <c r="SRC428" s="134"/>
      <c r="SRD428" s="134"/>
      <c r="SRE428" s="134"/>
      <c r="SRF428" s="134"/>
      <c r="SRG428" s="134"/>
      <c r="SRH428" s="134"/>
      <c r="SRI428" s="134"/>
      <c r="SRJ428" s="134"/>
      <c r="SRK428" s="134"/>
      <c r="SRL428" s="134"/>
      <c r="SRM428" s="134"/>
      <c r="SRN428" s="134"/>
      <c r="SRO428" s="134"/>
      <c r="SRP428" s="134"/>
      <c r="SRQ428" s="134"/>
      <c r="SRR428" s="134"/>
      <c r="SRS428" s="134"/>
      <c r="SRT428" s="134"/>
      <c r="SRU428" s="134"/>
      <c r="SRV428" s="134"/>
      <c r="SRW428" s="134"/>
      <c r="SRX428" s="134"/>
      <c r="SRY428" s="134"/>
      <c r="SRZ428" s="134"/>
      <c r="SSA428" s="134"/>
      <c r="SSB428" s="134"/>
      <c r="SSC428" s="134"/>
      <c r="SSD428" s="134"/>
      <c r="SSE428" s="134"/>
      <c r="SSF428" s="134"/>
      <c r="SSG428" s="134"/>
      <c r="SSH428" s="134"/>
      <c r="SSI428" s="134"/>
      <c r="SSJ428" s="134"/>
      <c r="SSK428" s="134"/>
      <c r="SSL428" s="134"/>
      <c r="SSM428" s="134"/>
      <c r="SSN428" s="134"/>
      <c r="SSO428" s="134"/>
      <c r="SSP428" s="134"/>
      <c r="SSQ428" s="134"/>
      <c r="SSR428" s="134"/>
      <c r="SSS428" s="134"/>
      <c r="SST428" s="134"/>
      <c r="SSU428" s="134"/>
      <c r="SSV428" s="134"/>
      <c r="SSW428" s="134"/>
      <c r="SSX428" s="134"/>
      <c r="SSY428" s="134"/>
      <c r="SSZ428" s="134"/>
      <c r="STA428" s="134"/>
      <c r="STB428" s="134"/>
      <c r="STC428" s="134"/>
      <c r="STD428" s="134"/>
      <c r="STE428" s="134"/>
      <c r="STF428" s="134"/>
      <c r="STG428" s="134"/>
      <c r="STH428" s="134"/>
      <c r="STI428" s="134"/>
      <c r="STJ428" s="134"/>
      <c r="STK428" s="134"/>
      <c r="STL428" s="134"/>
      <c r="STM428" s="134"/>
      <c r="STN428" s="134"/>
      <c r="STO428" s="134"/>
      <c r="STP428" s="134"/>
      <c r="STQ428" s="134"/>
      <c r="STR428" s="134"/>
      <c r="STS428" s="134"/>
      <c r="STT428" s="134"/>
      <c r="STU428" s="134"/>
      <c r="STV428" s="134"/>
      <c r="STW428" s="134"/>
      <c r="STX428" s="134"/>
      <c r="STY428" s="134"/>
      <c r="STZ428" s="134"/>
      <c r="SUA428" s="134"/>
      <c r="SUB428" s="134"/>
      <c r="SUC428" s="134"/>
      <c r="SUD428" s="134"/>
      <c r="SUE428" s="134"/>
      <c r="SUF428" s="134"/>
      <c r="SUG428" s="134"/>
      <c r="SUH428" s="134"/>
      <c r="SUI428" s="134"/>
      <c r="SUJ428" s="134"/>
      <c r="SUK428" s="134"/>
      <c r="SUL428" s="134"/>
      <c r="SUM428" s="134"/>
      <c r="SUN428" s="134"/>
      <c r="SUO428" s="134"/>
      <c r="SUP428" s="134"/>
      <c r="SUQ428" s="134"/>
      <c r="SUR428" s="134"/>
      <c r="SUS428" s="134"/>
      <c r="SUT428" s="134"/>
      <c r="SUU428" s="134"/>
      <c r="SUV428" s="134"/>
      <c r="SUW428" s="134"/>
      <c r="SUX428" s="134"/>
      <c r="SUY428" s="134"/>
      <c r="SUZ428" s="134"/>
      <c r="SVA428" s="134"/>
      <c r="SVB428" s="134"/>
      <c r="SVC428" s="134"/>
      <c r="SVD428" s="134"/>
      <c r="SVE428" s="134"/>
      <c r="SVF428" s="134"/>
      <c r="SVG428" s="134"/>
      <c r="SVH428" s="134"/>
      <c r="SVI428" s="134"/>
      <c r="SVJ428" s="134"/>
      <c r="SVK428" s="134"/>
      <c r="SVL428" s="134"/>
      <c r="SVM428" s="134"/>
      <c r="SVN428" s="134"/>
      <c r="SVO428" s="134"/>
      <c r="SVP428" s="134"/>
      <c r="SVQ428" s="134"/>
      <c r="SVR428" s="134"/>
      <c r="SVS428" s="134"/>
      <c r="SVT428" s="134"/>
      <c r="SVU428" s="134"/>
      <c r="SVV428" s="134"/>
      <c r="SVW428" s="134"/>
      <c r="SVX428" s="134"/>
      <c r="SVY428" s="134"/>
      <c r="SVZ428" s="134"/>
      <c r="SWA428" s="134"/>
      <c r="SWB428" s="134"/>
      <c r="SWC428" s="134"/>
      <c r="SWD428" s="134"/>
      <c r="SWE428" s="134"/>
      <c r="SWF428" s="134"/>
      <c r="SWG428" s="134"/>
      <c r="SWH428" s="134"/>
      <c r="SWI428" s="134"/>
      <c r="SWJ428" s="134"/>
      <c r="SWK428" s="134"/>
      <c r="SWL428" s="134"/>
      <c r="SWM428" s="134"/>
      <c r="SWN428" s="134"/>
      <c r="SWO428" s="134"/>
      <c r="SWP428" s="134"/>
      <c r="SWQ428" s="134"/>
      <c r="SWR428" s="134"/>
      <c r="SWS428" s="134"/>
      <c r="SWT428" s="134"/>
      <c r="SWU428" s="134"/>
      <c r="SWV428" s="134"/>
      <c r="SWW428" s="134"/>
      <c r="SWX428" s="134"/>
      <c r="SWY428" s="134"/>
      <c r="SWZ428" s="134"/>
      <c r="SXA428" s="134"/>
      <c r="SXB428" s="134"/>
      <c r="SXC428" s="134"/>
      <c r="SXD428" s="134"/>
      <c r="SXE428" s="134"/>
      <c r="SXF428" s="134"/>
      <c r="SXG428" s="134"/>
      <c r="SXH428" s="134"/>
      <c r="SXI428" s="134"/>
      <c r="SXJ428" s="134"/>
      <c r="SXK428" s="134"/>
      <c r="SXL428" s="134"/>
      <c r="SXM428" s="134"/>
      <c r="SXN428" s="134"/>
      <c r="SXO428" s="134"/>
      <c r="SXP428" s="134"/>
      <c r="SXQ428" s="134"/>
      <c r="SXR428" s="134"/>
      <c r="SXS428" s="134"/>
      <c r="SXT428" s="134"/>
      <c r="SXU428" s="134"/>
      <c r="SXV428" s="134"/>
      <c r="SXW428" s="134"/>
      <c r="SXX428" s="134"/>
      <c r="SXY428" s="134"/>
      <c r="SXZ428" s="134"/>
      <c r="SYA428" s="134"/>
      <c r="SYB428" s="134"/>
      <c r="SYC428" s="134"/>
      <c r="SYD428" s="134"/>
      <c r="SYE428" s="134"/>
      <c r="SYF428" s="134"/>
      <c r="SYG428" s="134"/>
      <c r="SYH428" s="134"/>
      <c r="SYI428" s="134"/>
      <c r="SYJ428" s="134"/>
      <c r="SYK428" s="134"/>
      <c r="SYL428" s="134"/>
      <c r="SYM428" s="134"/>
      <c r="SYN428" s="134"/>
      <c r="SYO428" s="134"/>
      <c r="SYP428" s="134"/>
      <c r="SYQ428" s="134"/>
      <c r="SYR428" s="134"/>
      <c r="SYS428" s="134"/>
      <c r="SYT428" s="134"/>
      <c r="SYU428" s="134"/>
      <c r="SYV428" s="134"/>
      <c r="SYW428" s="134"/>
      <c r="SYX428" s="134"/>
      <c r="SYY428" s="134"/>
      <c r="SYZ428" s="134"/>
      <c r="SZA428" s="134"/>
      <c r="SZB428" s="134"/>
      <c r="SZC428" s="134"/>
      <c r="SZD428" s="134"/>
      <c r="SZE428" s="134"/>
      <c r="SZF428" s="134"/>
      <c r="SZG428" s="134"/>
      <c r="SZH428" s="134"/>
      <c r="SZI428" s="134"/>
      <c r="SZJ428" s="134"/>
      <c r="SZK428" s="134"/>
      <c r="SZL428" s="134"/>
      <c r="SZM428" s="134"/>
      <c r="SZN428" s="134"/>
      <c r="SZO428" s="134"/>
      <c r="SZP428" s="134"/>
      <c r="SZQ428" s="134"/>
      <c r="SZR428" s="134"/>
      <c r="SZS428" s="134"/>
      <c r="SZT428" s="134"/>
      <c r="SZU428" s="134"/>
      <c r="SZV428" s="134"/>
      <c r="SZW428" s="134"/>
      <c r="SZX428" s="134"/>
      <c r="SZY428" s="134"/>
      <c r="SZZ428" s="134"/>
      <c r="TAA428" s="134"/>
      <c r="TAB428" s="134"/>
      <c r="TAC428" s="134"/>
      <c r="TAD428" s="134"/>
      <c r="TAE428" s="134"/>
      <c r="TAF428" s="134"/>
      <c r="TAG428" s="134"/>
      <c r="TAH428" s="134"/>
      <c r="TAI428" s="134"/>
      <c r="TAJ428" s="134"/>
      <c r="TAK428" s="134"/>
      <c r="TAL428" s="134"/>
      <c r="TAM428" s="134"/>
      <c r="TAN428" s="134"/>
      <c r="TAO428" s="134"/>
      <c r="TAP428" s="134"/>
      <c r="TAQ428" s="134"/>
      <c r="TAR428" s="134"/>
      <c r="TAS428" s="134"/>
      <c r="TAT428" s="134"/>
      <c r="TAU428" s="134"/>
      <c r="TAV428" s="134"/>
      <c r="TAW428" s="134"/>
      <c r="TAX428" s="134"/>
      <c r="TAY428" s="134"/>
      <c r="TAZ428" s="134"/>
      <c r="TBA428" s="134"/>
      <c r="TBB428" s="134"/>
      <c r="TBC428" s="134"/>
      <c r="TBD428" s="134"/>
      <c r="TBE428" s="134"/>
      <c r="TBF428" s="134"/>
      <c r="TBG428" s="134"/>
      <c r="TBH428" s="134"/>
      <c r="TBI428" s="134"/>
      <c r="TBJ428" s="134"/>
      <c r="TBK428" s="134"/>
      <c r="TBL428" s="134"/>
      <c r="TBM428" s="134"/>
      <c r="TBN428" s="134"/>
      <c r="TBO428" s="134"/>
      <c r="TBP428" s="134"/>
      <c r="TBQ428" s="134"/>
      <c r="TBR428" s="134"/>
      <c r="TBS428" s="134"/>
      <c r="TBT428" s="134"/>
      <c r="TBU428" s="134"/>
      <c r="TBV428" s="134"/>
      <c r="TBW428" s="134"/>
      <c r="TBX428" s="134"/>
      <c r="TBY428" s="134"/>
      <c r="TBZ428" s="134"/>
      <c r="TCA428" s="134"/>
      <c r="TCB428" s="134"/>
      <c r="TCC428" s="134"/>
      <c r="TCD428" s="134"/>
      <c r="TCE428" s="134"/>
      <c r="TCF428" s="134"/>
      <c r="TCG428" s="134"/>
      <c r="TCH428" s="134"/>
      <c r="TCI428" s="134"/>
      <c r="TCJ428" s="134"/>
      <c r="TCK428" s="134"/>
      <c r="TCL428" s="134"/>
      <c r="TCM428" s="134"/>
      <c r="TCN428" s="134"/>
      <c r="TCO428" s="134"/>
      <c r="TCP428" s="134"/>
      <c r="TCQ428" s="134"/>
      <c r="TCR428" s="134"/>
      <c r="TCS428" s="134"/>
      <c r="TCT428" s="134"/>
      <c r="TCU428" s="134"/>
      <c r="TCV428" s="134"/>
      <c r="TCW428" s="134"/>
      <c r="TCX428" s="134"/>
      <c r="TCY428" s="134"/>
      <c r="TCZ428" s="134"/>
      <c r="TDA428" s="134"/>
      <c r="TDB428" s="134"/>
      <c r="TDC428" s="134"/>
      <c r="TDD428" s="134"/>
      <c r="TDE428" s="134"/>
      <c r="TDF428" s="134"/>
      <c r="TDG428" s="134"/>
      <c r="TDH428" s="134"/>
      <c r="TDI428" s="134"/>
      <c r="TDJ428" s="134"/>
      <c r="TDK428" s="134"/>
      <c r="TDL428" s="134"/>
      <c r="TDM428" s="134"/>
      <c r="TDN428" s="134"/>
      <c r="TDO428" s="134"/>
      <c r="TDP428" s="134"/>
      <c r="TDQ428" s="134"/>
      <c r="TDR428" s="134"/>
      <c r="TDS428" s="134"/>
      <c r="TDT428" s="134"/>
      <c r="TDU428" s="134"/>
      <c r="TDV428" s="134"/>
      <c r="TDW428" s="134"/>
      <c r="TDX428" s="134"/>
      <c r="TDY428" s="134"/>
      <c r="TDZ428" s="134"/>
      <c r="TEA428" s="134"/>
      <c r="TEB428" s="134"/>
      <c r="TEC428" s="134"/>
      <c r="TED428" s="134"/>
      <c r="TEE428" s="134"/>
      <c r="TEF428" s="134"/>
      <c r="TEG428" s="134"/>
      <c r="TEH428" s="134"/>
      <c r="TEI428" s="134"/>
      <c r="TEJ428" s="134"/>
      <c r="TEK428" s="134"/>
      <c r="TEL428" s="134"/>
      <c r="TEM428" s="134"/>
      <c r="TEN428" s="134"/>
      <c r="TEO428" s="134"/>
      <c r="TEP428" s="134"/>
      <c r="TEQ428" s="134"/>
      <c r="TER428" s="134"/>
      <c r="TES428" s="134"/>
      <c r="TET428" s="134"/>
      <c r="TEU428" s="134"/>
      <c r="TEV428" s="134"/>
      <c r="TEW428" s="134"/>
      <c r="TEX428" s="134"/>
      <c r="TEY428" s="134"/>
      <c r="TEZ428" s="134"/>
      <c r="TFA428" s="134"/>
      <c r="TFB428" s="134"/>
      <c r="TFC428" s="134"/>
      <c r="TFD428" s="134"/>
      <c r="TFE428" s="134"/>
      <c r="TFF428" s="134"/>
      <c r="TFG428" s="134"/>
      <c r="TFH428" s="134"/>
      <c r="TFI428" s="134"/>
      <c r="TFJ428" s="134"/>
      <c r="TFK428" s="134"/>
      <c r="TFL428" s="134"/>
      <c r="TFM428" s="134"/>
      <c r="TFN428" s="134"/>
      <c r="TFO428" s="134"/>
      <c r="TFP428" s="134"/>
      <c r="TFQ428" s="134"/>
      <c r="TFR428" s="134"/>
      <c r="TFS428" s="134"/>
      <c r="TFT428" s="134"/>
      <c r="TFU428" s="134"/>
      <c r="TFV428" s="134"/>
      <c r="TFW428" s="134"/>
      <c r="TFX428" s="134"/>
      <c r="TFY428" s="134"/>
      <c r="TFZ428" s="134"/>
      <c r="TGA428" s="134"/>
      <c r="TGB428" s="134"/>
      <c r="TGC428" s="134"/>
      <c r="TGD428" s="134"/>
      <c r="TGE428" s="134"/>
      <c r="TGF428" s="134"/>
      <c r="TGG428" s="134"/>
      <c r="TGH428" s="134"/>
      <c r="TGI428" s="134"/>
      <c r="TGJ428" s="134"/>
      <c r="TGK428" s="134"/>
      <c r="TGL428" s="134"/>
      <c r="TGM428" s="134"/>
      <c r="TGN428" s="134"/>
      <c r="TGO428" s="134"/>
      <c r="TGP428" s="134"/>
      <c r="TGQ428" s="134"/>
      <c r="TGR428" s="134"/>
      <c r="TGS428" s="134"/>
      <c r="TGT428" s="134"/>
      <c r="TGU428" s="134"/>
      <c r="TGV428" s="134"/>
      <c r="TGW428" s="134"/>
      <c r="TGX428" s="134"/>
      <c r="TGY428" s="134"/>
      <c r="TGZ428" s="134"/>
      <c r="THA428" s="134"/>
      <c r="THB428" s="134"/>
      <c r="THC428" s="134"/>
      <c r="THD428" s="134"/>
      <c r="THE428" s="134"/>
      <c r="THF428" s="134"/>
      <c r="THG428" s="134"/>
      <c r="THH428" s="134"/>
      <c r="THI428" s="134"/>
      <c r="THJ428" s="134"/>
      <c r="THK428" s="134"/>
      <c r="THL428" s="134"/>
      <c r="THM428" s="134"/>
      <c r="THN428" s="134"/>
      <c r="THO428" s="134"/>
      <c r="THP428" s="134"/>
      <c r="THQ428" s="134"/>
      <c r="THR428" s="134"/>
      <c r="THS428" s="134"/>
      <c r="THT428" s="134"/>
      <c r="THU428" s="134"/>
      <c r="THV428" s="134"/>
      <c r="THW428" s="134"/>
      <c r="THX428" s="134"/>
      <c r="THY428" s="134"/>
      <c r="THZ428" s="134"/>
      <c r="TIA428" s="134"/>
      <c r="TIB428" s="134"/>
      <c r="TIC428" s="134"/>
      <c r="TID428" s="134"/>
      <c r="TIE428" s="134"/>
      <c r="TIF428" s="134"/>
      <c r="TIG428" s="134"/>
      <c r="TIH428" s="134"/>
      <c r="TII428" s="134"/>
      <c r="TIJ428" s="134"/>
      <c r="TIK428" s="134"/>
      <c r="TIL428" s="134"/>
      <c r="TIM428" s="134"/>
      <c r="TIN428" s="134"/>
      <c r="TIO428" s="134"/>
      <c r="TIP428" s="134"/>
      <c r="TIQ428" s="134"/>
      <c r="TIR428" s="134"/>
      <c r="TIS428" s="134"/>
      <c r="TIT428" s="134"/>
      <c r="TIU428" s="134"/>
      <c r="TIV428" s="134"/>
      <c r="TIW428" s="134"/>
      <c r="TIX428" s="134"/>
      <c r="TIY428" s="134"/>
      <c r="TIZ428" s="134"/>
      <c r="TJA428" s="134"/>
      <c r="TJB428" s="134"/>
      <c r="TJC428" s="134"/>
      <c r="TJD428" s="134"/>
      <c r="TJE428" s="134"/>
      <c r="TJF428" s="134"/>
      <c r="TJG428" s="134"/>
      <c r="TJH428" s="134"/>
      <c r="TJI428" s="134"/>
      <c r="TJJ428" s="134"/>
      <c r="TJK428" s="134"/>
      <c r="TJL428" s="134"/>
      <c r="TJM428" s="134"/>
      <c r="TJN428" s="134"/>
      <c r="TJO428" s="134"/>
      <c r="TJP428" s="134"/>
      <c r="TJQ428" s="134"/>
      <c r="TJR428" s="134"/>
      <c r="TJS428" s="134"/>
      <c r="TJT428" s="134"/>
      <c r="TJU428" s="134"/>
      <c r="TJV428" s="134"/>
      <c r="TJW428" s="134"/>
      <c r="TJX428" s="134"/>
      <c r="TJY428" s="134"/>
      <c r="TJZ428" s="134"/>
      <c r="TKA428" s="134"/>
      <c r="TKB428" s="134"/>
      <c r="TKC428" s="134"/>
      <c r="TKD428" s="134"/>
      <c r="TKE428" s="134"/>
      <c r="TKF428" s="134"/>
      <c r="TKG428" s="134"/>
      <c r="TKH428" s="134"/>
      <c r="TKI428" s="134"/>
      <c r="TKJ428" s="134"/>
      <c r="TKK428" s="134"/>
      <c r="TKL428" s="134"/>
      <c r="TKM428" s="134"/>
      <c r="TKN428" s="134"/>
      <c r="TKO428" s="134"/>
      <c r="TKP428" s="134"/>
      <c r="TKQ428" s="134"/>
      <c r="TKR428" s="134"/>
      <c r="TKS428" s="134"/>
      <c r="TKT428" s="134"/>
      <c r="TKU428" s="134"/>
      <c r="TKV428" s="134"/>
      <c r="TKW428" s="134"/>
      <c r="TKX428" s="134"/>
      <c r="TKY428" s="134"/>
      <c r="TKZ428" s="134"/>
      <c r="TLA428" s="134"/>
      <c r="TLB428" s="134"/>
      <c r="TLC428" s="134"/>
      <c r="TLD428" s="134"/>
      <c r="TLE428" s="134"/>
      <c r="TLF428" s="134"/>
      <c r="TLG428" s="134"/>
      <c r="TLH428" s="134"/>
      <c r="TLI428" s="134"/>
      <c r="TLJ428" s="134"/>
      <c r="TLK428" s="134"/>
      <c r="TLL428" s="134"/>
      <c r="TLM428" s="134"/>
      <c r="TLN428" s="134"/>
      <c r="TLO428" s="134"/>
      <c r="TLP428" s="134"/>
      <c r="TLQ428" s="134"/>
      <c r="TLR428" s="134"/>
      <c r="TLS428" s="134"/>
      <c r="TLT428" s="134"/>
      <c r="TLU428" s="134"/>
      <c r="TLV428" s="134"/>
      <c r="TLW428" s="134"/>
      <c r="TLX428" s="134"/>
      <c r="TLY428" s="134"/>
      <c r="TLZ428" s="134"/>
      <c r="TMA428" s="134"/>
      <c r="TMB428" s="134"/>
      <c r="TMC428" s="134"/>
      <c r="TMD428" s="134"/>
      <c r="TME428" s="134"/>
      <c r="TMF428" s="134"/>
      <c r="TMG428" s="134"/>
      <c r="TMH428" s="134"/>
      <c r="TMI428" s="134"/>
      <c r="TMJ428" s="134"/>
      <c r="TMK428" s="134"/>
      <c r="TML428" s="134"/>
      <c r="TMM428" s="134"/>
      <c r="TMN428" s="134"/>
      <c r="TMO428" s="134"/>
      <c r="TMP428" s="134"/>
      <c r="TMQ428" s="134"/>
      <c r="TMR428" s="134"/>
      <c r="TMS428" s="134"/>
      <c r="TMT428" s="134"/>
      <c r="TMU428" s="134"/>
      <c r="TMV428" s="134"/>
      <c r="TMW428" s="134"/>
      <c r="TMX428" s="134"/>
      <c r="TMY428" s="134"/>
      <c r="TMZ428" s="134"/>
      <c r="TNA428" s="134"/>
      <c r="TNB428" s="134"/>
      <c r="TNC428" s="134"/>
      <c r="TND428" s="134"/>
      <c r="TNE428" s="134"/>
      <c r="TNF428" s="134"/>
      <c r="TNG428" s="134"/>
      <c r="TNH428" s="134"/>
      <c r="TNI428" s="134"/>
      <c r="TNJ428" s="134"/>
      <c r="TNK428" s="134"/>
      <c r="TNL428" s="134"/>
      <c r="TNM428" s="134"/>
      <c r="TNN428" s="134"/>
      <c r="TNO428" s="134"/>
      <c r="TNP428" s="134"/>
      <c r="TNQ428" s="134"/>
      <c r="TNR428" s="134"/>
      <c r="TNS428" s="134"/>
      <c r="TNT428" s="134"/>
      <c r="TNU428" s="134"/>
      <c r="TNV428" s="134"/>
      <c r="TNW428" s="134"/>
      <c r="TNX428" s="134"/>
      <c r="TNY428" s="134"/>
      <c r="TNZ428" s="134"/>
      <c r="TOA428" s="134"/>
      <c r="TOB428" s="134"/>
      <c r="TOC428" s="134"/>
      <c r="TOD428" s="134"/>
      <c r="TOE428" s="134"/>
      <c r="TOF428" s="134"/>
      <c r="TOG428" s="134"/>
      <c r="TOH428" s="134"/>
      <c r="TOI428" s="134"/>
      <c r="TOJ428" s="134"/>
      <c r="TOK428" s="134"/>
      <c r="TOL428" s="134"/>
      <c r="TOM428" s="134"/>
      <c r="TON428" s="134"/>
      <c r="TOO428" s="134"/>
      <c r="TOP428" s="134"/>
      <c r="TOQ428" s="134"/>
      <c r="TOR428" s="134"/>
      <c r="TOS428" s="134"/>
      <c r="TOT428" s="134"/>
      <c r="TOU428" s="134"/>
      <c r="TOV428" s="134"/>
      <c r="TOW428" s="134"/>
      <c r="TOX428" s="134"/>
      <c r="TOY428" s="134"/>
      <c r="TOZ428" s="134"/>
      <c r="TPA428" s="134"/>
      <c r="TPB428" s="134"/>
      <c r="TPC428" s="134"/>
      <c r="TPD428" s="134"/>
      <c r="TPE428" s="134"/>
      <c r="TPF428" s="134"/>
      <c r="TPG428" s="134"/>
      <c r="TPH428" s="134"/>
      <c r="TPI428" s="134"/>
      <c r="TPJ428" s="134"/>
      <c r="TPK428" s="134"/>
      <c r="TPL428" s="134"/>
      <c r="TPM428" s="134"/>
      <c r="TPN428" s="134"/>
      <c r="TPO428" s="134"/>
      <c r="TPP428" s="134"/>
      <c r="TPQ428" s="134"/>
      <c r="TPR428" s="134"/>
      <c r="TPS428" s="134"/>
      <c r="TPT428" s="134"/>
      <c r="TPU428" s="134"/>
      <c r="TPV428" s="134"/>
      <c r="TPW428" s="134"/>
      <c r="TPX428" s="134"/>
      <c r="TPY428" s="134"/>
      <c r="TPZ428" s="134"/>
      <c r="TQA428" s="134"/>
      <c r="TQB428" s="134"/>
      <c r="TQC428" s="134"/>
      <c r="TQD428" s="134"/>
      <c r="TQE428" s="134"/>
      <c r="TQF428" s="134"/>
      <c r="TQG428" s="134"/>
      <c r="TQH428" s="134"/>
      <c r="TQI428" s="134"/>
      <c r="TQJ428" s="134"/>
      <c r="TQK428" s="134"/>
      <c r="TQL428" s="134"/>
      <c r="TQM428" s="134"/>
      <c r="TQN428" s="134"/>
      <c r="TQO428" s="134"/>
      <c r="TQP428" s="134"/>
      <c r="TQQ428" s="134"/>
      <c r="TQR428" s="134"/>
      <c r="TQS428" s="134"/>
      <c r="TQT428" s="134"/>
      <c r="TQU428" s="134"/>
      <c r="TQV428" s="134"/>
      <c r="TQW428" s="134"/>
      <c r="TQX428" s="134"/>
      <c r="TQY428" s="134"/>
      <c r="TQZ428" s="134"/>
      <c r="TRA428" s="134"/>
      <c r="TRB428" s="134"/>
      <c r="TRC428" s="134"/>
      <c r="TRD428" s="134"/>
      <c r="TRE428" s="134"/>
      <c r="TRF428" s="134"/>
      <c r="TRG428" s="134"/>
      <c r="TRH428" s="134"/>
      <c r="TRI428" s="134"/>
      <c r="TRJ428" s="134"/>
      <c r="TRK428" s="134"/>
      <c r="TRL428" s="134"/>
      <c r="TRM428" s="134"/>
      <c r="TRN428" s="134"/>
      <c r="TRO428" s="134"/>
      <c r="TRP428" s="134"/>
      <c r="TRQ428" s="134"/>
      <c r="TRR428" s="134"/>
      <c r="TRS428" s="134"/>
      <c r="TRT428" s="134"/>
      <c r="TRU428" s="134"/>
      <c r="TRV428" s="134"/>
      <c r="TRW428" s="134"/>
      <c r="TRX428" s="134"/>
      <c r="TRY428" s="134"/>
      <c r="TRZ428" s="134"/>
      <c r="TSA428" s="134"/>
      <c r="TSB428" s="134"/>
      <c r="TSC428" s="134"/>
      <c r="TSD428" s="134"/>
      <c r="TSE428" s="134"/>
      <c r="TSF428" s="134"/>
      <c r="TSG428" s="134"/>
      <c r="TSH428" s="134"/>
      <c r="TSI428" s="134"/>
      <c r="TSJ428" s="134"/>
      <c r="TSK428" s="134"/>
      <c r="TSL428" s="134"/>
      <c r="TSM428" s="134"/>
      <c r="TSN428" s="134"/>
      <c r="TSO428" s="134"/>
      <c r="TSP428" s="134"/>
      <c r="TSQ428" s="134"/>
      <c r="TSR428" s="134"/>
      <c r="TSS428" s="134"/>
      <c r="TST428" s="134"/>
      <c r="TSU428" s="134"/>
      <c r="TSV428" s="134"/>
      <c r="TSW428" s="134"/>
      <c r="TSX428" s="134"/>
      <c r="TSY428" s="134"/>
      <c r="TSZ428" s="134"/>
      <c r="TTA428" s="134"/>
      <c r="TTB428" s="134"/>
      <c r="TTC428" s="134"/>
      <c r="TTD428" s="134"/>
      <c r="TTE428" s="134"/>
      <c r="TTF428" s="134"/>
      <c r="TTG428" s="134"/>
      <c r="TTH428" s="134"/>
      <c r="TTI428" s="134"/>
      <c r="TTJ428" s="134"/>
      <c r="TTK428" s="134"/>
      <c r="TTL428" s="134"/>
      <c r="TTM428" s="134"/>
      <c r="TTN428" s="134"/>
      <c r="TTO428" s="134"/>
      <c r="TTP428" s="134"/>
      <c r="TTQ428" s="134"/>
      <c r="TTR428" s="134"/>
      <c r="TTS428" s="134"/>
      <c r="TTT428" s="134"/>
      <c r="TTU428" s="134"/>
      <c r="TTV428" s="134"/>
      <c r="TTW428" s="134"/>
      <c r="TTX428" s="134"/>
      <c r="TTY428" s="134"/>
      <c r="TTZ428" s="134"/>
      <c r="TUA428" s="134"/>
      <c r="TUB428" s="134"/>
      <c r="TUC428" s="134"/>
      <c r="TUD428" s="134"/>
      <c r="TUE428" s="134"/>
      <c r="TUF428" s="134"/>
      <c r="TUG428" s="134"/>
      <c r="TUH428" s="134"/>
      <c r="TUI428" s="134"/>
      <c r="TUJ428" s="134"/>
      <c r="TUK428" s="134"/>
      <c r="TUL428" s="134"/>
      <c r="TUM428" s="134"/>
      <c r="TUN428" s="134"/>
      <c r="TUO428" s="134"/>
      <c r="TUP428" s="134"/>
      <c r="TUQ428" s="134"/>
      <c r="TUR428" s="134"/>
      <c r="TUS428" s="134"/>
      <c r="TUT428" s="134"/>
      <c r="TUU428" s="134"/>
      <c r="TUV428" s="134"/>
      <c r="TUW428" s="134"/>
      <c r="TUX428" s="134"/>
      <c r="TUY428" s="134"/>
      <c r="TUZ428" s="134"/>
      <c r="TVA428" s="134"/>
      <c r="TVB428" s="134"/>
      <c r="TVC428" s="134"/>
      <c r="TVD428" s="134"/>
      <c r="TVE428" s="134"/>
      <c r="TVF428" s="134"/>
      <c r="TVG428" s="134"/>
      <c r="TVH428" s="134"/>
      <c r="TVI428" s="134"/>
      <c r="TVJ428" s="134"/>
      <c r="TVK428" s="134"/>
      <c r="TVL428" s="134"/>
      <c r="TVM428" s="134"/>
      <c r="TVN428" s="134"/>
      <c r="TVO428" s="134"/>
      <c r="TVP428" s="134"/>
      <c r="TVQ428" s="134"/>
      <c r="TVR428" s="134"/>
      <c r="TVS428" s="134"/>
      <c r="TVT428" s="134"/>
      <c r="TVU428" s="134"/>
      <c r="TVV428" s="134"/>
      <c r="TVW428" s="134"/>
      <c r="TVX428" s="134"/>
      <c r="TVY428" s="134"/>
      <c r="TVZ428" s="134"/>
      <c r="TWA428" s="134"/>
      <c r="TWB428" s="134"/>
      <c r="TWC428" s="134"/>
      <c r="TWD428" s="134"/>
      <c r="TWE428" s="134"/>
      <c r="TWF428" s="134"/>
      <c r="TWG428" s="134"/>
      <c r="TWH428" s="134"/>
      <c r="TWI428" s="134"/>
      <c r="TWJ428" s="134"/>
      <c r="TWK428" s="134"/>
      <c r="TWL428" s="134"/>
      <c r="TWM428" s="134"/>
      <c r="TWN428" s="134"/>
      <c r="TWO428" s="134"/>
      <c r="TWP428" s="134"/>
      <c r="TWQ428" s="134"/>
      <c r="TWR428" s="134"/>
      <c r="TWS428" s="134"/>
      <c r="TWT428" s="134"/>
      <c r="TWU428" s="134"/>
      <c r="TWV428" s="134"/>
      <c r="TWW428" s="134"/>
      <c r="TWX428" s="134"/>
      <c r="TWY428" s="134"/>
      <c r="TWZ428" s="134"/>
      <c r="TXA428" s="134"/>
      <c r="TXB428" s="134"/>
      <c r="TXC428" s="134"/>
      <c r="TXD428" s="134"/>
      <c r="TXE428" s="134"/>
      <c r="TXF428" s="134"/>
      <c r="TXG428" s="134"/>
      <c r="TXH428" s="134"/>
      <c r="TXI428" s="134"/>
      <c r="TXJ428" s="134"/>
      <c r="TXK428" s="134"/>
      <c r="TXL428" s="134"/>
      <c r="TXM428" s="134"/>
      <c r="TXN428" s="134"/>
      <c r="TXO428" s="134"/>
      <c r="TXP428" s="134"/>
      <c r="TXQ428" s="134"/>
      <c r="TXR428" s="134"/>
      <c r="TXS428" s="134"/>
      <c r="TXT428" s="134"/>
      <c r="TXU428" s="134"/>
      <c r="TXV428" s="134"/>
      <c r="TXW428" s="134"/>
      <c r="TXX428" s="134"/>
      <c r="TXY428" s="134"/>
      <c r="TXZ428" s="134"/>
      <c r="TYA428" s="134"/>
      <c r="TYB428" s="134"/>
      <c r="TYC428" s="134"/>
      <c r="TYD428" s="134"/>
      <c r="TYE428" s="134"/>
      <c r="TYF428" s="134"/>
      <c r="TYG428" s="134"/>
      <c r="TYH428" s="134"/>
      <c r="TYI428" s="134"/>
      <c r="TYJ428" s="134"/>
      <c r="TYK428" s="134"/>
      <c r="TYL428" s="134"/>
      <c r="TYM428" s="134"/>
      <c r="TYN428" s="134"/>
      <c r="TYO428" s="134"/>
      <c r="TYP428" s="134"/>
      <c r="TYQ428" s="134"/>
      <c r="TYR428" s="134"/>
      <c r="TYS428" s="134"/>
      <c r="TYT428" s="134"/>
      <c r="TYU428" s="134"/>
      <c r="TYV428" s="134"/>
      <c r="TYW428" s="134"/>
      <c r="TYX428" s="134"/>
      <c r="TYY428" s="134"/>
      <c r="TYZ428" s="134"/>
      <c r="TZA428" s="134"/>
      <c r="TZB428" s="134"/>
      <c r="TZC428" s="134"/>
      <c r="TZD428" s="134"/>
      <c r="TZE428" s="134"/>
      <c r="TZF428" s="134"/>
      <c r="TZG428" s="134"/>
      <c r="TZH428" s="134"/>
      <c r="TZI428" s="134"/>
      <c r="TZJ428" s="134"/>
      <c r="TZK428" s="134"/>
      <c r="TZL428" s="134"/>
      <c r="TZM428" s="134"/>
      <c r="TZN428" s="134"/>
      <c r="TZO428" s="134"/>
      <c r="TZP428" s="134"/>
      <c r="TZQ428" s="134"/>
      <c r="TZR428" s="134"/>
      <c r="TZS428" s="134"/>
      <c r="TZT428" s="134"/>
      <c r="TZU428" s="134"/>
      <c r="TZV428" s="134"/>
      <c r="TZW428" s="134"/>
      <c r="TZX428" s="134"/>
      <c r="TZY428" s="134"/>
      <c r="TZZ428" s="134"/>
      <c r="UAA428" s="134"/>
      <c r="UAB428" s="134"/>
      <c r="UAC428" s="134"/>
      <c r="UAD428" s="134"/>
      <c r="UAE428" s="134"/>
      <c r="UAF428" s="134"/>
      <c r="UAG428" s="134"/>
      <c r="UAH428" s="134"/>
      <c r="UAI428" s="134"/>
      <c r="UAJ428" s="134"/>
      <c r="UAK428" s="134"/>
      <c r="UAL428" s="134"/>
      <c r="UAM428" s="134"/>
      <c r="UAN428" s="134"/>
      <c r="UAO428" s="134"/>
      <c r="UAP428" s="134"/>
      <c r="UAQ428" s="134"/>
      <c r="UAR428" s="134"/>
      <c r="UAS428" s="134"/>
      <c r="UAT428" s="134"/>
      <c r="UAU428" s="134"/>
      <c r="UAV428" s="134"/>
      <c r="UAW428" s="134"/>
      <c r="UAX428" s="134"/>
      <c r="UAY428" s="134"/>
      <c r="UAZ428" s="134"/>
      <c r="UBA428" s="134"/>
      <c r="UBB428" s="134"/>
      <c r="UBC428" s="134"/>
      <c r="UBD428" s="134"/>
      <c r="UBE428" s="134"/>
      <c r="UBF428" s="134"/>
      <c r="UBG428" s="134"/>
      <c r="UBH428" s="134"/>
      <c r="UBI428" s="134"/>
      <c r="UBJ428" s="134"/>
      <c r="UBK428" s="134"/>
      <c r="UBL428" s="134"/>
      <c r="UBM428" s="134"/>
      <c r="UBN428" s="134"/>
      <c r="UBO428" s="134"/>
      <c r="UBP428" s="134"/>
      <c r="UBQ428" s="134"/>
      <c r="UBR428" s="134"/>
      <c r="UBS428" s="134"/>
      <c r="UBT428" s="134"/>
      <c r="UBU428" s="134"/>
      <c r="UBV428" s="134"/>
      <c r="UBW428" s="134"/>
      <c r="UBX428" s="134"/>
      <c r="UBY428" s="134"/>
      <c r="UBZ428" s="134"/>
      <c r="UCA428" s="134"/>
      <c r="UCB428" s="134"/>
      <c r="UCC428" s="134"/>
      <c r="UCD428" s="134"/>
      <c r="UCE428" s="134"/>
      <c r="UCF428" s="134"/>
      <c r="UCG428" s="134"/>
      <c r="UCH428" s="134"/>
      <c r="UCI428" s="134"/>
      <c r="UCJ428" s="134"/>
      <c r="UCK428" s="134"/>
      <c r="UCL428" s="134"/>
      <c r="UCM428" s="134"/>
      <c r="UCN428" s="134"/>
      <c r="UCO428" s="134"/>
      <c r="UCP428" s="134"/>
      <c r="UCQ428" s="134"/>
      <c r="UCR428" s="134"/>
      <c r="UCS428" s="134"/>
      <c r="UCT428" s="134"/>
      <c r="UCU428" s="134"/>
      <c r="UCV428" s="134"/>
      <c r="UCW428" s="134"/>
      <c r="UCX428" s="134"/>
      <c r="UCY428" s="134"/>
      <c r="UCZ428" s="134"/>
      <c r="UDA428" s="134"/>
      <c r="UDB428" s="134"/>
      <c r="UDC428" s="134"/>
      <c r="UDD428" s="134"/>
      <c r="UDE428" s="134"/>
      <c r="UDF428" s="134"/>
      <c r="UDG428" s="134"/>
      <c r="UDH428" s="134"/>
      <c r="UDI428" s="134"/>
      <c r="UDJ428" s="134"/>
      <c r="UDK428" s="134"/>
      <c r="UDL428" s="134"/>
      <c r="UDM428" s="134"/>
      <c r="UDN428" s="134"/>
      <c r="UDO428" s="134"/>
      <c r="UDP428" s="134"/>
      <c r="UDQ428" s="134"/>
      <c r="UDR428" s="134"/>
      <c r="UDS428" s="134"/>
      <c r="UDT428" s="134"/>
      <c r="UDU428" s="134"/>
      <c r="UDV428" s="134"/>
      <c r="UDW428" s="134"/>
      <c r="UDX428" s="134"/>
      <c r="UDY428" s="134"/>
      <c r="UDZ428" s="134"/>
      <c r="UEA428" s="134"/>
      <c r="UEB428" s="134"/>
      <c r="UEC428" s="134"/>
      <c r="UED428" s="134"/>
      <c r="UEE428" s="134"/>
      <c r="UEF428" s="134"/>
      <c r="UEG428" s="134"/>
      <c r="UEH428" s="134"/>
      <c r="UEI428" s="134"/>
      <c r="UEJ428" s="134"/>
      <c r="UEK428" s="134"/>
      <c r="UEL428" s="134"/>
      <c r="UEM428" s="134"/>
      <c r="UEN428" s="134"/>
      <c r="UEO428" s="134"/>
      <c r="UEP428" s="134"/>
      <c r="UEQ428" s="134"/>
      <c r="UER428" s="134"/>
      <c r="UES428" s="134"/>
      <c r="UET428" s="134"/>
      <c r="UEU428" s="134"/>
      <c r="UEV428" s="134"/>
      <c r="UEW428" s="134"/>
      <c r="UEX428" s="134"/>
      <c r="UEY428" s="134"/>
      <c r="UEZ428" s="134"/>
      <c r="UFA428" s="134"/>
      <c r="UFB428" s="134"/>
      <c r="UFC428" s="134"/>
      <c r="UFD428" s="134"/>
      <c r="UFE428" s="134"/>
      <c r="UFF428" s="134"/>
      <c r="UFG428" s="134"/>
      <c r="UFH428" s="134"/>
      <c r="UFI428" s="134"/>
      <c r="UFJ428" s="134"/>
      <c r="UFK428" s="134"/>
      <c r="UFL428" s="134"/>
      <c r="UFM428" s="134"/>
      <c r="UFN428" s="134"/>
      <c r="UFO428" s="134"/>
      <c r="UFP428" s="134"/>
      <c r="UFQ428" s="134"/>
      <c r="UFR428" s="134"/>
      <c r="UFS428" s="134"/>
      <c r="UFT428" s="134"/>
      <c r="UFU428" s="134"/>
      <c r="UFV428" s="134"/>
      <c r="UFW428" s="134"/>
      <c r="UFX428" s="134"/>
      <c r="UFY428" s="134"/>
      <c r="UFZ428" s="134"/>
      <c r="UGA428" s="134"/>
      <c r="UGB428" s="134"/>
      <c r="UGC428" s="134"/>
      <c r="UGD428" s="134"/>
      <c r="UGE428" s="134"/>
      <c r="UGF428" s="134"/>
      <c r="UGG428" s="134"/>
      <c r="UGH428" s="134"/>
      <c r="UGI428" s="134"/>
      <c r="UGJ428" s="134"/>
      <c r="UGK428" s="134"/>
      <c r="UGL428" s="134"/>
      <c r="UGM428" s="134"/>
      <c r="UGN428" s="134"/>
      <c r="UGO428" s="134"/>
      <c r="UGP428" s="134"/>
      <c r="UGQ428" s="134"/>
      <c r="UGR428" s="134"/>
      <c r="UGS428" s="134"/>
      <c r="UGT428" s="134"/>
      <c r="UGU428" s="134"/>
      <c r="UGV428" s="134"/>
      <c r="UGW428" s="134"/>
      <c r="UGX428" s="134"/>
      <c r="UGY428" s="134"/>
      <c r="UGZ428" s="134"/>
      <c r="UHA428" s="134"/>
      <c r="UHB428" s="134"/>
      <c r="UHC428" s="134"/>
      <c r="UHD428" s="134"/>
      <c r="UHE428" s="134"/>
      <c r="UHF428" s="134"/>
      <c r="UHG428" s="134"/>
      <c r="UHH428" s="134"/>
      <c r="UHI428" s="134"/>
      <c r="UHJ428" s="134"/>
      <c r="UHK428" s="134"/>
      <c r="UHL428" s="134"/>
      <c r="UHM428" s="134"/>
      <c r="UHN428" s="134"/>
      <c r="UHO428" s="134"/>
      <c r="UHP428" s="134"/>
      <c r="UHQ428" s="134"/>
      <c r="UHR428" s="134"/>
      <c r="UHS428" s="134"/>
      <c r="UHT428" s="134"/>
      <c r="UHU428" s="134"/>
      <c r="UHV428" s="134"/>
      <c r="UHW428" s="134"/>
      <c r="UHX428" s="134"/>
      <c r="UHY428" s="134"/>
      <c r="UHZ428" s="134"/>
      <c r="UIA428" s="134"/>
      <c r="UIB428" s="134"/>
      <c r="UIC428" s="134"/>
      <c r="UID428" s="134"/>
      <c r="UIE428" s="134"/>
      <c r="UIF428" s="134"/>
      <c r="UIG428" s="134"/>
      <c r="UIH428" s="134"/>
      <c r="UII428" s="134"/>
      <c r="UIJ428" s="134"/>
      <c r="UIK428" s="134"/>
      <c r="UIL428" s="134"/>
      <c r="UIM428" s="134"/>
      <c r="UIN428" s="134"/>
      <c r="UIO428" s="134"/>
      <c r="UIP428" s="134"/>
      <c r="UIQ428" s="134"/>
      <c r="UIR428" s="134"/>
      <c r="UIS428" s="134"/>
      <c r="UIT428" s="134"/>
      <c r="UIU428" s="134"/>
      <c r="UIV428" s="134"/>
      <c r="UIW428" s="134"/>
      <c r="UIX428" s="134"/>
      <c r="UIY428" s="134"/>
      <c r="UIZ428" s="134"/>
      <c r="UJA428" s="134"/>
      <c r="UJB428" s="134"/>
      <c r="UJC428" s="134"/>
      <c r="UJD428" s="134"/>
      <c r="UJE428" s="134"/>
      <c r="UJF428" s="134"/>
      <c r="UJG428" s="134"/>
      <c r="UJH428" s="134"/>
      <c r="UJI428" s="134"/>
      <c r="UJJ428" s="134"/>
      <c r="UJK428" s="134"/>
      <c r="UJL428" s="134"/>
      <c r="UJM428" s="134"/>
      <c r="UJN428" s="134"/>
      <c r="UJO428" s="134"/>
      <c r="UJP428" s="134"/>
      <c r="UJQ428" s="134"/>
      <c r="UJR428" s="134"/>
      <c r="UJS428" s="134"/>
      <c r="UJT428" s="134"/>
      <c r="UJU428" s="134"/>
      <c r="UJV428" s="134"/>
      <c r="UJW428" s="134"/>
      <c r="UJX428" s="134"/>
      <c r="UJY428" s="134"/>
      <c r="UJZ428" s="134"/>
      <c r="UKA428" s="134"/>
      <c r="UKB428" s="134"/>
      <c r="UKC428" s="134"/>
      <c r="UKD428" s="134"/>
      <c r="UKE428" s="134"/>
      <c r="UKF428" s="134"/>
      <c r="UKG428" s="134"/>
      <c r="UKH428" s="134"/>
      <c r="UKI428" s="134"/>
      <c r="UKJ428" s="134"/>
      <c r="UKK428" s="134"/>
      <c r="UKL428" s="134"/>
      <c r="UKM428" s="134"/>
      <c r="UKN428" s="134"/>
      <c r="UKO428" s="134"/>
      <c r="UKP428" s="134"/>
      <c r="UKQ428" s="134"/>
      <c r="UKR428" s="134"/>
      <c r="UKS428" s="134"/>
      <c r="UKT428" s="134"/>
      <c r="UKU428" s="134"/>
      <c r="UKV428" s="134"/>
      <c r="UKW428" s="134"/>
      <c r="UKX428" s="134"/>
      <c r="UKY428" s="134"/>
      <c r="UKZ428" s="134"/>
      <c r="ULA428" s="134"/>
      <c r="ULB428" s="134"/>
      <c r="ULC428" s="134"/>
      <c r="ULD428" s="134"/>
      <c r="ULE428" s="134"/>
      <c r="ULF428" s="134"/>
      <c r="ULG428" s="134"/>
      <c r="ULH428" s="134"/>
      <c r="ULI428" s="134"/>
      <c r="ULJ428" s="134"/>
      <c r="ULK428" s="134"/>
      <c r="ULL428" s="134"/>
      <c r="ULM428" s="134"/>
      <c r="ULN428" s="134"/>
      <c r="ULO428" s="134"/>
      <c r="ULP428" s="134"/>
      <c r="ULQ428" s="134"/>
      <c r="ULR428" s="134"/>
      <c r="ULS428" s="134"/>
      <c r="ULT428" s="134"/>
      <c r="ULU428" s="134"/>
      <c r="ULV428" s="134"/>
      <c r="ULW428" s="134"/>
      <c r="ULX428" s="134"/>
      <c r="ULY428" s="134"/>
      <c r="ULZ428" s="134"/>
      <c r="UMA428" s="134"/>
      <c r="UMB428" s="134"/>
      <c r="UMC428" s="134"/>
      <c r="UMD428" s="134"/>
      <c r="UME428" s="134"/>
      <c r="UMF428" s="134"/>
      <c r="UMG428" s="134"/>
      <c r="UMH428" s="134"/>
      <c r="UMI428" s="134"/>
      <c r="UMJ428" s="134"/>
      <c r="UMK428" s="134"/>
      <c r="UML428" s="134"/>
      <c r="UMM428" s="134"/>
      <c r="UMN428" s="134"/>
      <c r="UMO428" s="134"/>
      <c r="UMP428" s="134"/>
      <c r="UMQ428" s="134"/>
      <c r="UMR428" s="134"/>
      <c r="UMS428" s="134"/>
      <c r="UMT428" s="134"/>
      <c r="UMU428" s="134"/>
      <c r="UMV428" s="134"/>
      <c r="UMW428" s="134"/>
      <c r="UMX428" s="134"/>
      <c r="UMY428" s="134"/>
      <c r="UMZ428" s="134"/>
      <c r="UNA428" s="134"/>
      <c r="UNB428" s="134"/>
      <c r="UNC428" s="134"/>
      <c r="UND428" s="134"/>
      <c r="UNE428" s="134"/>
      <c r="UNF428" s="134"/>
      <c r="UNG428" s="134"/>
      <c r="UNH428" s="134"/>
      <c r="UNI428" s="134"/>
      <c r="UNJ428" s="134"/>
      <c r="UNK428" s="134"/>
      <c r="UNL428" s="134"/>
      <c r="UNM428" s="134"/>
      <c r="UNN428" s="134"/>
      <c r="UNO428" s="134"/>
      <c r="UNP428" s="134"/>
      <c r="UNQ428" s="134"/>
      <c r="UNR428" s="134"/>
      <c r="UNS428" s="134"/>
      <c r="UNT428" s="134"/>
      <c r="UNU428" s="134"/>
      <c r="UNV428" s="134"/>
      <c r="UNW428" s="134"/>
      <c r="UNX428" s="134"/>
      <c r="UNY428" s="134"/>
      <c r="UNZ428" s="134"/>
      <c r="UOA428" s="134"/>
      <c r="UOB428" s="134"/>
      <c r="UOC428" s="134"/>
      <c r="UOD428" s="134"/>
      <c r="UOE428" s="134"/>
      <c r="UOF428" s="134"/>
      <c r="UOG428" s="134"/>
      <c r="UOH428" s="134"/>
      <c r="UOI428" s="134"/>
      <c r="UOJ428" s="134"/>
      <c r="UOK428" s="134"/>
      <c r="UOL428" s="134"/>
      <c r="UOM428" s="134"/>
      <c r="UON428" s="134"/>
      <c r="UOO428" s="134"/>
      <c r="UOP428" s="134"/>
      <c r="UOQ428" s="134"/>
      <c r="UOR428" s="134"/>
      <c r="UOS428" s="134"/>
      <c r="UOT428" s="134"/>
      <c r="UOU428" s="134"/>
      <c r="UOV428" s="134"/>
      <c r="UOW428" s="134"/>
      <c r="UOX428" s="134"/>
      <c r="UOY428" s="134"/>
      <c r="UOZ428" s="134"/>
      <c r="UPA428" s="134"/>
      <c r="UPB428" s="134"/>
      <c r="UPC428" s="134"/>
      <c r="UPD428" s="134"/>
      <c r="UPE428" s="134"/>
      <c r="UPF428" s="134"/>
      <c r="UPG428" s="134"/>
      <c r="UPH428" s="134"/>
      <c r="UPI428" s="134"/>
      <c r="UPJ428" s="134"/>
      <c r="UPK428" s="134"/>
      <c r="UPL428" s="134"/>
      <c r="UPM428" s="134"/>
      <c r="UPN428" s="134"/>
      <c r="UPO428" s="134"/>
      <c r="UPP428" s="134"/>
      <c r="UPQ428" s="134"/>
      <c r="UPR428" s="134"/>
      <c r="UPS428" s="134"/>
      <c r="UPT428" s="134"/>
      <c r="UPU428" s="134"/>
      <c r="UPV428" s="134"/>
      <c r="UPW428" s="134"/>
      <c r="UPX428" s="134"/>
      <c r="UPY428" s="134"/>
      <c r="UPZ428" s="134"/>
      <c r="UQA428" s="134"/>
      <c r="UQB428" s="134"/>
      <c r="UQC428" s="134"/>
      <c r="UQD428" s="134"/>
      <c r="UQE428" s="134"/>
      <c r="UQF428" s="134"/>
      <c r="UQG428" s="134"/>
      <c r="UQH428" s="134"/>
      <c r="UQI428" s="134"/>
      <c r="UQJ428" s="134"/>
      <c r="UQK428" s="134"/>
      <c r="UQL428" s="134"/>
      <c r="UQM428" s="134"/>
      <c r="UQN428" s="134"/>
      <c r="UQO428" s="134"/>
      <c r="UQP428" s="134"/>
      <c r="UQQ428" s="134"/>
      <c r="UQR428" s="134"/>
      <c r="UQS428" s="134"/>
      <c r="UQT428" s="134"/>
      <c r="UQU428" s="134"/>
      <c r="UQV428" s="134"/>
      <c r="UQW428" s="134"/>
      <c r="UQX428" s="134"/>
      <c r="UQY428" s="134"/>
      <c r="UQZ428" s="134"/>
      <c r="URA428" s="134"/>
      <c r="URB428" s="134"/>
      <c r="URC428" s="134"/>
      <c r="URD428" s="134"/>
      <c r="URE428" s="134"/>
      <c r="URF428" s="134"/>
      <c r="URG428" s="134"/>
      <c r="URH428" s="134"/>
      <c r="URI428" s="134"/>
      <c r="URJ428" s="134"/>
      <c r="URK428" s="134"/>
      <c r="URL428" s="134"/>
      <c r="URM428" s="134"/>
      <c r="URN428" s="134"/>
      <c r="URO428" s="134"/>
      <c r="URP428" s="134"/>
      <c r="URQ428" s="134"/>
      <c r="URR428" s="134"/>
      <c r="URS428" s="134"/>
      <c r="URT428" s="134"/>
      <c r="URU428" s="134"/>
      <c r="URV428" s="134"/>
      <c r="URW428" s="134"/>
      <c r="URX428" s="134"/>
      <c r="URY428" s="134"/>
      <c r="URZ428" s="134"/>
      <c r="USA428" s="134"/>
      <c r="USB428" s="134"/>
      <c r="USC428" s="134"/>
      <c r="USD428" s="134"/>
      <c r="USE428" s="134"/>
      <c r="USF428" s="134"/>
      <c r="USG428" s="134"/>
      <c r="USH428" s="134"/>
      <c r="USI428" s="134"/>
      <c r="USJ428" s="134"/>
      <c r="USK428" s="134"/>
      <c r="USL428" s="134"/>
      <c r="USM428" s="134"/>
      <c r="USN428" s="134"/>
      <c r="USO428" s="134"/>
      <c r="USP428" s="134"/>
      <c r="USQ428" s="134"/>
      <c r="USR428" s="134"/>
      <c r="USS428" s="134"/>
      <c r="UST428" s="134"/>
      <c r="USU428" s="134"/>
      <c r="USV428" s="134"/>
      <c r="USW428" s="134"/>
      <c r="USX428" s="134"/>
      <c r="USY428" s="134"/>
      <c r="USZ428" s="134"/>
      <c r="UTA428" s="134"/>
      <c r="UTB428" s="134"/>
      <c r="UTC428" s="134"/>
      <c r="UTD428" s="134"/>
      <c r="UTE428" s="134"/>
      <c r="UTF428" s="134"/>
      <c r="UTG428" s="134"/>
      <c r="UTH428" s="134"/>
      <c r="UTI428" s="134"/>
      <c r="UTJ428" s="134"/>
      <c r="UTK428" s="134"/>
      <c r="UTL428" s="134"/>
      <c r="UTM428" s="134"/>
      <c r="UTN428" s="134"/>
      <c r="UTO428" s="134"/>
      <c r="UTP428" s="134"/>
      <c r="UTQ428" s="134"/>
      <c r="UTR428" s="134"/>
      <c r="UTS428" s="134"/>
      <c r="UTT428" s="134"/>
      <c r="UTU428" s="134"/>
      <c r="UTV428" s="134"/>
      <c r="UTW428" s="134"/>
      <c r="UTX428" s="134"/>
      <c r="UTY428" s="134"/>
      <c r="UTZ428" s="134"/>
      <c r="UUA428" s="134"/>
      <c r="UUB428" s="134"/>
      <c r="UUC428" s="134"/>
      <c r="UUD428" s="134"/>
      <c r="UUE428" s="134"/>
      <c r="UUF428" s="134"/>
      <c r="UUG428" s="134"/>
      <c r="UUH428" s="134"/>
      <c r="UUI428" s="134"/>
      <c r="UUJ428" s="134"/>
      <c r="UUK428" s="134"/>
      <c r="UUL428" s="134"/>
      <c r="UUM428" s="134"/>
      <c r="UUN428" s="134"/>
      <c r="UUO428" s="134"/>
      <c r="UUP428" s="134"/>
      <c r="UUQ428" s="134"/>
      <c r="UUR428" s="134"/>
      <c r="UUS428" s="134"/>
      <c r="UUT428" s="134"/>
      <c r="UUU428" s="134"/>
      <c r="UUV428" s="134"/>
      <c r="UUW428" s="134"/>
      <c r="UUX428" s="134"/>
      <c r="UUY428" s="134"/>
      <c r="UUZ428" s="134"/>
      <c r="UVA428" s="134"/>
      <c r="UVB428" s="134"/>
      <c r="UVC428" s="134"/>
      <c r="UVD428" s="134"/>
      <c r="UVE428" s="134"/>
      <c r="UVF428" s="134"/>
      <c r="UVG428" s="134"/>
      <c r="UVH428" s="134"/>
      <c r="UVI428" s="134"/>
      <c r="UVJ428" s="134"/>
      <c r="UVK428" s="134"/>
      <c r="UVL428" s="134"/>
      <c r="UVM428" s="134"/>
      <c r="UVN428" s="134"/>
      <c r="UVO428" s="134"/>
      <c r="UVP428" s="134"/>
      <c r="UVQ428" s="134"/>
      <c r="UVR428" s="134"/>
      <c r="UVS428" s="134"/>
      <c r="UVT428" s="134"/>
      <c r="UVU428" s="134"/>
      <c r="UVV428" s="134"/>
      <c r="UVW428" s="134"/>
      <c r="UVX428" s="134"/>
      <c r="UVY428" s="134"/>
      <c r="UVZ428" s="134"/>
      <c r="UWA428" s="134"/>
      <c r="UWB428" s="134"/>
      <c r="UWC428" s="134"/>
      <c r="UWD428" s="134"/>
      <c r="UWE428" s="134"/>
      <c r="UWF428" s="134"/>
      <c r="UWG428" s="134"/>
      <c r="UWH428" s="134"/>
      <c r="UWI428" s="134"/>
      <c r="UWJ428" s="134"/>
      <c r="UWK428" s="134"/>
      <c r="UWL428" s="134"/>
      <c r="UWM428" s="134"/>
      <c r="UWN428" s="134"/>
      <c r="UWO428" s="134"/>
      <c r="UWP428" s="134"/>
      <c r="UWQ428" s="134"/>
      <c r="UWR428" s="134"/>
      <c r="UWS428" s="134"/>
      <c r="UWT428" s="134"/>
      <c r="UWU428" s="134"/>
      <c r="UWV428" s="134"/>
      <c r="UWW428" s="134"/>
      <c r="UWX428" s="134"/>
      <c r="UWY428" s="134"/>
      <c r="UWZ428" s="134"/>
      <c r="UXA428" s="134"/>
      <c r="UXB428" s="134"/>
      <c r="UXC428" s="134"/>
      <c r="UXD428" s="134"/>
      <c r="UXE428" s="134"/>
      <c r="UXF428" s="134"/>
      <c r="UXG428" s="134"/>
      <c r="UXH428" s="134"/>
      <c r="UXI428" s="134"/>
      <c r="UXJ428" s="134"/>
      <c r="UXK428" s="134"/>
      <c r="UXL428" s="134"/>
      <c r="UXM428" s="134"/>
      <c r="UXN428" s="134"/>
      <c r="UXO428" s="134"/>
      <c r="UXP428" s="134"/>
      <c r="UXQ428" s="134"/>
      <c r="UXR428" s="134"/>
      <c r="UXS428" s="134"/>
      <c r="UXT428" s="134"/>
      <c r="UXU428" s="134"/>
      <c r="UXV428" s="134"/>
      <c r="UXW428" s="134"/>
      <c r="UXX428" s="134"/>
      <c r="UXY428" s="134"/>
      <c r="UXZ428" s="134"/>
      <c r="UYA428" s="134"/>
      <c r="UYB428" s="134"/>
      <c r="UYC428" s="134"/>
      <c r="UYD428" s="134"/>
      <c r="UYE428" s="134"/>
      <c r="UYF428" s="134"/>
      <c r="UYG428" s="134"/>
      <c r="UYH428" s="134"/>
      <c r="UYI428" s="134"/>
      <c r="UYJ428" s="134"/>
      <c r="UYK428" s="134"/>
      <c r="UYL428" s="134"/>
      <c r="UYM428" s="134"/>
      <c r="UYN428" s="134"/>
      <c r="UYO428" s="134"/>
      <c r="UYP428" s="134"/>
      <c r="UYQ428" s="134"/>
      <c r="UYR428" s="134"/>
      <c r="UYS428" s="134"/>
      <c r="UYT428" s="134"/>
      <c r="UYU428" s="134"/>
      <c r="UYV428" s="134"/>
      <c r="UYW428" s="134"/>
      <c r="UYX428" s="134"/>
      <c r="UYY428" s="134"/>
      <c r="UYZ428" s="134"/>
      <c r="UZA428" s="134"/>
      <c r="UZB428" s="134"/>
      <c r="UZC428" s="134"/>
      <c r="UZD428" s="134"/>
      <c r="UZE428" s="134"/>
      <c r="UZF428" s="134"/>
      <c r="UZG428" s="134"/>
      <c r="UZH428" s="134"/>
      <c r="UZI428" s="134"/>
      <c r="UZJ428" s="134"/>
      <c r="UZK428" s="134"/>
      <c r="UZL428" s="134"/>
      <c r="UZM428" s="134"/>
      <c r="UZN428" s="134"/>
      <c r="UZO428" s="134"/>
      <c r="UZP428" s="134"/>
      <c r="UZQ428" s="134"/>
      <c r="UZR428" s="134"/>
      <c r="UZS428" s="134"/>
      <c r="UZT428" s="134"/>
      <c r="UZU428" s="134"/>
      <c r="UZV428" s="134"/>
      <c r="UZW428" s="134"/>
      <c r="UZX428" s="134"/>
      <c r="UZY428" s="134"/>
      <c r="UZZ428" s="134"/>
      <c r="VAA428" s="134"/>
      <c r="VAB428" s="134"/>
      <c r="VAC428" s="134"/>
      <c r="VAD428" s="134"/>
      <c r="VAE428" s="134"/>
      <c r="VAF428" s="134"/>
      <c r="VAG428" s="134"/>
      <c r="VAH428" s="134"/>
      <c r="VAI428" s="134"/>
      <c r="VAJ428" s="134"/>
      <c r="VAK428" s="134"/>
      <c r="VAL428" s="134"/>
      <c r="VAM428" s="134"/>
      <c r="VAN428" s="134"/>
      <c r="VAO428" s="134"/>
      <c r="VAP428" s="134"/>
      <c r="VAQ428" s="134"/>
      <c r="VAR428" s="134"/>
      <c r="VAS428" s="134"/>
      <c r="VAT428" s="134"/>
      <c r="VAU428" s="134"/>
      <c r="VAV428" s="134"/>
      <c r="VAW428" s="134"/>
      <c r="VAX428" s="134"/>
      <c r="VAY428" s="134"/>
      <c r="VAZ428" s="134"/>
      <c r="VBA428" s="134"/>
      <c r="VBB428" s="134"/>
      <c r="VBC428" s="134"/>
      <c r="VBD428" s="134"/>
      <c r="VBE428" s="134"/>
      <c r="VBF428" s="134"/>
      <c r="VBG428" s="134"/>
      <c r="VBH428" s="134"/>
      <c r="VBI428" s="134"/>
      <c r="VBJ428" s="134"/>
      <c r="VBK428" s="134"/>
      <c r="VBL428" s="134"/>
      <c r="VBM428" s="134"/>
      <c r="VBN428" s="134"/>
      <c r="VBO428" s="134"/>
      <c r="VBP428" s="134"/>
      <c r="VBQ428" s="134"/>
      <c r="VBR428" s="134"/>
      <c r="VBS428" s="134"/>
      <c r="VBT428" s="134"/>
      <c r="VBU428" s="134"/>
      <c r="VBV428" s="134"/>
      <c r="VBW428" s="134"/>
      <c r="VBX428" s="134"/>
      <c r="VBY428" s="134"/>
      <c r="VBZ428" s="134"/>
      <c r="VCA428" s="134"/>
      <c r="VCB428" s="134"/>
      <c r="VCC428" s="134"/>
      <c r="VCD428" s="134"/>
      <c r="VCE428" s="134"/>
      <c r="VCF428" s="134"/>
      <c r="VCG428" s="134"/>
      <c r="VCH428" s="134"/>
      <c r="VCI428" s="134"/>
      <c r="VCJ428" s="134"/>
      <c r="VCK428" s="134"/>
      <c r="VCL428" s="134"/>
      <c r="VCM428" s="134"/>
      <c r="VCN428" s="134"/>
      <c r="VCO428" s="134"/>
      <c r="VCP428" s="134"/>
      <c r="VCQ428" s="134"/>
      <c r="VCR428" s="134"/>
      <c r="VCS428" s="134"/>
      <c r="VCT428" s="134"/>
      <c r="VCU428" s="134"/>
      <c r="VCV428" s="134"/>
      <c r="VCW428" s="134"/>
      <c r="VCX428" s="134"/>
      <c r="VCY428" s="134"/>
      <c r="VCZ428" s="134"/>
      <c r="VDA428" s="134"/>
      <c r="VDB428" s="134"/>
      <c r="VDC428" s="134"/>
      <c r="VDD428" s="134"/>
      <c r="VDE428" s="134"/>
      <c r="VDF428" s="134"/>
      <c r="VDG428" s="134"/>
      <c r="VDH428" s="134"/>
      <c r="VDI428" s="134"/>
      <c r="VDJ428" s="134"/>
      <c r="VDK428" s="134"/>
      <c r="VDL428" s="134"/>
      <c r="VDM428" s="134"/>
      <c r="VDN428" s="134"/>
      <c r="VDO428" s="134"/>
      <c r="VDP428" s="134"/>
      <c r="VDQ428" s="134"/>
      <c r="VDR428" s="134"/>
      <c r="VDS428" s="134"/>
      <c r="VDT428" s="134"/>
      <c r="VDU428" s="134"/>
      <c r="VDV428" s="134"/>
      <c r="VDW428" s="134"/>
      <c r="VDX428" s="134"/>
      <c r="VDY428" s="134"/>
      <c r="VDZ428" s="134"/>
      <c r="VEA428" s="134"/>
      <c r="VEB428" s="134"/>
      <c r="VEC428" s="134"/>
      <c r="VED428" s="134"/>
      <c r="VEE428" s="134"/>
      <c r="VEF428" s="134"/>
      <c r="VEG428" s="134"/>
      <c r="VEH428" s="134"/>
      <c r="VEI428" s="134"/>
      <c r="VEJ428" s="134"/>
      <c r="VEK428" s="134"/>
      <c r="VEL428" s="134"/>
      <c r="VEM428" s="134"/>
      <c r="VEN428" s="134"/>
      <c r="VEO428" s="134"/>
      <c r="VEP428" s="134"/>
      <c r="VEQ428" s="134"/>
      <c r="VER428" s="134"/>
      <c r="VES428" s="134"/>
      <c r="VET428" s="134"/>
      <c r="VEU428" s="134"/>
      <c r="VEV428" s="134"/>
      <c r="VEW428" s="134"/>
      <c r="VEX428" s="134"/>
      <c r="VEY428" s="134"/>
      <c r="VEZ428" s="134"/>
      <c r="VFA428" s="134"/>
      <c r="VFB428" s="134"/>
      <c r="VFC428" s="134"/>
      <c r="VFD428" s="134"/>
      <c r="VFE428" s="134"/>
      <c r="VFF428" s="134"/>
      <c r="VFG428" s="134"/>
      <c r="VFH428" s="134"/>
      <c r="VFI428" s="134"/>
      <c r="VFJ428" s="134"/>
      <c r="VFK428" s="134"/>
      <c r="VFL428" s="134"/>
      <c r="VFM428" s="134"/>
      <c r="VFN428" s="134"/>
      <c r="VFO428" s="134"/>
      <c r="VFP428" s="134"/>
      <c r="VFQ428" s="134"/>
      <c r="VFR428" s="134"/>
      <c r="VFS428" s="134"/>
      <c r="VFT428" s="134"/>
      <c r="VFU428" s="134"/>
      <c r="VFV428" s="134"/>
      <c r="VFW428" s="134"/>
      <c r="VFX428" s="134"/>
      <c r="VFY428" s="134"/>
      <c r="VFZ428" s="134"/>
      <c r="VGA428" s="134"/>
      <c r="VGB428" s="134"/>
      <c r="VGC428" s="134"/>
      <c r="VGD428" s="134"/>
      <c r="VGE428" s="134"/>
      <c r="VGF428" s="134"/>
      <c r="VGG428" s="134"/>
      <c r="VGH428" s="134"/>
      <c r="VGI428" s="134"/>
      <c r="VGJ428" s="134"/>
      <c r="VGK428" s="134"/>
      <c r="VGL428" s="134"/>
      <c r="VGM428" s="134"/>
      <c r="VGN428" s="134"/>
      <c r="VGO428" s="134"/>
      <c r="VGP428" s="134"/>
      <c r="VGQ428" s="134"/>
      <c r="VGR428" s="134"/>
      <c r="VGS428" s="134"/>
      <c r="VGT428" s="134"/>
      <c r="VGU428" s="134"/>
      <c r="VGV428" s="134"/>
      <c r="VGW428" s="134"/>
      <c r="VGX428" s="134"/>
      <c r="VGY428" s="134"/>
      <c r="VGZ428" s="134"/>
      <c r="VHA428" s="134"/>
      <c r="VHB428" s="134"/>
      <c r="VHC428" s="134"/>
      <c r="VHD428" s="134"/>
      <c r="VHE428" s="134"/>
      <c r="VHF428" s="134"/>
      <c r="VHG428" s="134"/>
      <c r="VHH428" s="134"/>
      <c r="VHI428" s="134"/>
      <c r="VHJ428" s="134"/>
      <c r="VHK428" s="134"/>
      <c r="VHL428" s="134"/>
      <c r="VHM428" s="134"/>
      <c r="VHN428" s="134"/>
      <c r="VHO428" s="134"/>
      <c r="VHP428" s="134"/>
      <c r="VHQ428" s="134"/>
      <c r="VHR428" s="134"/>
      <c r="VHS428" s="134"/>
      <c r="VHT428" s="134"/>
      <c r="VHU428" s="134"/>
      <c r="VHV428" s="134"/>
      <c r="VHW428" s="134"/>
      <c r="VHX428" s="134"/>
      <c r="VHY428" s="134"/>
      <c r="VHZ428" s="134"/>
      <c r="VIA428" s="134"/>
      <c r="VIB428" s="134"/>
      <c r="VIC428" s="134"/>
      <c r="VID428" s="134"/>
      <c r="VIE428" s="134"/>
      <c r="VIF428" s="134"/>
      <c r="VIG428" s="134"/>
      <c r="VIH428" s="134"/>
      <c r="VII428" s="134"/>
      <c r="VIJ428" s="134"/>
      <c r="VIK428" s="134"/>
      <c r="VIL428" s="134"/>
      <c r="VIM428" s="134"/>
      <c r="VIN428" s="134"/>
      <c r="VIO428" s="134"/>
      <c r="VIP428" s="134"/>
      <c r="VIQ428" s="134"/>
      <c r="VIR428" s="134"/>
      <c r="VIS428" s="134"/>
      <c r="VIT428" s="134"/>
      <c r="VIU428" s="134"/>
      <c r="VIV428" s="134"/>
      <c r="VIW428" s="134"/>
      <c r="VIX428" s="134"/>
      <c r="VIY428" s="134"/>
      <c r="VIZ428" s="134"/>
      <c r="VJA428" s="134"/>
      <c r="VJB428" s="134"/>
      <c r="VJC428" s="134"/>
      <c r="VJD428" s="134"/>
      <c r="VJE428" s="134"/>
      <c r="VJF428" s="134"/>
      <c r="VJG428" s="134"/>
      <c r="VJH428" s="134"/>
      <c r="VJI428" s="134"/>
      <c r="VJJ428" s="134"/>
      <c r="VJK428" s="134"/>
      <c r="VJL428" s="134"/>
      <c r="VJM428" s="134"/>
      <c r="VJN428" s="134"/>
      <c r="VJO428" s="134"/>
      <c r="VJP428" s="134"/>
      <c r="VJQ428" s="134"/>
      <c r="VJR428" s="134"/>
      <c r="VJS428" s="134"/>
      <c r="VJT428" s="134"/>
      <c r="VJU428" s="134"/>
      <c r="VJV428" s="134"/>
      <c r="VJW428" s="134"/>
      <c r="VJX428" s="134"/>
      <c r="VJY428" s="134"/>
      <c r="VJZ428" s="134"/>
      <c r="VKA428" s="134"/>
      <c r="VKB428" s="134"/>
      <c r="VKC428" s="134"/>
      <c r="VKD428" s="134"/>
      <c r="VKE428" s="134"/>
      <c r="VKF428" s="134"/>
      <c r="VKG428" s="134"/>
      <c r="VKH428" s="134"/>
      <c r="VKI428" s="134"/>
      <c r="VKJ428" s="134"/>
      <c r="VKK428" s="134"/>
      <c r="VKL428" s="134"/>
      <c r="VKM428" s="134"/>
      <c r="VKN428" s="134"/>
      <c r="VKO428" s="134"/>
      <c r="VKP428" s="134"/>
      <c r="VKQ428" s="134"/>
      <c r="VKR428" s="134"/>
      <c r="VKS428" s="134"/>
      <c r="VKT428" s="134"/>
      <c r="VKU428" s="134"/>
      <c r="VKV428" s="134"/>
      <c r="VKW428" s="134"/>
      <c r="VKX428" s="134"/>
      <c r="VKY428" s="134"/>
      <c r="VKZ428" s="134"/>
      <c r="VLA428" s="134"/>
      <c r="VLB428" s="134"/>
      <c r="VLC428" s="134"/>
      <c r="VLD428" s="134"/>
      <c r="VLE428" s="134"/>
      <c r="VLF428" s="134"/>
      <c r="VLG428" s="134"/>
      <c r="VLH428" s="134"/>
      <c r="VLI428" s="134"/>
      <c r="VLJ428" s="134"/>
      <c r="VLK428" s="134"/>
      <c r="VLL428" s="134"/>
      <c r="VLM428" s="134"/>
      <c r="VLN428" s="134"/>
      <c r="VLO428" s="134"/>
      <c r="VLP428" s="134"/>
      <c r="VLQ428" s="134"/>
      <c r="VLR428" s="134"/>
      <c r="VLS428" s="134"/>
      <c r="VLT428" s="134"/>
      <c r="VLU428" s="134"/>
      <c r="VLV428" s="134"/>
      <c r="VLW428" s="134"/>
      <c r="VLX428" s="134"/>
      <c r="VLY428" s="134"/>
      <c r="VLZ428" s="134"/>
      <c r="VMA428" s="134"/>
      <c r="VMB428" s="134"/>
      <c r="VMC428" s="134"/>
      <c r="VMD428" s="134"/>
      <c r="VME428" s="134"/>
      <c r="VMF428" s="134"/>
      <c r="VMG428" s="134"/>
      <c r="VMH428" s="134"/>
      <c r="VMI428" s="134"/>
      <c r="VMJ428" s="134"/>
      <c r="VMK428" s="134"/>
      <c r="VML428" s="134"/>
      <c r="VMM428" s="134"/>
      <c r="VMN428" s="134"/>
      <c r="VMO428" s="134"/>
      <c r="VMP428" s="134"/>
      <c r="VMQ428" s="134"/>
      <c r="VMR428" s="134"/>
      <c r="VMS428" s="134"/>
      <c r="VMT428" s="134"/>
      <c r="VMU428" s="134"/>
      <c r="VMV428" s="134"/>
      <c r="VMW428" s="134"/>
      <c r="VMX428" s="134"/>
      <c r="VMY428" s="134"/>
      <c r="VMZ428" s="134"/>
      <c r="VNA428" s="134"/>
      <c r="VNB428" s="134"/>
      <c r="VNC428" s="134"/>
      <c r="VND428" s="134"/>
      <c r="VNE428" s="134"/>
      <c r="VNF428" s="134"/>
      <c r="VNG428" s="134"/>
      <c r="VNH428" s="134"/>
      <c r="VNI428" s="134"/>
      <c r="VNJ428" s="134"/>
      <c r="VNK428" s="134"/>
      <c r="VNL428" s="134"/>
      <c r="VNM428" s="134"/>
      <c r="VNN428" s="134"/>
      <c r="VNO428" s="134"/>
      <c r="VNP428" s="134"/>
      <c r="VNQ428" s="134"/>
      <c r="VNR428" s="134"/>
      <c r="VNS428" s="134"/>
      <c r="VNT428" s="134"/>
      <c r="VNU428" s="134"/>
      <c r="VNV428" s="134"/>
      <c r="VNW428" s="134"/>
      <c r="VNX428" s="134"/>
      <c r="VNY428" s="134"/>
      <c r="VNZ428" s="134"/>
      <c r="VOA428" s="134"/>
      <c r="VOB428" s="134"/>
      <c r="VOC428" s="134"/>
      <c r="VOD428" s="134"/>
      <c r="VOE428" s="134"/>
      <c r="VOF428" s="134"/>
      <c r="VOG428" s="134"/>
      <c r="VOH428" s="134"/>
      <c r="VOI428" s="134"/>
      <c r="VOJ428" s="134"/>
      <c r="VOK428" s="134"/>
      <c r="VOL428" s="134"/>
      <c r="VOM428" s="134"/>
      <c r="VON428" s="134"/>
      <c r="VOO428" s="134"/>
      <c r="VOP428" s="134"/>
      <c r="VOQ428" s="134"/>
      <c r="VOR428" s="134"/>
      <c r="VOS428" s="134"/>
      <c r="VOT428" s="134"/>
      <c r="VOU428" s="134"/>
      <c r="VOV428" s="134"/>
      <c r="VOW428" s="134"/>
      <c r="VOX428" s="134"/>
      <c r="VOY428" s="134"/>
      <c r="VOZ428" s="134"/>
      <c r="VPA428" s="134"/>
      <c r="VPB428" s="134"/>
      <c r="VPC428" s="134"/>
      <c r="VPD428" s="134"/>
      <c r="VPE428" s="134"/>
      <c r="VPF428" s="134"/>
      <c r="VPG428" s="134"/>
      <c r="VPH428" s="134"/>
      <c r="VPI428" s="134"/>
      <c r="VPJ428" s="134"/>
      <c r="VPK428" s="134"/>
      <c r="VPL428" s="134"/>
      <c r="VPM428" s="134"/>
      <c r="VPN428" s="134"/>
      <c r="VPO428" s="134"/>
      <c r="VPP428" s="134"/>
      <c r="VPQ428" s="134"/>
      <c r="VPR428" s="134"/>
      <c r="VPS428" s="134"/>
      <c r="VPT428" s="134"/>
      <c r="VPU428" s="134"/>
      <c r="VPV428" s="134"/>
      <c r="VPW428" s="134"/>
      <c r="VPX428" s="134"/>
      <c r="VPY428" s="134"/>
      <c r="VPZ428" s="134"/>
      <c r="VQA428" s="134"/>
      <c r="VQB428" s="134"/>
      <c r="VQC428" s="134"/>
      <c r="VQD428" s="134"/>
      <c r="VQE428" s="134"/>
      <c r="VQF428" s="134"/>
      <c r="VQG428" s="134"/>
      <c r="VQH428" s="134"/>
      <c r="VQI428" s="134"/>
      <c r="VQJ428" s="134"/>
      <c r="VQK428" s="134"/>
      <c r="VQL428" s="134"/>
      <c r="VQM428" s="134"/>
      <c r="VQN428" s="134"/>
      <c r="VQO428" s="134"/>
      <c r="VQP428" s="134"/>
      <c r="VQQ428" s="134"/>
      <c r="VQR428" s="134"/>
      <c r="VQS428" s="134"/>
      <c r="VQT428" s="134"/>
      <c r="VQU428" s="134"/>
      <c r="VQV428" s="134"/>
      <c r="VQW428" s="134"/>
      <c r="VQX428" s="134"/>
      <c r="VQY428" s="134"/>
      <c r="VQZ428" s="134"/>
      <c r="VRA428" s="134"/>
      <c r="VRB428" s="134"/>
      <c r="VRC428" s="134"/>
      <c r="VRD428" s="134"/>
      <c r="VRE428" s="134"/>
      <c r="VRF428" s="134"/>
      <c r="VRG428" s="134"/>
      <c r="VRH428" s="134"/>
      <c r="VRI428" s="134"/>
      <c r="VRJ428" s="134"/>
      <c r="VRK428" s="134"/>
      <c r="VRL428" s="134"/>
      <c r="VRM428" s="134"/>
      <c r="VRN428" s="134"/>
      <c r="VRO428" s="134"/>
      <c r="VRP428" s="134"/>
      <c r="VRQ428" s="134"/>
      <c r="VRR428" s="134"/>
      <c r="VRS428" s="134"/>
      <c r="VRT428" s="134"/>
      <c r="VRU428" s="134"/>
      <c r="VRV428" s="134"/>
      <c r="VRW428" s="134"/>
      <c r="VRX428" s="134"/>
      <c r="VRY428" s="134"/>
      <c r="VRZ428" s="134"/>
      <c r="VSA428" s="134"/>
      <c r="VSB428" s="134"/>
      <c r="VSC428" s="134"/>
      <c r="VSD428" s="134"/>
      <c r="VSE428" s="134"/>
      <c r="VSF428" s="134"/>
      <c r="VSG428" s="134"/>
      <c r="VSH428" s="134"/>
      <c r="VSI428" s="134"/>
      <c r="VSJ428" s="134"/>
      <c r="VSK428" s="134"/>
      <c r="VSL428" s="134"/>
      <c r="VSM428" s="134"/>
      <c r="VSN428" s="134"/>
      <c r="VSO428" s="134"/>
      <c r="VSP428" s="134"/>
      <c r="VSQ428" s="134"/>
      <c r="VSR428" s="134"/>
      <c r="VSS428" s="134"/>
      <c r="VST428" s="134"/>
      <c r="VSU428" s="134"/>
      <c r="VSV428" s="134"/>
      <c r="VSW428" s="134"/>
      <c r="VSX428" s="134"/>
      <c r="VSY428" s="134"/>
      <c r="VSZ428" s="134"/>
      <c r="VTA428" s="134"/>
      <c r="VTB428" s="134"/>
      <c r="VTC428" s="134"/>
      <c r="VTD428" s="134"/>
      <c r="VTE428" s="134"/>
      <c r="VTF428" s="134"/>
      <c r="VTG428" s="134"/>
      <c r="VTH428" s="134"/>
      <c r="VTI428" s="134"/>
      <c r="VTJ428" s="134"/>
      <c r="VTK428" s="134"/>
      <c r="VTL428" s="134"/>
      <c r="VTM428" s="134"/>
      <c r="VTN428" s="134"/>
      <c r="VTO428" s="134"/>
      <c r="VTP428" s="134"/>
      <c r="VTQ428" s="134"/>
      <c r="VTR428" s="134"/>
      <c r="VTS428" s="134"/>
      <c r="VTT428" s="134"/>
      <c r="VTU428" s="134"/>
      <c r="VTV428" s="134"/>
      <c r="VTW428" s="134"/>
      <c r="VTX428" s="134"/>
      <c r="VTY428" s="134"/>
      <c r="VTZ428" s="134"/>
      <c r="VUA428" s="134"/>
      <c r="VUB428" s="134"/>
      <c r="VUC428" s="134"/>
      <c r="VUD428" s="134"/>
      <c r="VUE428" s="134"/>
      <c r="VUF428" s="134"/>
      <c r="VUG428" s="134"/>
      <c r="VUH428" s="134"/>
      <c r="VUI428" s="134"/>
      <c r="VUJ428" s="134"/>
      <c r="VUK428" s="134"/>
      <c r="VUL428" s="134"/>
      <c r="VUM428" s="134"/>
      <c r="VUN428" s="134"/>
      <c r="VUO428" s="134"/>
      <c r="VUP428" s="134"/>
      <c r="VUQ428" s="134"/>
      <c r="VUR428" s="134"/>
      <c r="VUS428" s="134"/>
      <c r="VUT428" s="134"/>
      <c r="VUU428" s="134"/>
      <c r="VUV428" s="134"/>
      <c r="VUW428" s="134"/>
      <c r="VUX428" s="134"/>
      <c r="VUY428" s="134"/>
      <c r="VUZ428" s="134"/>
      <c r="VVA428" s="134"/>
      <c r="VVB428" s="134"/>
      <c r="VVC428" s="134"/>
      <c r="VVD428" s="134"/>
      <c r="VVE428" s="134"/>
      <c r="VVF428" s="134"/>
      <c r="VVG428" s="134"/>
      <c r="VVH428" s="134"/>
      <c r="VVI428" s="134"/>
      <c r="VVJ428" s="134"/>
      <c r="VVK428" s="134"/>
      <c r="VVL428" s="134"/>
      <c r="VVM428" s="134"/>
      <c r="VVN428" s="134"/>
      <c r="VVO428" s="134"/>
      <c r="VVP428" s="134"/>
      <c r="VVQ428" s="134"/>
      <c r="VVR428" s="134"/>
      <c r="VVS428" s="134"/>
      <c r="VVT428" s="134"/>
      <c r="VVU428" s="134"/>
      <c r="VVV428" s="134"/>
      <c r="VVW428" s="134"/>
      <c r="VVX428" s="134"/>
      <c r="VVY428" s="134"/>
      <c r="VVZ428" s="134"/>
      <c r="VWA428" s="134"/>
      <c r="VWB428" s="134"/>
      <c r="VWC428" s="134"/>
      <c r="VWD428" s="134"/>
      <c r="VWE428" s="134"/>
      <c r="VWF428" s="134"/>
      <c r="VWG428" s="134"/>
      <c r="VWH428" s="134"/>
      <c r="VWI428" s="134"/>
      <c r="VWJ428" s="134"/>
      <c r="VWK428" s="134"/>
      <c r="VWL428" s="134"/>
      <c r="VWM428" s="134"/>
      <c r="VWN428" s="134"/>
      <c r="VWO428" s="134"/>
      <c r="VWP428" s="134"/>
      <c r="VWQ428" s="134"/>
      <c r="VWR428" s="134"/>
      <c r="VWS428" s="134"/>
      <c r="VWT428" s="134"/>
      <c r="VWU428" s="134"/>
      <c r="VWV428" s="134"/>
      <c r="VWW428" s="134"/>
      <c r="VWX428" s="134"/>
      <c r="VWY428" s="134"/>
      <c r="VWZ428" s="134"/>
      <c r="VXA428" s="134"/>
      <c r="VXB428" s="134"/>
      <c r="VXC428" s="134"/>
      <c r="VXD428" s="134"/>
      <c r="VXE428" s="134"/>
      <c r="VXF428" s="134"/>
      <c r="VXG428" s="134"/>
      <c r="VXH428" s="134"/>
      <c r="VXI428" s="134"/>
      <c r="VXJ428" s="134"/>
      <c r="VXK428" s="134"/>
      <c r="VXL428" s="134"/>
      <c r="VXM428" s="134"/>
      <c r="VXN428" s="134"/>
      <c r="VXO428" s="134"/>
      <c r="VXP428" s="134"/>
      <c r="VXQ428" s="134"/>
      <c r="VXR428" s="134"/>
      <c r="VXS428" s="134"/>
      <c r="VXT428" s="134"/>
      <c r="VXU428" s="134"/>
      <c r="VXV428" s="134"/>
      <c r="VXW428" s="134"/>
      <c r="VXX428" s="134"/>
      <c r="VXY428" s="134"/>
      <c r="VXZ428" s="134"/>
      <c r="VYA428" s="134"/>
      <c r="VYB428" s="134"/>
      <c r="VYC428" s="134"/>
      <c r="VYD428" s="134"/>
      <c r="VYE428" s="134"/>
      <c r="VYF428" s="134"/>
      <c r="VYG428" s="134"/>
      <c r="VYH428" s="134"/>
      <c r="VYI428" s="134"/>
      <c r="VYJ428" s="134"/>
      <c r="VYK428" s="134"/>
      <c r="VYL428" s="134"/>
      <c r="VYM428" s="134"/>
      <c r="VYN428" s="134"/>
      <c r="VYO428" s="134"/>
      <c r="VYP428" s="134"/>
      <c r="VYQ428" s="134"/>
      <c r="VYR428" s="134"/>
      <c r="VYS428" s="134"/>
      <c r="VYT428" s="134"/>
      <c r="VYU428" s="134"/>
      <c r="VYV428" s="134"/>
      <c r="VYW428" s="134"/>
      <c r="VYX428" s="134"/>
      <c r="VYY428" s="134"/>
      <c r="VYZ428" s="134"/>
      <c r="VZA428" s="134"/>
      <c r="VZB428" s="134"/>
      <c r="VZC428" s="134"/>
      <c r="VZD428" s="134"/>
      <c r="VZE428" s="134"/>
      <c r="VZF428" s="134"/>
      <c r="VZG428" s="134"/>
      <c r="VZH428" s="134"/>
      <c r="VZI428" s="134"/>
      <c r="VZJ428" s="134"/>
      <c r="VZK428" s="134"/>
      <c r="VZL428" s="134"/>
      <c r="VZM428" s="134"/>
      <c r="VZN428" s="134"/>
      <c r="VZO428" s="134"/>
      <c r="VZP428" s="134"/>
      <c r="VZQ428" s="134"/>
      <c r="VZR428" s="134"/>
      <c r="VZS428" s="134"/>
      <c r="VZT428" s="134"/>
      <c r="VZU428" s="134"/>
      <c r="VZV428" s="134"/>
      <c r="VZW428" s="134"/>
      <c r="VZX428" s="134"/>
      <c r="VZY428" s="134"/>
      <c r="VZZ428" s="134"/>
      <c r="WAA428" s="134"/>
      <c r="WAB428" s="134"/>
      <c r="WAC428" s="134"/>
      <c r="WAD428" s="134"/>
      <c r="WAE428" s="134"/>
      <c r="WAF428" s="134"/>
      <c r="WAG428" s="134"/>
      <c r="WAH428" s="134"/>
      <c r="WAI428" s="134"/>
      <c r="WAJ428" s="134"/>
      <c r="WAK428" s="134"/>
      <c r="WAL428" s="134"/>
      <c r="WAM428" s="134"/>
      <c r="WAN428" s="134"/>
      <c r="WAO428" s="134"/>
      <c r="WAP428" s="134"/>
      <c r="WAQ428" s="134"/>
      <c r="WAR428" s="134"/>
      <c r="WAS428" s="134"/>
      <c r="WAT428" s="134"/>
      <c r="WAU428" s="134"/>
      <c r="WAV428" s="134"/>
      <c r="WAW428" s="134"/>
      <c r="WAX428" s="134"/>
      <c r="WAY428" s="134"/>
      <c r="WAZ428" s="134"/>
      <c r="WBA428" s="134"/>
      <c r="WBB428" s="134"/>
      <c r="WBC428" s="134"/>
      <c r="WBD428" s="134"/>
      <c r="WBE428" s="134"/>
      <c r="WBF428" s="134"/>
      <c r="WBG428" s="134"/>
      <c r="WBH428" s="134"/>
      <c r="WBI428" s="134"/>
      <c r="WBJ428" s="134"/>
      <c r="WBK428" s="134"/>
      <c r="WBL428" s="134"/>
      <c r="WBM428" s="134"/>
      <c r="WBN428" s="134"/>
      <c r="WBO428" s="134"/>
      <c r="WBP428" s="134"/>
      <c r="WBQ428" s="134"/>
      <c r="WBR428" s="134"/>
      <c r="WBS428" s="134"/>
      <c r="WBT428" s="134"/>
      <c r="WBU428" s="134"/>
      <c r="WBV428" s="134"/>
      <c r="WBW428" s="134"/>
      <c r="WBX428" s="134"/>
      <c r="WBY428" s="134"/>
      <c r="WBZ428" s="134"/>
      <c r="WCA428" s="134"/>
      <c r="WCB428" s="134"/>
      <c r="WCC428" s="134"/>
      <c r="WCD428" s="134"/>
      <c r="WCE428" s="134"/>
      <c r="WCF428" s="134"/>
      <c r="WCG428" s="134"/>
      <c r="WCH428" s="134"/>
      <c r="WCI428" s="134"/>
      <c r="WCJ428" s="134"/>
      <c r="WCK428" s="134"/>
      <c r="WCL428" s="134"/>
      <c r="WCM428" s="134"/>
      <c r="WCN428" s="134"/>
      <c r="WCO428" s="134"/>
      <c r="WCP428" s="134"/>
      <c r="WCQ428" s="134"/>
      <c r="WCR428" s="134"/>
      <c r="WCS428" s="134"/>
      <c r="WCT428" s="134"/>
      <c r="WCU428" s="134"/>
      <c r="WCV428" s="134"/>
      <c r="WCW428" s="134"/>
      <c r="WCX428" s="134"/>
      <c r="WCY428" s="134"/>
      <c r="WCZ428" s="134"/>
      <c r="WDA428" s="134"/>
      <c r="WDB428" s="134"/>
      <c r="WDC428" s="134"/>
      <c r="WDD428" s="134"/>
      <c r="WDE428" s="134"/>
      <c r="WDF428" s="134"/>
      <c r="WDG428" s="134"/>
      <c r="WDH428" s="134"/>
      <c r="WDI428" s="134"/>
      <c r="WDJ428" s="134"/>
      <c r="WDK428" s="134"/>
      <c r="WDL428" s="134"/>
      <c r="WDM428" s="134"/>
      <c r="WDN428" s="134"/>
      <c r="WDO428" s="134"/>
      <c r="WDP428" s="134"/>
      <c r="WDQ428" s="134"/>
      <c r="WDR428" s="134"/>
      <c r="WDS428" s="134"/>
      <c r="WDT428" s="134"/>
      <c r="WDU428" s="134"/>
      <c r="WDV428" s="134"/>
      <c r="WDW428" s="134"/>
      <c r="WDX428" s="134"/>
      <c r="WDY428" s="134"/>
      <c r="WDZ428" s="134"/>
      <c r="WEA428" s="134"/>
      <c r="WEB428" s="134"/>
      <c r="WEC428" s="134"/>
      <c r="WED428" s="134"/>
      <c r="WEE428" s="134"/>
      <c r="WEF428" s="134"/>
      <c r="WEG428" s="134"/>
      <c r="WEH428" s="134"/>
      <c r="WEI428" s="134"/>
      <c r="WEJ428" s="134"/>
      <c r="WEK428" s="134"/>
      <c r="WEL428" s="134"/>
      <c r="WEM428" s="134"/>
      <c r="WEN428" s="134"/>
      <c r="WEO428" s="134"/>
      <c r="WEP428" s="134"/>
      <c r="WEQ428" s="134"/>
      <c r="WER428" s="134"/>
      <c r="WES428" s="134"/>
      <c r="WET428" s="134"/>
      <c r="WEU428" s="134"/>
      <c r="WEV428" s="134"/>
      <c r="WEW428" s="134"/>
      <c r="WEX428" s="134"/>
      <c r="WEY428" s="134"/>
      <c r="WEZ428" s="134"/>
      <c r="WFA428" s="134"/>
      <c r="WFB428" s="134"/>
      <c r="WFC428" s="134"/>
      <c r="WFD428" s="134"/>
      <c r="WFE428" s="134"/>
      <c r="WFF428" s="134"/>
      <c r="WFG428" s="134"/>
      <c r="WFH428" s="134"/>
      <c r="WFI428" s="134"/>
      <c r="WFJ428" s="134"/>
      <c r="WFK428" s="134"/>
      <c r="WFL428" s="134"/>
      <c r="WFM428" s="134"/>
      <c r="WFN428" s="134"/>
      <c r="WFO428" s="134"/>
      <c r="WFP428" s="134"/>
      <c r="WFQ428" s="134"/>
      <c r="WFR428" s="134"/>
      <c r="WFS428" s="134"/>
      <c r="WFT428" s="134"/>
      <c r="WFU428" s="134"/>
      <c r="WFV428" s="134"/>
      <c r="WFW428" s="134"/>
      <c r="WFX428" s="134"/>
      <c r="WFY428" s="134"/>
      <c r="WFZ428" s="134"/>
      <c r="WGA428" s="134"/>
      <c r="WGB428" s="134"/>
      <c r="WGC428" s="134"/>
      <c r="WGD428" s="134"/>
      <c r="WGE428" s="134"/>
      <c r="WGF428" s="134"/>
      <c r="WGG428" s="134"/>
      <c r="WGH428" s="134"/>
      <c r="WGI428" s="134"/>
      <c r="WGJ428" s="134"/>
      <c r="WGK428" s="134"/>
      <c r="WGL428" s="134"/>
      <c r="WGM428" s="134"/>
      <c r="WGN428" s="134"/>
      <c r="WGO428" s="134"/>
      <c r="WGP428" s="134"/>
      <c r="WGQ428" s="134"/>
      <c r="WGR428" s="134"/>
      <c r="WGS428" s="134"/>
      <c r="WGT428" s="134"/>
      <c r="WGU428" s="134"/>
      <c r="WGV428" s="134"/>
      <c r="WGW428" s="134"/>
      <c r="WGX428" s="134"/>
      <c r="WGY428" s="134"/>
      <c r="WGZ428" s="134"/>
      <c r="WHA428" s="134"/>
      <c r="WHB428" s="134"/>
      <c r="WHC428" s="134"/>
      <c r="WHD428" s="134"/>
      <c r="WHE428" s="134"/>
      <c r="WHF428" s="134"/>
      <c r="WHG428" s="134"/>
      <c r="WHH428" s="134"/>
      <c r="WHI428" s="134"/>
      <c r="WHJ428" s="134"/>
      <c r="WHK428" s="134"/>
      <c r="WHL428" s="134"/>
      <c r="WHM428" s="134"/>
      <c r="WHN428" s="134"/>
      <c r="WHO428" s="134"/>
      <c r="WHP428" s="134"/>
      <c r="WHQ428" s="134"/>
      <c r="WHR428" s="134"/>
      <c r="WHS428" s="134"/>
      <c r="WHT428" s="134"/>
      <c r="WHU428" s="134"/>
      <c r="WHV428" s="134"/>
      <c r="WHW428" s="134"/>
      <c r="WHX428" s="134"/>
      <c r="WHY428" s="134"/>
      <c r="WHZ428" s="134"/>
      <c r="WIA428" s="134"/>
      <c r="WIB428" s="134"/>
      <c r="WIC428" s="134"/>
      <c r="WID428" s="134"/>
      <c r="WIE428" s="134"/>
      <c r="WIF428" s="134"/>
      <c r="WIG428" s="134"/>
      <c r="WIH428" s="134"/>
      <c r="WII428" s="134"/>
      <c r="WIJ428" s="134"/>
      <c r="WIK428" s="134"/>
      <c r="WIL428" s="134"/>
      <c r="WIM428" s="134"/>
      <c r="WIN428" s="134"/>
      <c r="WIO428" s="134"/>
      <c r="WIP428" s="134"/>
      <c r="WIQ428" s="134"/>
      <c r="WIR428" s="134"/>
      <c r="WIS428" s="134"/>
      <c r="WIT428" s="134"/>
      <c r="WIU428" s="134"/>
      <c r="WIV428" s="134"/>
      <c r="WIW428" s="134"/>
      <c r="WIX428" s="134"/>
      <c r="WIY428" s="134"/>
      <c r="WIZ428" s="134"/>
      <c r="WJA428" s="134"/>
      <c r="WJB428" s="134"/>
      <c r="WJC428" s="134"/>
      <c r="WJD428" s="134"/>
      <c r="WJE428" s="134"/>
      <c r="WJF428" s="134"/>
      <c r="WJG428" s="134"/>
      <c r="WJH428" s="134"/>
      <c r="WJI428" s="134"/>
      <c r="WJJ428" s="134"/>
      <c r="WJK428" s="134"/>
      <c r="WJL428" s="134"/>
      <c r="WJM428" s="134"/>
      <c r="WJN428" s="134"/>
      <c r="WJO428" s="134"/>
      <c r="WJP428" s="134"/>
      <c r="WJQ428" s="134"/>
      <c r="WJR428" s="134"/>
      <c r="WJS428" s="134"/>
      <c r="WJT428" s="134"/>
      <c r="WJU428" s="134"/>
      <c r="WJV428" s="134"/>
      <c r="WJW428" s="134"/>
      <c r="WJX428" s="134"/>
      <c r="WJY428" s="134"/>
      <c r="WJZ428" s="134"/>
      <c r="WKA428" s="134"/>
      <c r="WKB428" s="134"/>
      <c r="WKC428" s="134"/>
      <c r="WKD428" s="134"/>
      <c r="WKE428" s="134"/>
      <c r="WKF428" s="134"/>
      <c r="WKG428" s="134"/>
      <c r="WKH428" s="134"/>
      <c r="WKI428" s="134"/>
      <c r="WKJ428" s="134"/>
      <c r="WKK428" s="134"/>
      <c r="WKL428" s="134"/>
      <c r="WKM428" s="134"/>
      <c r="WKN428" s="134"/>
      <c r="WKO428" s="134"/>
      <c r="WKP428" s="134"/>
      <c r="WKQ428" s="134"/>
      <c r="WKR428" s="134"/>
      <c r="WKS428" s="134"/>
      <c r="WKT428" s="134"/>
      <c r="WKU428" s="134"/>
      <c r="WKV428" s="134"/>
      <c r="WKW428" s="134"/>
      <c r="WKX428" s="134"/>
      <c r="WKY428" s="134"/>
      <c r="WKZ428" s="134"/>
      <c r="WLA428" s="134"/>
      <c r="WLB428" s="134"/>
      <c r="WLC428" s="134"/>
      <c r="WLD428" s="134"/>
      <c r="WLE428" s="134"/>
      <c r="WLF428" s="134"/>
      <c r="WLG428" s="134"/>
      <c r="WLH428" s="134"/>
      <c r="WLI428" s="134"/>
      <c r="WLJ428" s="134"/>
      <c r="WLK428" s="134"/>
      <c r="WLL428" s="134"/>
      <c r="WLM428" s="134"/>
      <c r="WLN428" s="134"/>
      <c r="WLO428" s="134"/>
      <c r="WLP428" s="134"/>
      <c r="WLQ428" s="134"/>
      <c r="WLR428" s="134"/>
      <c r="WLS428" s="134"/>
      <c r="WLT428" s="134"/>
      <c r="WLU428" s="134"/>
      <c r="WLV428" s="134"/>
      <c r="WLW428" s="134"/>
      <c r="WLX428" s="134"/>
      <c r="WLY428" s="134"/>
      <c r="WLZ428" s="134"/>
      <c r="WMA428" s="134"/>
      <c r="WMB428" s="134"/>
      <c r="WMC428" s="134"/>
      <c r="WMD428" s="134"/>
      <c r="WME428" s="134"/>
      <c r="WMF428" s="134"/>
      <c r="WMG428" s="134"/>
      <c r="WMH428" s="134"/>
      <c r="WMI428" s="134"/>
      <c r="WMJ428" s="134"/>
      <c r="WMK428" s="134"/>
      <c r="WML428" s="134"/>
      <c r="WMM428" s="134"/>
      <c r="WMN428" s="134"/>
      <c r="WMO428" s="134"/>
      <c r="WMP428" s="134"/>
      <c r="WMQ428" s="134"/>
      <c r="WMR428" s="134"/>
      <c r="WMS428" s="134"/>
      <c r="WMT428" s="134"/>
      <c r="WMU428" s="134"/>
      <c r="WMV428" s="134"/>
      <c r="WMW428" s="134"/>
      <c r="WMX428" s="134"/>
      <c r="WMY428" s="134"/>
      <c r="WMZ428" s="134"/>
      <c r="WNA428" s="134"/>
      <c r="WNB428" s="134"/>
      <c r="WNC428" s="134"/>
      <c r="WND428" s="134"/>
      <c r="WNE428" s="134"/>
      <c r="WNF428" s="134"/>
      <c r="WNG428" s="134"/>
      <c r="WNH428" s="134"/>
      <c r="WNI428" s="134"/>
      <c r="WNJ428" s="134"/>
      <c r="WNK428" s="134"/>
      <c r="WNL428" s="134"/>
      <c r="WNM428" s="134"/>
      <c r="WNN428" s="134"/>
      <c r="WNO428" s="134"/>
      <c r="WNP428" s="134"/>
      <c r="WNQ428" s="134"/>
      <c r="WNR428" s="134"/>
      <c r="WNS428" s="134"/>
      <c r="WNT428" s="134"/>
      <c r="WNU428" s="134"/>
      <c r="WNV428" s="134"/>
      <c r="WNW428" s="134"/>
      <c r="WNX428" s="134"/>
      <c r="WNY428" s="134"/>
      <c r="WNZ428" s="134"/>
      <c r="WOA428" s="134"/>
      <c r="WOB428" s="134"/>
      <c r="WOC428" s="134"/>
      <c r="WOD428" s="134"/>
      <c r="WOE428" s="134"/>
      <c r="WOF428" s="134"/>
      <c r="WOG428" s="134"/>
      <c r="WOH428" s="134"/>
      <c r="WOI428" s="134"/>
      <c r="WOJ428" s="134"/>
      <c r="WOK428" s="134"/>
      <c r="WOL428" s="134"/>
      <c r="WOM428" s="134"/>
      <c r="WON428" s="134"/>
      <c r="WOO428" s="134"/>
      <c r="WOP428" s="134"/>
      <c r="WOQ428" s="134"/>
      <c r="WOR428" s="134"/>
      <c r="WOS428" s="134"/>
      <c r="WOT428" s="134"/>
      <c r="WOU428" s="134"/>
      <c r="WOV428" s="134"/>
      <c r="WOW428" s="134"/>
      <c r="WOX428" s="134"/>
      <c r="WOY428" s="134"/>
      <c r="WOZ428" s="134"/>
      <c r="WPA428" s="134"/>
      <c r="WPB428" s="134"/>
      <c r="WPC428" s="134"/>
      <c r="WPD428" s="134"/>
      <c r="WPE428" s="134"/>
      <c r="WPF428" s="134"/>
      <c r="WPG428" s="134"/>
      <c r="WPH428" s="134"/>
      <c r="WPI428" s="134"/>
      <c r="WPJ428" s="134"/>
      <c r="WPK428" s="134"/>
      <c r="WPL428" s="134"/>
      <c r="WPM428" s="134"/>
      <c r="WPN428" s="134"/>
      <c r="WPO428" s="134"/>
      <c r="WPP428" s="134"/>
      <c r="WPQ428" s="134"/>
      <c r="WPR428" s="134"/>
      <c r="WPS428" s="134"/>
      <c r="WPT428" s="134"/>
      <c r="WPU428" s="134"/>
      <c r="WPV428" s="134"/>
      <c r="WPW428" s="134"/>
      <c r="WPX428" s="134"/>
      <c r="WPY428" s="134"/>
      <c r="WPZ428" s="134"/>
      <c r="WQA428" s="134"/>
      <c r="WQB428" s="134"/>
      <c r="WQC428" s="134"/>
      <c r="WQD428" s="134"/>
      <c r="WQE428" s="134"/>
      <c r="WQF428" s="134"/>
      <c r="WQG428" s="134"/>
      <c r="WQH428" s="134"/>
      <c r="WQI428" s="134"/>
      <c r="WQJ428" s="134"/>
      <c r="WQK428" s="134"/>
      <c r="WQL428" s="134"/>
      <c r="WQM428" s="134"/>
      <c r="WQN428" s="134"/>
      <c r="WQO428" s="134"/>
      <c r="WQP428" s="134"/>
      <c r="WQQ428" s="134"/>
      <c r="WQR428" s="134"/>
      <c r="WQS428" s="134"/>
      <c r="WQT428" s="134"/>
      <c r="WQU428" s="134"/>
      <c r="WQV428" s="134"/>
      <c r="WQW428" s="134"/>
      <c r="WQX428" s="134"/>
      <c r="WQY428" s="134"/>
      <c r="WQZ428" s="134"/>
      <c r="WRA428" s="134"/>
      <c r="WRB428" s="134"/>
      <c r="WRC428" s="134"/>
      <c r="WRD428" s="134"/>
      <c r="WRE428" s="134"/>
      <c r="WRF428" s="134"/>
      <c r="WRG428" s="134"/>
      <c r="WRH428" s="134"/>
      <c r="WRI428" s="134"/>
      <c r="WRJ428" s="134"/>
      <c r="WRK428" s="134"/>
      <c r="WRL428" s="134"/>
      <c r="WRM428" s="134"/>
      <c r="WRN428" s="134"/>
      <c r="WRO428" s="134"/>
      <c r="WRP428" s="134"/>
      <c r="WRQ428" s="134"/>
      <c r="WRR428" s="134"/>
      <c r="WRS428" s="134"/>
      <c r="WRT428" s="134"/>
      <c r="WRU428" s="134"/>
      <c r="WRV428" s="134"/>
      <c r="WRW428" s="134"/>
      <c r="WRX428" s="134"/>
      <c r="WRY428" s="134"/>
      <c r="WRZ428" s="134"/>
      <c r="WSA428" s="134"/>
      <c r="WSB428" s="134"/>
      <c r="WSC428" s="134"/>
      <c r="WSD428" s="134"/>
      <c r="WSE428" s="134"/>
      <c r="WSF428" s="134"/>
      <c r="WSG428" s="134"/>
      <c r="WSH428" s="134"/>
      <c r="WSI428" s="134"/>
      <c r="WSJ428" s="134"/>
      <c r="WSK428" s="134"/>
      <c r="WSL428" s="134"/>
      <c r="WSM428" s="134"/>
      <c r="WSN428" s="134"/>
      <c r="WSO428" s="134"/>
      <c r="WSP428" s="134"/>
      <c r="WSQ428" s="134"/>
      <c r="WSR428" s="134"/>
      <c r="WSS428" s="134"/>
      <c r="WST428" s="134"/>
      <c r="WSU428" s="134"/>
      <c r="WSV428" s="134"/>
      <c r="WSW428" s="134"/>
      <c r="WSX428" s="134"/>
      <c r="WSY428" s="134"/>
      <c r="WSZ428" s="134"/>
      <c r="WTA428" s="134"/>
      <c r="WTB428" s="134"/>
      <c r="WTC428" s="134"/>
      <c r="WTD428" s="134"/>
      <c r="WTE428" s="134"/>
      <c r="WTF428" s="134"/>
      <c r="WTG428" s="134"/>
      <c r="WTH428" s="134"/>
      <c r="WTI428" s="134"/>
      <c r="WTJ428" s="134"/>
      <c r="WTK428" s="134"/>
      <c r="WTL428" s="134"/>
      <c r="WTM428" s="134"/>
      <c r="WTN428" s="134"/>
      <c r="WTO428" s="134"/>
      <c r="WTP428" s="134"/>
      <c r="WTQ428" s="134"/>
      <c r="WTR428" s="134"/>
      <c r="WTS428" s="134"/>
      <c r="WTT428" s="134"/>
      <c r="WTU428" s="134"/>
      <c r="WTV428" s="134"/>
      <c r="WTW428" s="134"/>
      <c r="WTX428" s="134"/>
      <c r="WTY428" s="134"/>
      <c r="WTZ428" s="134"/>
      <c r="WUA428" s="134"/>
      <c r="WUB428" s="134"/>
      <c r="WUC428" s="134"/>
      <c r="WUD428" s="134"/>
      <c r="WUE428" s="134"/>
      <c r="WUF428" s="134"/>
      <c r="WUG428" s="134"/>
      <c r="WUH428" s="134"/>
      <c r="WUI428" s="134"/>
      <c r="WUJ428" s="134"/>
      <c r="WUK428" s="134"/>
      <c r="WUL428" s="134"/>
      <c r="WUM428" s="134"/>
      <c r="WUN428" s="134"/>
      <c r="WUO428" s="134"/>
      <c r="WUP428" s="134"/>
      <c r="WUQ428" s="134"/>
      <c r="WUR428" s="134"/>
      <c r="WUS428" s="134"/>
      <c r="WUT428" s="134"/>
      <c r="WUU428" s="134"/>
      <c r="WUV428" s="134"/>
      <c r="WUW428" s="134"/>
      <c r="WUX428" s="134"/>
      <c r="WUY428" s="134"/>
      <c r="WUZ428" s="134"/>
      <c r="WVA428" s="134"/>
      <c r="WVB428" s="134"/>
      <c r="WVC428" s="134"/>
      <c r="WVD428" s="134"/>
      <c r="WVE428" s="134"/>
      <c r="WVF428" s="134"/>
      <c r="WVG428" s="134"/>
      <c r="WVH428" s="134"/>
      <c r="WVI428" s="134"/>
      <c r="WVJ428" s="134"/>
      <c r="WVK428" s="134"/>
      <c r="WVL428" s="134"/>
      <c r="WVM428" s="134"/>
      <c r="WVN428" s="134"/>
      <c r="WVO428" s="134"/>
      <c r="WVP428" s="134"/>
      <c r="WVQ428" s="134"/>
      <c r="WVR428" s="134"/>
      <c r="WVS428" s="134"/>
      <c r="WVT428" s="134"/>
      <c r="WVU428" s="134"/>
      <c r="WVV428" s="134"/>
      <c r="WVW428" s="134"/>
      <c r="WVX428" s="134"/>
      <c r="WVY428" s="134"/>
      <c r="WVZ428" s="134"/>
      <c r="WWA428" s="134"/>
      <c r="WWB428" s="134"/>
      <c r="WWC428" s="134"/>
      <c r="WWD428" s="134"/>
      <c r="WWE428" s="134"/>
      <c r="WWF428" s="134"/>
      <c r="WWG428" s="134"/>
      <c r="WWH428" s="134"/>
      <c r="WWI428" s="134"/>
      <c r="WWJ428" s="134"/>
      <c r="WWK428" s="134"/>
      <c r="WWL428" s="134"/>
      <c r="WWM428" s="134"/>
      <c r="WWN428" s="134"/>
      <c r="WWO428" s="134"/>
      <c r="WWP428" s="134"/>
      <c r="WWQ428" s="134"/>
      <c r="WWR428" s="134"/>
      <c r="WWS428" s="134"/>
      <c r="WWT428" s="134"/>
      <c r="WWU428" s="134"/>
      <c r="WWV428" s="134"/>
      <c r="WWW428" s="134"/>
      <c r="WWX428" s="134"/>
      <c r="WWY428" s="134"/>
      <c r="WWZ428" s="134"/>
      <c r="WXA428" s="134"/>
      <c r="WXB428" s="134"/>
      <c r="WXC428" s="134"/>
      <c r="WXD428" s="134"/>
      <c r="WXE428" s="134"/>
      <c r="WXF428" s="134"/>
      <c r="WXG428" s="134"/>
      <c r="WXH428" s="134"/>
      <c r="WXI428" s="134"/>
      <c r="WXJ428" s="134"/>
      <c r="WXK428" s="134"/>
      <c r="WXL428" s="134"/>
      <c r="WXM428" s="134"/>
      <c r="WXN428" s="134"/>
      <c r="WXO428" s="134"/>
      <c r="WXP428" s="134"/>
      <c r="WXQ428" s="134"/>
      <c r="WXR428" s="134"/>
      <c r="WXS428" s="134"/>
      <c r="WXT428" s="134"/>
      <c r="WXU428" s="134"/>
      <c r="WXV428" s="134"/>
      <c r="WXW428" s="134"/>
      <c r="WXX428" s="134"/>
      <c r="WXY428" s="134"/>
      <c r="WXZ428" s="134"/>
      <c r="WYA428" s="134"/>
      <c r="WYB428" s="134"/>
      <c r="WYC428" s="134"/>
      <c r="WYD428" s="134"/>
      <c r="WYE428" s="134"/>
      <c r="WYF428" s="134"/>
      <c r="WYG428" s="134"/>
      <c r="WYH428" s="134"/>
      <c r="WYI428" s="134"/>
      <c r="WYJ428" s="134"/>
      <c r="WYK428" s="134"/>
      <c r="WYL428" s="134"/>
      <c r="WYM428" s="134"/>
      <c r="WYN428" s="134"/>
      <c r="WYO428" s="134"/>
      <c r="WYP428" s="134"/>
      <c r="WYQ428" s="134"/>
      <c r="WYR428" s="134"/>
      <c r="WYS428" s="134"/>
      <c r="WYT428" s="134"/>
      <c r="WYU428" s="134"/>
      <c r="WYV428" s="134"/>
      <c r="WYW428" s="134"/>
      <c r="WYX428" s="134"/>
      <c r="WYY428" s="134"/>
      <c r="WYZ428" s="134"/>
      <c r="WZA428" s="134"/>
      <c r="WZB428" s="134"/>
      <c r="WZC428" s="134"/>
      <c r="WZD428" s="134"/>
      <c r="WZE428" s="134"/>
      <c r="WZF428" s="134"/>
      <c r="WZG428" s="134"/>
      <c r="WZH428" s="134"/>
      <c r="WZI428" s="134"/>
      <c r="WZJ428" s="134"/>
      <c r="WZK428" s="134"/>
      <c r="WZL428" s="134"/>
      <c r="WZM428" s="134"/>
      <c r="WZN428" s="134"/>
      <c r="WZO428" s="134"/>
      <c r="WZP428" s="134"/>
      <c r="WZQ428" s="134"/>
      <c r="WZR428" s="134"/>
      <c r="WZS428" s="134"/>
      <c r="WZT428" s="134"/>
      <c r="WZU428" s="134"/>
      <c r="WZV428" s="134"/>
      <c r="WZW428" s="134"/>
      <c r="WZX428" s="134"/>
      <c r="WZY428" s="134"/>
      <c r="WZZ428" s="134"/>
      <c r="XAA428" s="134"/>
      <c r="XAB428" s="134"/>
      <c r="XAC428" s="134"/>
      <c r="XAD428" s="134"/>
      <c r="XAE428" s="134"/>
      <c r="XAF428" s="134"/>
      <c r="XAG428" s="134"/>
      <c r="XAH428" s="134"/>
      <c r="XAI428" s="134"/>
      <c r="XAJ428" s="134"/>
      <c r="XAK428" s="134"/>
      <c r="XAL428" s="134"/>
      <c r="XAM428" s="134"/>
      <c r="XAN428" s="134"/>
      <c r="XAO428" s="134"/>
      <c r="XAP428" s="134"/>
      <c r="XAQ428" s="134"/>
      <c r="XAR428" s="134"/>
      <c r="XAS428" s="134"/>
      <c r="XAT428" s="134"/>
      <c r="XAU428" s="134"/>
      <c r="XAV428" s="134"/>
      <c r="XAW428" s="134"/>
      <c r="XAX428" s="134"/>
      <c r="XAY428" s="134"/>
      <c r="XAZ428" s="134"/>
      <c r="XBA428" s="134"/>
      <c r="XBB428" s="134"/>
      <c r="XBC428" s="134"/>
      <c r="XBD428" s="134"/>
      <c r="XBE428" s="134"/>
      <c r="XBF428" s="134"/>
      <c r="XBG428" s="134"/>
      <c r="XBH428" s="134"/>
      <c r="XBI428" s="134"/>
      <c r="XBJ428" s="134"/>
      <c r="XBK428" s="134"/>
      <c r="XBL428" s="134"/>
      <c r="XBM428" s="134"/>
      <c r="XBN428" s="134"/>
      <c r="XBO428" s="134"/>
      <c r="XBP428" s="134"/>
      <c r="XBQ428" s="134"/>
      <c r="XBR428" s="134"/>
      <c r="XBS428" s="134"/>
      <c r="XBT428" s="134"/>
      <c r="XBU428" s="134"/>
      <c r="XBV428" s="134"/>
      <c r="XBW428" s="134"/>
      <c r="XBX428" s="134"/>
      <c r="XBY428" s="134"/>
      <c r="XBZ428" s="134"/>
      <c r="XCA428" s="134"/>
      <c r="XCB428" s="134"/>
      <c r="XCC428" s="134"/>
      <c r="XCD428" s="134"/>
      <c r="XCE428" s="134"/>
      <c r="XCF428" s="134"/>
      <c r="XCG428" s="134"/>
      <c r="XCH428" s="134"/>
      <c r="XCI428" s="134"/>
      <c r="XCJ428" s="134"/>
      <c r="XCK428" s="134"/>
      <c r="XCL428" s="134"/>
      <c r="XCM428" s="134"/>
      <c r="XCN428" s="134"/>
      <c r="XCO428" s="134"/>
      <c r="XCP428" s="134"/>
      <c r="XCQ428" s="134"/>
      <c r="XCR428" s="134"/>
      <c r="XCS428" s="134"/>
      <c r="XCT428" s="134"/>
      <c r="XCU428" s="134"/>
      <c r="XCV428" s="134"/>
      <c r="XCW428" s="134"/>
      <c r="XCX428" s="134"/>
      <c r="XCY428" s="134"/>
      <c r="XCZ428" s="134"/>
      <c r="XDA428" s="134"/>
      <c r="XDB428" s="134"/>
      <c r="XDC428" s="134"/>
      <c r="XDD428" s="134"/>
      <c r="XDE428" s="134"/>
      <c r="XDF428" s="134"/>
      <c r="XDG428" s="134"/>
      <c r="XDH428" s="134"/>
      <c r="XDI428" s="134"/>
      <c r="XDJ428" s="134"/>
      <c r="XDK428" s="134"/>
      <c r="XDL428" s="134"/>
      <c r="XDM428" s="134"/>
      <c r="XDN428" s="134"/>
      <c r="XDO428" s="134"/>
      <c r="XDP428" s="134"/>
      <c r="XDQ428" s="134"/>
      <c r="XDR428" s="134"/>
      <c r="XDS428" s="134"/>
      <c r="XDT428" s="134"/>
      <c r="XDU428" s="134"/>
      <c r="XDV428" s="134"/>
      <c r="XDW428" s="134"/>
      <c r="XDX428" s="134"/>
      <c r="XDY428" s="134"/>
      <c r="XDZ428" s="134"/>
      <c r="XEA428" s="134"/>
      <c r="XEB428" s="134"/>
      <c r="XEC428" s="134"/>
      <c r="XED428" s="134"/>
      <c r="XEE428" s="134"/>
      <c r="XEF428" s="134"/>
      <c r="XEG428" s="134"/>
      <c r="XEH428" s="134"/>
      <c r="XEI428" s="134"/>
    </row>
    <row r="429" spans="1:16363" ht="24" hidden="1" customHeight="1" x14ac:dyDescent="0.25">
      <c r="A429" s="56" t="s">
        <v>20</v>
      </c>
      <c r="B429" s="56" t="s">
        <v>44</v>
      </c>
      <c r="C429" s="56" t="s">
        <v>115</v>
      </c>
      <c r="D429" s="56" t="s">
        <v>116</v>
      </c>
      <c r="E429" s="56" t="s">
        <v>48</v>
      </c>
      <c r="F429" s="83">
        <v>20</v>
      </c>
      <c r="G429" s="56">
        <v>10</v>
      </c>
      <c r="H429" s="56">
        <v>24</v>
      </c>
      <c r="I429" s="56">
        <f t="shared" si="223"/>
        <v>240</v>
      </c>
      <c r="J429" s="80">
        <v>2022</v>
      </c>
      <c r="K429" s="81">
        <v>44562</v>
      </c>
      <c r="L429" s="81">
        <v>44742</v>
      </c>
      <c r="M429" s="57">
        <f t="shared" si="277"/>
        <v>4800</v>
      </c>
      <c r="N429" s="57">
        <f t="shared" ref="N429:N437" si="283">M429*2%</f>
        <v>96</v>
      </c>
      <c r="O429" s="57"/>
      <c r="P429" s="57"/>
      <c r="Q429" s="57"/>
      <c r="R429" s="57">
        <f t="shared" si="276"/>
        <v>4896</v>
      </c>
      <c r="S429" s="139" t="s">
        <v>535</v>
      </c>
      <c r="T429" s="141" t="s">
        <v>900</v>
      </c>
    </row>
    <row r="430" spans="1:16363" ht="24" hidden="1" customHeight="1" x14ac:dyDescent="0.25">
      <c r="A430" s="56" t="s">
        <v>20</v>
      </c>
      <c r="B430" s="56" t="s">
        <v>44</v>
      </c>
      <c r="C430" s="56" t="s">
        <v>486</v>
      </c>
      <c r="D430" s="56" t="s">
        <v>215</v>
      </c>
      <c r="E430" s="56" t="s">
        <v>50</v>
      </c>
      <c r="F430" s="83">
        <v>25</v>
      </c>
      <c r="G430" s="56">
        <v>27</v>
      </c>
      <c r="H430" s="56">
        <v>40</v>
      </c>
      <c r="I430" s="56">
        <f t="shared" si="223"/>
        <v>1080</v>
      </c>
      <c r="J430" s="80">
        <v>2022</v>
      </c>
      <c r="K430" s="81">
        <v>44624</v>
      </c>
      <c r="L430" s="81">
        <v>44926</v>
      </c>
      <c r="M430" s="57">
        <f t="shared" ref="M430:M431" si="284">F430*G430*H430</f>
        <v>27000</v>
      </c>
      <c r="N430" s="57">
        <f t="shared" ref="N430:N431" si="285">M430*2%</f>
        <v>540</v>
      </c>
      <c r="O430" s="57"/>
      <c r="P430" s="57"/>
      <c r="Q430" s="57"/>
      <c r="R430" s="57">
        <v>27500</v>
      </c>
      <c r="S430" s="281" t="s">
        <v>498</v>
      </c>
      <c r="T430" s="141" t="s">
        <v>900</v>
      </c>
    </row>
    <row r="431" spans="1:16363" ht="25.5" x14ac:dyDescent="0.25">
      <c r="A431" s="56" t="s">
        <v>20</v>
      </c>
      <c r="B431" s="56" t="s">
        <v>44</v>
      </c>
      <c r="C431" s="56" t="s">
        <v>486</v>
      </c>
      <c r="D431" s="56" t="s">
        <v>215</v>
      </c>
      <c r="E431" s="56" t="s">
        <v>50</v>
      </c>
      <c r="F431" s="83">
        <v>25</v>
      </c>
      <c r="G431" s="178">
        <v>27</v>
      </c>
      <c r="H431" s="56">
        <v>8</v>
      </c>
      <c r="I431" s="172">
        <f t="shared" si="223"/>
        <v>216</v>
      </c>
      <c r="J431" s="80">
        <v>2023</v>
      </c>
      <c r="K431" s="81">
        <v>44927</v>
      </c>
      <c r="L431" s="81">
        <v>44985</v>
      </c>
      <c r="M431" s="57">
        <f t="shared" si="284"/>
        <v>5400</v>
      </c>
      <c r="N431" s="180">
        <f t="shared" si="285"/>
        <v>108</v>
      </c>
      <c r="O431" s="57"/>
      <c r="P431" s="57"/>
      <c r="Q431" s="174"/>
      <c r="R431" s="57">
        <v>5500</v>
      </c>
      <c r="S431" s="277"/>
      <c r="T431" s="141" t="s">
        <v>900</v>
      </c>
    </row>
    <row r="432" spans="1:16363" ht="24" hidden="1" customHeight="1" x14ac:dyDescent="0.25">
      <c r="A432" s="156" t="s">
        <v>20</v>
      </c>
      <c r="B432" s="156" t="s">
        <v>405</v>
      </c>
      <c r="C432" s="156" t="s">
        <v>117</v>
      </c>
      <c r="D432" s="156" t="s">
        <v>118</v>
      </c>
      <c r="E432" s="156" t="s">
        <v>48</v>
      </c>
      <c r="F432" s="185">
        <v>20</v>
      </c>
      <c r="G432" s="56">
        <v>10</v>
      </c>
      <c r="H432" s="56">
        <v>12</v>
      </c>
      <c r="I432" s="56">
        <f t="shared" ref="I432:I491" si="286">G432*H432</f>
        <v>120</v>
      </c>
      <c r="J432" s="186">
        <v>2022</v>
      </c>
      <c r="K432" s="187">
        <v>44562</v>
      </c>
      <c r="L432" s="187">
        <v>44651</v>
      </c>
      <c r="M432" s="189">
        <f t="shared" si="277"/>
        <v>2400</v>
      </c>
      <c r="N432" s="57">
        <f t="shared" si="283"/>
        <v>48</v>
      </c>
      <c r="O432" s="57"/>
      <c r="P432" s="57"/>
      <c r="Q432" s="57"/>
      <c r="R432" s="189">
        <f t="shared" si="276"/>
        <v>2448</v>
      </c>
      <c r="S432" s="199" t="s">
        <v>489</v>
      </c>
      <c r="T432" s="191" t="s">
        <v>900</v>
      </c>
    </row>
    <row r="433" spans="1:20" ht="25.5" hidden="1" customHeight="1" x14ac:dyDescent="0.25">
      <c r="A433" s="56" t="s">
        <v>20</v>
      </c>
      <c r="B433" s="56" t="s">
        <v>44</v>
      </c>
      <c r="C433" s="56" t="s">
        <v>373</v>
      </c>
      <c r="D433" s="56" t="s">
        <v>449</v>
      </c>
      <c r="E433" s="56" t="s">
        <v>50</v>
      </c>
      <c r="F433" s="83">
        <v>25</v>
      </c>
      <c r="G433" s="56">
        <v>8</v>
      </c>
      <c r="H433" s="56">
        <v>37</v>
      </c>
      <c r="I433" s="56">
        <f t="shared" si="286"/>
        <v>296</v>
      </c>
      <c r="J433" s="80">
        <v>2022</v>
      </c>
      <c r="K433" s="81">
        <v>44665</v>
      </c>
      <c r="L433" s="81">
        <v>44926</v>
      </c>
      <c r="M433" s="57">
        <f>F433*G433*H433</f>
        <v>7400</v>
      </c>
      <c r="N433" s="57">
        <f>M433*2%</f>
        <v>148</v>
      </c>
      <c r="O433" s="57"/>
      <c r="P433" s="57"/>
      <c r="Q433" s="57"/>
      <c r="R433" s="57">
        <f>M433+N433+O433+P433+Q433</f>
        <v>7548</v>
      </c>
      <c r="S433" s="283" t="s">
        <v>644</v>
      </c>
      <c r="T433" s="141" t="s">
        <v>900</v>
      </c>
    </row>
    <row r="434" spans="1:20" ht="36" hidden="1" customHeight="1" x14ac:dyDescent="0.25">
      <c r="A434" s="56" t="s">
        <v>20</v>
      </c>
      <c r="B434" s="56" t="s">
        <v>44</v>
      </c>
      <c r="C434" s="56" t="s">
        <v>373</v>
      </c>
      <c r="D434" s="56" t="s">
        <v>449</v>
      </c>
      <c r="E434" s="56" t="s">
        <v>50</v>
      </c>
      <c r="F434" s="83">
        <v>25</v>
      </c>
      <c r="G434" s="56"/>
      <c r="H434" s="56"/>
      <c r="I434" s="56">
        <v>80</v>
      </c>
      <c r="J434" s="80">
        <v>2022</v>
      </c>
      <c r="K434" s="81">
        <v>44851</v>
      </c>
      <c r="L434" s="81">
        <v>44926</v>
      </c>
      <c r="M434" s="57">
        <f>F434*I434</f>
        <v>2000</v>
      </c>
      <c r="N434" s="57">
        <f>M434*2%</f>
        <v>40</v>
      </c>
      <c r="O434" s="57"/>
      <c r="P434" s="57"/>
      <c r="Q434" s="57"/>
      <c r="R434" s="57">
        <f>M434+N434+O434+P434+Q434</f>
        <v>2040</v>
      </c>
      <c r="S434" s="283"/>
      <c r="T434" s="141" t="s">
        <v>900</v>
      </c>
    </row>
    <row r="435" spans="1:20" ht="25.5" x14ac:dyDescent="0.25">
      <c r="A435" s="56" t="s">
        <v>20</v>
      </c>
      <c r="B435" s="56" t="s">
        <v>44</v>
      </c>
      <c r="C435" s="56" t="s">
        <v>373</v>
      </c>
      <c r="D435" s="56" t="s">
        <v>449</v>
      </c>
      <c r="E435" s="56" t="s">
        <v>50</v>
      </c>
      <c r="F435" s="83">
        <v>25</v>
      </c>
      <c r="G435" s="178">
        <v>2</v>
      </c>
      <c r="H435" s="56">
        <v>12</v>
      </c>
      <c r="I435" s="172">
        <v>8</v>
      </c>
      <c r="J435" s="80">
        <v>2023</v>
      </c>
      <c r="K435" s="81">
        <v>44927</v>
      </c>
      <c r="L435" s="81">
        <v>45013</v>
      </c>
      <c r="M435" s="57">
        <f>F435*I435</f>
        <v>200</v>
      </c>
      <c r="N435" s="180">
        <f>M435*2%</f>
        <v>4</v>
      </c>
      <c r="O435" s="57"/>
      <c r="P435" s="57"/>
      <c r="Q435" s="174"/>
      <c r="R435" s="57">
        <f>M435+N435+O435+P435+Q435</f>
        <v>204</v>
      </c>
      <c r="S435" s="284"/>
      <c r="T435" s="141" t="s">
        <v>900</v>
      </c>
    </row>
    <row r="436" spans="1:20" ht="24" hidden="1" customHeight="1" x14ac:dyDescent="0.25">
      <c r="A436" s="156" t="s">
        <v>20</v>
      </c>
      <c r="B436" s="156" t="s">
        <v>44</v>
      </c>
      <c r="C436" s="156" t="s">
        <v>373</v>
      </c>
      <c r="D436" s="156" t="s">
        <v>388</v>
      </c>
      <c r="E436" s="156" t="s">
        <v>48</v>
      </c>
      <c r="F436" s="185">
        <v>20</v>
      </c>
      <c r="G436" s="56">
        <v>9</v>
      </c>
      <c r="H436" s="56">
        <v>36</v>
      </c>
      <c r="I436" s="56">
        <f t="shared" si="286"/>
        <v>324</v>
      </c>
      <c r="J436" s="186">
        <v>2022</v>
      </c>
      <c r="K436" s="187">
        <v>44562</v>
      </c>
      <c r="L436" s="187">
        <v>44834</v>
      </c>
      <c r="M436" s="189">
        <f t="shared" si="277"/>
        <v>6480</v>
      </c>
      <c r="N436" s="57">
        <f t="shared" si="283"/>
        <v>129.6</v>
      </c>
      <c r="O436" s="57"/>
      <c r="P436" s="57"/>
      <c r="Q436" s="57"/>
      <c r="R436" s="189">
        <f t="shared" si="276"/>
        <v>6609.6</v>
      </c>
      <c r="S436" s="199" t="s">
        <v>548</v>
      </c>
      <c r="T436" s="191" t="s">
        <v>900</v>
      </c>
    </row>
    <row r="437" spans="1:20" ht="24" hidden="1" customHeight="1" x14ac:dyDescent="0.25">
      <c r="A437" s="56" t="s">
        <v>20</v>
      </c>
      <c r="B437" s="56" t="s">
        <v>44</v>
      </c>
      <c r="C437" s="56" t="s">
        <v>373</v>
      </c>
      <c r="D437" s="56" t="s">
        <v>389</v>
      </c>
      <c r="E437" s="56" t="s">
        <v>48</v>
      </c>
      <c r="F437" s="83">
        <v>20</v>
      </c>
      <c r="G437" s="56">
        <v>9</v>
      </c>
      <c r="H437" s="56">
        <v>36</v>
      </c>
      <c r="I437" s="56">
        <f t="shared" si="286"/>
        <v>324</v>
      </c>
      <c r="J437" s="80">
        <v>2022</v>
      </c>
      <c r="K437" s="81">
        <v>44562</v>
      </c>
      <c r="L437" s="81">
        <v>44834</v>
      </c>
      <c r="M437" s="57">
        <f t="shared" si="277"/>
        <v>6480</v>
      </c>
      <c r="N437" s="57">
        <f t="shared" si="283"/>
        <v>129.6</v>
      </c>
      <c r="O437" s="57"/>
      <c r="P437" s="57"/>
      <c r="Q437" s="57"/>
      <c r="R437" s="57">
        <f t="shared" si="276"/>
        <v>6609.6</v>
      </c>
      <c r="S437" s="158" t="s">
        <v>548</v>
      </c>
      <c r="T437" s="141" t="s">
        <v>900</v>
      </c>
    </row>
    <row r="438" spans="1:20" ht="24" hidden="1" customHeight="1" x14ac:dyDescent="0.25">
      <c r="A438" s="56" t="s">
        <v>70</v>
      </c>
      <c r="B438" s="56" t="s">
        <v>53</v>
      </c>
      <c r="C438" s="56" t="s">
        <v>375</v>
      </c>
      <c r="D438" s="56" t="s">
        <v>401</v>
      </c>
      <c r="E438" s="56" t="s">
        <v>56</v>
      </c>
      <c r="F438" s="83">
        <v>20</v>
      </c>
      <c r="G438" s="56">
        <v>25</v>
      </c>
      <c r="H438" s="56">
        <v>14</v>
      </c>
      <c r="I438" s="56">
        <f t="shared" si="286"/>
        <v>350</v>
      </c>
      <c r="J438" s="80">
        <v>2022</v>
      </c>
      <c r="K438" s="81">
        <v>44562</v>
      </c>
      <c r="L438" s="81">
        <v>44669</v>
      </c>
      <c r="M438" s="57">
        <f t="shared" si="277"/>
        <v>7000</v>
      </c>
      <c r="N438" s="57">
        <f>M438*4%</f>
        <v>280</v>
      </c>
      <c r="O438" s="57">
        <v>1601.6</v>
      </c>
      <c r="P438" s="57"/>
      <c r="Q438" s="57"/>
      <c r="R438" s="57">
        <f t="shared" si="276"/>
        <v>8881.6</v>
      </c>
      <c r="S438" s="158" t="s">
        <v>549</v>
      </c>
      <c r="T438" s="141" t="s">
        <v>900</v>
      </c>
    </row>
    <row r="439" spans="1:20" ht="24" hidden="1" customHeight="1" x14ac:dyDescent="0.25">
      <c r="A439" s="56" t="s">
        <v>70</v>
      </c>
      <c r="B439" s="56" t="s">
        <v>53</v>
      </c>
      <c r="C439" s="56" t="s">
        <v>375</v>
      </c>
      <c r="D439" s="56" t="s">
        <v>401</v>
      </c>
      <c r="E439" s="56" t="s">
        <v>56</v>
      </c>
      <c r="F439" s="83">
        <v>20</v>
      </c>
      <c r="G439" s="56">
        <v>30</v>
      </c>
      <c r="H439" s="56">
        <v>24</v>
      </c>
      <c r="I439" s="56">
        <f t="shared" ref="I439" si="287">G439*H439</f>
        <v>720</v>
      </c>
      <c r="J439" s="80">
        <v>2022</v>
      </c>
      <c r="K439" s="81">
        <v>44670</v>
      </c>
      <c r="L439" s="81">
        <v>44852</v>
      </c>
      <c r="M439" s="57">
        <f t="shared" ref="M439" si="288">F439*G439*H439</f>
        <v>14400</v>
      </c>
      <c r="N439" s="57">
        <f>M439*4%</f>
        <v>576</v>
      </c>
      <c r="O439" s="57">
        <f>(M439+N439)*22%</f>
        <v>3294.72</v>
      </c>
      <c r="P439" s="57"/>
      <c r="Q439" s="57"/>
      <c r="R439" s="57">
        <f t="shared" ref="R439" si="289">M439+N439+O439+P439+Q439</f>
        <v>18270.72</v>
      </c>
      <c r="S439" s="158" t="s">
        <v>553</v>
      </c>
      <c r="T439" s="141" t="s">
        <v>900</v>
      </c>
    </row>
    <row r="440" spans="1:20" ht="24" hidden="1" customHeight="1" x14ac:dyDescent="0.25">
      <c r="A440" s="56" t="s">
        <v>70</v>
      </c>
      <c r="B440" s="56" t="s">
        <v>53</v>
      </c>
      <c r="C440" s="56" t="s">
        <v>375</v>
      </c>
      <c r="D440" s="56" t="s">
        <v>401</v>
      </c>
      <c r="E440" s="56" t="s">
        <v>56</v>
      </c>
      <c r="F440" s="83">
        <v>20</v>
      </c>
      <c r="G440" s="56">
        <v>30</v>
      </c>
      <c r="H440" s="56">
        <v>10</v>
      </c>
      <c r="I440" s="56">
        <f t="shared" ref="I440" si="290">G440*H440</f>
        <v>300</v>
      </c>
      <c r="J440" s="80">
        <v>2022</v>
      </c>
      <c r="K440" s="81">
        <v>44853</v>
      </c>
      <c r="L440" s="81">
        <v>44926</v>
      </c>
      <c r="M440" s="57">
        <f t="shared" ref="M440" si="291">F440*G440*H440</f>
        <v>6000</v>
      </c>
      <c r="N440" s="57">
        <f>M440*4%</f>
        <v>240</v>
      </c>
      <c r="O440" s="57">
        <f>(M440+N440)*22%</f>
        <v>1372.8</v>
      </c>
      <c r="P440" s="57"/>
      <c r="Q440" s="57"/>
      <c r="R440" s="57">
        <f t="shared" ref="R440" si="292">M440+N440+O440+P440+Q440</f>
        <v>7612.8</v>
      </c>
      <c r="S440" s="159" t="s">
        <v>657</v>
      </c>
      <c r="T440" s="141" t="s">
        <v>900</v>
      </c>
    </row>
    <row r="441" spans="1:20" ht="21" customHeight="1" x14ac:dyDescent="0.25">
      <c r="A441" s="56" t="s">
        <v>70</v>
      </c>
      <c r="B441" s="56" t="s">
        <v>53</v>
      </c>
      <c r="C441" s="56" t="s">
        <v>375</v>
      </c>
      <c r="D441" s="56" t="s">
        <v>401</v>
      </c>
      <c r="E441" s="56" t="s">
        <v>56</v>
      </c>
      <c r="F441" s="83">
        <v>20</v>
      </c>
      <c r="G441" s="178">
        <v>30</v>
      </c>
      <c r="H441" s="56">
        <v>16</v>
      </c>
      <c r="I441" s="172">
        <f t="shared" ref="I441:I447" si="293">G441*H441</f>
        <v>480</v>
      </c>
      <c r="J441" s="80">
        <v>2023</v>
      </c>
      <c r="K441" s="81">
        <v>44927</v>
      </c>
      <c r="L441" s="81">
        <v>45046</v>
      </c>
      <c r="M441" s="57">
        <f t="shared" ref="M441:M447" si="294">F441*G441*H441</f>
        <v>9600</v>
      </c>
      <c r="N441" s="180">
        <f>M441*4%</f>
        <v>384</v>
      </c>
      <c r="O441" s="57">
        <f>(M441+N441)*22%</f>
        <v>2196.48</v>
      </c>
      <c r="P441" s="57"/>
      <c r="Q441" s="174"/>
      <c r="R441" s="57">
        <f t="shared" ref="R441:R447" si="295">M441+N441+O441+P441+Q441</f>
        <v>12180.48</v>
      </c>
      <c r="S441" s="80" t="s">
        <v>657</v>
      </c>
      <c r="T441" s="141" t="s">
        <v>900</v>
      </c>
    </row>
    <row r="442" spans="1:20" ht="21" customHeight="1" x14ac:dyDescent="0.25">
      <c r="A442" s="56" t="s">
        <v>20</v>
      </c>
      <c r="B442" s="56" t="s">
        <v>29</v>
      </c>
      <c r="C442" s="56" t="s">
        <v>736</v>
      </c>
      <c r="D442" s="56" t="s">
        <v>722</v>
      </c>
      <c r="E442" s="56" t="s">
        <v>22</v>
      </c>
      <c r="F442" s="83">
        <v>30</v>
      </c>
      <c r="G442" s="178">
        <v>5</v>
      </c>
      <c r="H442" s="56">
        <v>34</v>
      </c>
      <c r="I442" s="172">
        <f t="shared" si="293"/>
        <v>170</v>
      </c>
      <c r="J442" s="80">
        <v>2023</v>
      </c>
      <c r="K442" s="81">
        <v>45033</v>
      </c>
      <c r="L442" s="81">
        <v>45291</v>
      </c>
      <c r="M442" s="57">
        <f t="shared" si="294"/>
        <v>5100</v>
      </c>
      <c r="N442" s="180"/>
      <c r="O442" s="57"/>
      <c r="P442" s="57"/>
      <c r="Q442" s="174"/>
      <c r="R442" s="57">
        <f t="shared" si="295"/>
        <v>5100</v>
      </c>
      <c r="S442" s="80" t="s">
        <v>724</v>
      </c>
      <c r="T442" s="141" t="s">
        <v>900</v>
      </c>
    </row>
    <row r="443" spans="1:20" ht="21" hidden="1" customHeight="1" x14ac:dyDescent="0.25">
      <c r="A443" s="156" t="s">
        <v>20</v>
      </c>
      <c r="B443" s="156" t="s">
        <v>29</v>
      </c>
      <c r="C443" s="156" t="s">
        <v>736</v>
      </c>
      <c r="D443" s="156" t="s">
        <v>722</v>
      </c>
      <c r="E443" s="200" t="s">
        <v>22</v>
      </c>
      <c r="F443" s="185">
        <v>30</v>
      </c>
      <c r="G443" s="56">
        <v>5</v>
      </c>
      <c r="H443" s="56">
        <v>6</v>
      </c>
      <c r="I443" s="56">
        <f t="shared" si="293"/>
        <v>30</v>
      </c>
      <c r="J443" s="186">
        <v>2024</v>
      </c>
      <c r="K443" s="187">
        <v>45292</v>
      </c>
      <c r="L443" s="187">
        <v>45338</v>
      </c>
      <c r="M443" s="189">
        <f t="shared" si="294"/>
        <v>900</v>
      </c>
      <c r="N443" s="57"/>
      <c r="O443" s="57"/>
      <c r="P443" s="57"/>
      <c r="Q443" s="57"/>
      <c r="R443" s="189">
        <f t="shared" si="295"/>
        <v>900</v>
      </c>
      <c r="S443" s="201" t="s">
        <v>724</v>
      </c>
      <c r="T443" s="191" t="s">
        <v>900</v>
      </c>
    </row>
    <row r="444" spans="1:20" ht="21" customHeight="1" x14ac:dyDescent="0.25">
      <c r="A444" s="56" t="s">
        <v>20</v>
      </c>
      <c r="B444" s="56" t="s">
        <v>29</v>
      </c>
      <c r="C444" s="56" t="s">
        <v>736</v>
      </c>
      <c r="D444" s="56" t="s">
        <v>723</v>
      </c>
      <c r="E444" s="56" t="s">
        <v>22</v>
      </c>
      <c r="F444" s="83">
        <v>30</v>
      </c>
      <c r="G444" s="178">
        <v>5</v>
      </c>
      <c r="H444" s="56">
        <v>34</v>
      </c>
      <c r="I444" s="172">
        <f t="shared" si="293"/>
        <v>170</v>
      </c>
      <c r="J444" s="80">
        <v>2023</v>
      </c>
      <c r="K444" s="81">
        <v>45033</v>
      </c>
      <c r="L444" s="81">
        <v>45291</v>
      </c>
      <c r="M444" s="57">
        <f t="shared" si="294"/>
        <v>5100</v>
      </c>
      <c r="N444" s="180"/>
      <c r="O444" s="57"/>
      <c r="P444" s="57"/>
      <c r="Q444" s="174"/>
      <c r="R444" s="57">
        <f t="shared" si="295"/>
        <v>5100</v>
      </c>
      <c r="S444" s="80" t="s">
        <v>724</v>
      </c>
      <c r="T444" s="141" t="s">
        <v>900</v>
      </c>
    </row>
    <row r="445" spans="1:20" ht="21" hidden="1" customHeight="1" x14ac:dyDescent="0.25">
      <c r="A445" s="156" t="s">
        <v>20</v>
      </c>
      <c r="B445" s="156" t="s">
        <v>29</v>
      </c>
      <c r="C445" s="156" t="s">
        <v>736</v>
      </c>
      <c r="D445" s="156" t="s">
        <v>723</v>
      </c>
      <c r="E445" s="156" t="s">
        <v>22</v>
      </c>
      <c r="F445" s="185">
        <v>30</v>
      </c>
      <c r="G445" s="56">
        <v>5</v>
      </c>
      <c r="H445" s="56">
        <v>6</v>
      </c>
      <c r="I445" s="56">
        <f t="shared" si="293"/>
        <v>30</v>
      </c>
      <c r="J445" s="186">
        <v>2024</v>
      </c>
      <c r="K445" s="187">
        <v>45292</v>
      </c>
      <c r="L445" s="187">
        <v>45338</v>
      </c>
      <c r="M445" s="189">
        <f t="shared" si="294"/>
        <v>900</v>
      </c>
      <c r="N445" s="57"/>
      <c r="O445" s="57"/>
      <c r="P445" s="57"/>
      <c r="Q445" s="57"/>
      <c r="R445" s="189">
        <f t="shared" si="295"/>
        <v>900</v>
      </c>
      <c r="S445" s="201" t="s">
        <v>724</v>
      </c>
      <c r="T445" s="191" t="s">
        <v>900</v>
      </c>
    </row>
    <row r="446" spans="1:20" ht="21" customHeight="1" x14ac:dyDescent="0.25">
      <c r="A446" s="56" t="s">
        <v>20</v>
      </c>
      <c r="B446" s="56" t="s">
        <v>737</v>
      </c>
      <c r="C446" s="56" t="s">
        <v>117</v>
      </c>
      <c r="D446" s="56" t="s">
        <v>738</v>
      </c>
      <c r="E446" s="56" t="s">
        <v>50</v>
      </c>
      <c r="F446" s="83">
        <v>24.5</v>
      </c>
      <c r="G446" s="178">
        <v>8</v>
      </c>
      <c r="H446" s="56">
        <v>34</v>
      </c>
      <c r="I446" s="172">
        <f t="shared" si="293"/>
        <v>272</v>
      </c>
      <c r="J446" s="80">
        <v>2023</v>
      </c>
      <c r="K446" s="81">
        <v>45035</v>
      </c>
      <c r="L446" s="81">
        <v>45291</v>
      </c>
      <c r="M446" s="57">
        <f t="shared" si="294"/>
        <v>6664</v>
      </c>
      <c r="N446" s="180">
        <f>M446*2%</f>
        <v>133.28</v>
      </c>
      <c r="O446" s="57"/>
      <c r="P446" s="57"/>
      <c r="Q446" s="174"/>
      <c r="R446" s="57">
        <f t="shared" si="295"/>
        <v>6797.28</v>
      </c>
      <c r="S446" s="80" t="s">
        <v>739</v>
      </c>
      <c r="T446" s="141" t="s">
        <v>900</v>
      </c>
    </row>
    <row r="447" spans="1:20" ht="21" hidden="1" customHeight="1" x14ac:dyDescent="0.25">
      <c r="A447" s="156" t="s">
        <v>20</v>
      </c>
      <c r="B447" s="156" t="s">
        <v>737</v>
      </c>
      <c r="C447" s="156" t="s">
        <v>117</v>
      </c>
      <c r="D447" s="156" t="s">
        <v>738</v>
      </c>
      <c r="E447" s="156" t="s">
        <v>50</v>
      </c>
      <c r="F447" s="185">
        <v>24.5</v>
      </c>
      <c r="G447" s="56">
        <v>8</v>
      </c>
      <c r="H447" s="56">
        <v>14</v>
      </c>
      <c r="I447" s="56">
        <f t="shared" si="293"/>
        <v>112</v>
      </c>
      <c r="J447" s="186">
        <v>2024</v>
      </c>
      <c r="K447" s="187">
        <v>45292</v>
      </c>
      <c r="L447" s="187">
        <v>45400</v>
      </c>
      <c r="M447" s="189">
        <f t="shared" si="294"/>
        <v>2744</v>
      </c>
      <c r="N447" s="57">
        <f>M447*2%</f>
        <v>54.88</v>
      </c>
      <c r="O447" s="57"/>
      <c r="P447" s="57"/>
      <c r="Q447" s="57"/>
      <c r="R447" s="189">
        <f t="shared" si="295"/>
        <v>2798.88</v>
      </c>
      <c r="S447" s="201" t="s">
        <v>739</v>
      </c>
      <c r="T447" s="191" t="s">
        <v>900</v>
      </c>
    </row>
    <row r="448" spans="1:20" ht="36" hidden="1" customHeight="1" x14ac:dyDescent="0.25">
      <c r="A448" s="56" t="s">
        <v>70</v>
      </c>
      <c r="B448" s="56" t="s">
        <v>61</v>
      </c>
      <c r="C448" s="56" t="s">
        <v>62</v>
      </c>
      <c r="D448" s="56" t="s">
        <v>385</v>
      </c>
      <c r="E448" s="56" t="s">
        <v>174</v>
      </c>
      <c r="F448" s="83">
        <v>18</v>
      </c>
      <c r="G448" s="56">
        <v>20</v>
      </c>
      <c r="H448" s="56">
        <v>20</v>
      </c>
      <c r="I448" s="56">
        <f t="shared" si="286"/>
        <v>400</v>
      </c>
      <c r="J448" s="80">
        <v>2022</v>
      </c>
      <c r="K448" s="81">
        <v>44562</v>
      </c>
      <c r="L448" s="81">
        <v>44712</v>
      </c>
      <c r="M448" s="57">
        <f t="shared" si="277"/>
        <v>7200</v>
      </c>
      <c r="N448" s="57"/>
      <c r="O448" s="57"/>
      <c r="P448" s="57">
        <f>M448*4/100</f>
        <v>288</v>
      </c>
      <c r="Q448" s="57"/>
      <c r="R448" s="57">
        <f t="shared" si="276"/>
        <v>7488</v>
      </c>
      <c r="S448" s="158" t="s">
        <v>550</v>
      </c>
      <c r="T448" s="141" t="s">
        <v>900</v>
      </c>
    </row>
    <row r="449" spans="1:20" ht="24" hidden="1" customHeight="1" x14ac:dyDescent="0.25">
      <c r="A449" s="56" t="s">
        <v>20</v>
      </c>
      <c r="B449" s="56" t="s">
        <v>26</v>
      </c>
      <c r="C449" s="56" t="s">
        <v>245</v>
      </c>
      <c r="D449" s="56" t="s">
        <v>246</v>
      </c>
      <c r="E449" s="56" t="s">
        <v>22</v>
      </c>
      <c r="F449" s="83">
        <v>28</v>
      </c>
      <c r="G449" s="56">
        <v>18</v>
      </c>
      <c r="H449" s="56">
        <v>24</v>
      </c>
      <c r="I449" s="56">
        <f t="shared" si="286"/>
        <v>432</v>
      </c>
      <c r="J449" s="80">
        <v>2022</v>
      </c>
      <c r="K449" s="81">
        <v>44562</v>
      </c>
      <c r="L449" s="81">
        <v>44742</v>
      </c>
      <c r="M449" s="57">
        <f t="shared" ref="M449:M451" si="296">F449*G449*H449</f>
        <v>12096</v>
      </c>
      <c r="N449" s="57"/>
      <c r="O449" s="57"/>
      <c r="P449" s="152"/>
      <c r="Q449" s="57"/>
      <c r="R449" s="57">
        <f t="shared" si="276"/>
        <v>12096</v>
      </c>
      <c r="S449" s="158" t="s">
        <v>536</v>
      </c>
      <c r="T449" s="141" t="s">
        <v>900</v>
      </c>
    </row>
    <row r="450" spans="1:20" ht="24" hidden="1" customHeight="1" x14ac:dyDescent="0.25">
      <c r="A450" s="56" t="s">
        <v>20</v>
      </c>
      <c r="B450" s="56" t="s">
        <v>26</v>
      </c>
      <c r="C450" s="56" t="s">
        <v>245</v>
      </c>
      <c r="D450" s="56" t="s">
        <v>221</v>
      </c>
      <c r="E450" s="56" t="s">
        <v>22</v>
      </c>
      <c r="F450" s="83">
        <v>28</v>
      </c>
      <c r="G450" s="56">
        <v>18</v>
      </c>
      <c r="H450" s="56">
        <v>24</v>
      </c>
      <c r="I450" s="56">
        <f t="shared" si="286"/>
        <v>432</v>
      </c>
      <c r="J450" s="80">
        <v>2022</v>
      </c>
      <c r="K450" s="81">
        <v>44562</v>
      </c>
      <c r="L450" s="81">
        <v>44742</v>
      </c>
      <c r="M450" s="57">
        <f t="shared" si="296"/>
        <v>12096</v>
      </c>
      <c r="N450" s="57"/>
      <c r="O450" s="57"/>
      <c r="P450" s="152"/>
      <c r="Q450" s="57"/>
      <c r="R450" s="57">
        <f t="shared" si="276"/>
        <v>12096</v>
      </c>
      <c r="S450" s="158" t="s">
        <v>536</v>
      </c>
      <c r="T450" s="141" t="s">
        <v>900</v>
      </c>
    </row>
    <row r="451" spans="1:20" ht="25.5" hidden="1" customHeight="1" x14ac:dyDescent="0.25">
      <c r="A451" s="56" t="s">
        <v>20</v>
      </c>
      <c r="B451" s="56" t="s">
        <v>26</v>
      </c>
      <c r="C451" s="56" t="s">
        <v>219</v>
      </c>
      <c r="D451" s="56" t="s">
        <v>220</v>
      </c>
      <c r="E451" s="56" t="s">
        <v>22</v>
      </c>
      <c r="F451" s="83">
        <v>28</v>
      </c>
      <c r="G451" s="56">
        <v>6</v>
      </c>
      <c r="H451" s="56">
        <v>24</v>
      </c>
      <c r="I451" s="56">
        <f t="shared" si="286"/>
        <v>144</v>
      </c>
      <c r="J451" s="80">
        <v>2022</v>
      </c>
      <c r="K451" s="81">
        <v>44562</v>
      </c>
      <c r="L451" s="81">
        <v>44742</v>
      </c>
      <c r="M451" s="57">
        <f t="shared" si="296"/>
        <v>4032</v>
      </c>
      <c r="N451" s="57"/>
      <c r="O451" s="57"/>
      <c r="P451" s="152"/>
      <c r="Q451" s="57"/>
      <c r="R451" s="57">
        <f t="shared" si="276"/>
        <v>4032</v>
      </c>
      <c r="S451" s="158" t="s">
        <v>536</v>
      </c>
      <c r="T451" s="141" t="s">
        <v>900</v>
      </c>
    </row>
    <row r="452" spans="1:20" ht="24" hidden="1" customHeight="1" x14ac:dyDescent="0.25">
      <c r="A452" s="56" t="s">
        <v>20</v>
      </c>
      <c r="B452" s="56" t="s">
        <v>26</v>
      </c>
      <c r="C452" s="56" t="s">
        <v>516</v>
      </c>
      <c r="D452" s="56" t="s">
        <v>113</v>
      </c>
      <c r="E452" s="56" t="s">
        <v>43</v>
      </c>
      <c r="F452" s="83">
        <v>18</v>
      </c>
      <c r="G452" s="56">
        <v>34</v>
      </c>
      <c r="H452" s="56">
        <v>12</v>
      </c>
      <c r="I452" s="56">
        <f t="shared" si="286"/>
        <v>408</v>
      </c>
      <c r="J452" s="80">
        <v>2022</v>
      </c>
      <c r="K452" s="81">
        <v>44562</v>
      </c>
      <c r="L452" s="81">
        <v>44651</v>
      </c>
      <c r="M452" s="151">
        <f t="shared" ref="M452" si="297">F452*G452*H452</f>
        <v>7344</v>
      </c>
      <c r="N452" s="57">
        <f>M452*4/100</f>
        <v>293.76</v>
      </c>
      <c r="O452" s="57"/>
      <c r="P452" s="152"/>
      <c r="Q452" s="57"/>
      <c r="R452" s="57">
        <f t="shared" ref="R452" si="298">M452+N452+O452+P452+Q452</f>
        <v>7637.76</v>
      </c>
      <c r="S452" s="158" t="s">
        <v>535</v>
      </c>
      <c r="T452" s="141" t="s">
        <v>900</v>
      </c>
    </row>
    <row r="453" spans="1:20" ht="37.5" hidden="1" customHeight="1" x14ac:dyDescent="0.25">
      <c r="A453" s="56" t="s">
        <v>20</v>
      </c>
      <c r="B453" s="56" t="s">
        <v>29</v>
      </c>
      <c r="C453" s="56" t="s">
        <v>110</v>
      </c>
      <c r="D453" s="56" t="s">
        <v>241</v>
      </c>
      <c r="E453" s="56" t="s">
        <v>22</v>
      </c>
      <c r="F453" s="83">
        <v>22</v>
      </c>
      <c r="G453" s="56">
        <v>24</v>
      </c>
      <c r="H453" s="56">
        <v>40</v>
      </c>
      <c r="I453" s="56">
        <f t="shared" si="286"/>
        <v>960</v>
      </c>
      <c r="J453" s="80">
        <v>2022</v>
      </c>
      <c r="K453" s="81">
        <v>44562</v>
      </c>
      <c r="L453" s="81">
        <v>44865</v>
      </c>
      <c r="M453" s="84">
        <f>(F453*G453*H453)</f>
        <v>21120</v>
      </c>
      <c r="N453" s="57"/>
      <c r="O453" s="57"/>
      <c r="P453" s="57"/>
      <c r="Q453" s="57"/>
      <c r="R453" s="85">
        <f>SUM(M453:O453)</f>
        <v>21120</v>
      </c>
      <c r="S453" s="158" t="s">
        <v>608</v>
      </c>
      <c r="T453" s="141" t="s">
        <v>900</v>
      </c>
    </row>
    <row r="454" spans="1:20" s="82" customFormat="1" ht="24" hidden="1" customHeight="1" x14ac:dyDescent="0.25">
      <c r="A454" s="56" t="s">
        <v>20</v>
      </c>
      <c r="B454" s="56" t="s">
        <v>29</v>
      </c>
      <c r="C454" s="56" t="s">
        <v>110</v>
      </c>
      <c r="D454" s="56" t="s">
        <v>241</v>
      </c>
      <c r="E454" s="104" t="s">
        <v>22</v>
      </c>
      <c r="F454" s="83">
        <v>22</v>
      </c>
      <c r="G454" s="56">
        <v>24</v>
      </c>
      <c r="H454" s="56">
        <v>8</v>
      </c>
      <c r="I454" s="56">
        <f t="shared" si="286"/>
        <v>192</v>
      </c>
      <c r="J454" s="80">
        <v>2022</v>
      </c>
      <c r="K454" s="81">
        <v>44866</v>
      </c>
      <c r="L454" s="81">
        <v>44926</v>
      </c>
      <c r="M454" s="84">
        <f t="shared" ref="M454:M456" si="299">(F454*G454*H454)</f>
        <v>4224</v>
      </c>
      <c r="N454" s="57"/>
      <c r="O454" s="57"/>
      <c r="P454" s="57"/>
      <c r="Q454" s="57"/>
      <c r="R454" s="85">
        <f t="shared" ref="R454:R456" si="300">SUM(M454:O454)</f>
        <v>4224</v>
      </c>
      <c r="S454" s="158" t="s">
        <v>741</v>
      </c>
      <c r="T454" s="141" t="s">
        <v>900</v>
      </c>
    </row>
    <row r="455" spans="1:20" s="82" customFormat="1" ht="25.5" x14ac:dyDescent="0.25">
      <c r="A455" s="56" t="s">
        <v>20</v>
      </c>
      <c r="B455" s="56" t="s">
        <v>29</v>
      </c>
      <c r="C455" s="56" t="s">
        <v>110</v>
      </c>
      <c r="D455" s="56" t="s">
        <v>241</v>
      </c>
      <c r="E455" s="56" t="s">
        <v>22</v>
      </c>
      <c r="F455" s="83">
        <v>22</v>
      </c>
      <c r="G455" s="178">
        <v>24</v>
      </c>
      <c r="H455" s="56">
        <v>48</v>
      </c>
      <c r="I455" s="172">
        <f t="shared" si="286"/>
        <v>1152</v>
      </c>
      <c r="J455" s="80">
        <v>2023</v>
      </c>
      <c r="K455" s="81">
        <v>44927</v>
      </c>
      <c r="L455" s="81">
        <v>45291</v>
      </c>
      <c r="M455" s="84">
        <f t="shared" si="299"/>
        <v>25344</v>
      </c>
      <c r="N455" s="180"/>
      <c r="O455" s="57"/>
      <c r="P455" s="57"/>
      <c r="Q455" s="174"/>
      <c r="R455" s="85">
        <f t="shared" si="300"/>
        <v>25344</v>
      </c>
      <c r="S455" s="206" t="s">
        <v>741</v>
      </c>
      <c r="T455" s="141" t="s">
        <v>900</v>
      </c>
    </row>
    <row r="456" spans="1:20" s="82" customFormat="1" ht="24" hidden="1" customHeight="1" x14ac:dyDescent="0.25">
      <c r="A456" s="156" t="s">
        <v>20</v>
      </c>
      <c r="B456" s="156" t="s">
        <v>29</v>
      </c>
      <c r="C456" s="156" t="s">
        <v>110</v>
      </c>
      <c r="D456" s="156" t="s">
        <v>241</v>
      </c>
      <c r="E456" s="156" t="s">
        <v>22</v>
      </c>
      <c r="F456" s="185">
        <v>22</v>
      </c>
      <c r="G456" s="56">
        <v>24</v>
      </c>
      <c r="H456" s="56">
        <v>40</v>
      </c>
      <c r="I456" s="56">
        <f t="shared" si="286"/>
        <v>960</v>
      </c>
      <c r="J456" s="186">
        <v>2024</v>
      </c>
      <c r="K456" s="187">
        <v>45292</v>
      </c>
      <c r="L456" s="187">
        <v>45596</v>
      </c>
      <c r="M456" s="188">
        <f t="shared" si="299"/>
        <v>21120</v>
      </c>
      <c r="N456" s="57"/>
      <c r="O456" s="57"/>
      <c r="P456" s="57"/>
      <c r="Q456" s="57"/>
      <c r="R456" s="202">
        <f t="shared" si="300"/>
        <v>21120</v>
      </c>
      <c r="S456" s="199" t="s">
        <v>741</v>
      </c>
      <c r="T456" s="191" t="s">
        <v>900</v>
      </c>
    </row>
    <row r="457" spans="1:20" ht="36" hidden="1" customHeight="1" x14ac:dyDescent="0.25">
      <c r="A457" s="56" t="s">
        <v>20</v>
      </c>
      <c r="B457" s="56" t="s">
        <v>29</v>
      </c>
      <c r="C457" s="56" t="s">
        <v>110</v>
      </c>
      <c r="D457" s="56" t="s">
        <v>242</v>
      </c>
      <c r="E457" s="56" t="s">
        <v>22</v>
      </c>
      <c r="F457" s="83">
        <v>22</v>
      </c>
      <c r="G457" s="56">
        <v>15</v>
      </c>
      <c r="H457" s="56">
        <v>32</v>
      </c>
      <c r="I457" s="56">
        <f t="shared" si="286"/>
        <v>480</v>
      </c>
      <c r="J457" s="80">
        <v>2022</v>
      </c>
      <c r="K457" s="81">
        <v>44562</v>
      </c>
      <c r="L457" s="81">
        <v>44804</v>
      </c>
      <c r="M457" s="84">
        <f>(F457*G457*H457)</f>
        <v>10560</v>
      </c>
      <c r="N457" s="57"/>
      <c r="O457" s="57"/>
      <c r="P457" s="57"/>
      <c r="Q457" s="57"/>
      <c r="R457" s="85">
        <f>SUM(M457:O457)</f>
        <v>10560</v>
      </c>
      <c r="S457" s="158" t="s">
        <v>608</v>
      </c>
      <c r="T457" s="141" t="s">
        <v>900</v>
      </c>
    </row>
    <row r="458" spans="1:20" ht="36" hidden="1" customHeight="1" x14ac:dyDescent="0.25">
      <c r="A458" s="56" t="s">
        <v>20</v>
      </c>
      <c r="B458" s="56" t="s">
        <v>29</v>
      </c>
      <c r="C458" s="56" t="s">
        <v>110</v>
      </c>
      <c r="D458" s="56" t="s">
        <v>112</v>
      </c>
      <c r="E458" s="56" t="s">
        <v>22</v>
      </c>
      <c r="F458" s="83">
        <v>22</v>
      </c>
      <c r="G458" s="56">
        <v>18</v>
      </c>
      <c r="H458" s="56">
        <v>40</v>
      </c>
      <c r="I458" s="56">
        <f t="shared" si="286"/>
        <v>720</v>
      </c>
      <c r="J458" s="80">
        <v>2022</v>
      </c>
      <c r="K458" s="81">
        <v>44562</v>
      </c>
      <c r="L458" s="81">
        <v>44865</v>
      </c>
      <c r="M458" s="57">
        <f t="shared" ref="M458:M477" si="301">F458*G458*H458</f>
        <v>15840</v>
      </c>
      <c r="N458" s="57"/>
      <c r="O458" s="57"/>
      <c r="P458" s="57"/>
      <c r="Q458" s="57"/>
      <c r="R458" s="57">
        <f t="shared" ref="R458:R477" si="302">M458+N458+O458+P458+Q458</f>
        <v>15840</v>
      </c>
      <c r="S458" s="158" t="s">
        <v>608</v>
      </c>
      <c r="T458" s="141" t="s">
        <v>900</v>
      </c>
    </row>
    <row r="459" spans="1:20" s="82" customFormat="1" ht="24" hidden="1" customHeight="1" x14ac:dyDescent="0.25">
      <c r="A459" s="56" t="s">
        <v>20</v>
      </c>
      <c r="B459" s="56" t="s">
        <v>29</v>
      </c>
      <c r="C459" s="56" t="s">
        <v>110</v>
      </c>
      <c r="D459" s="56" t="s">
        <v>112</v>
      </c>
      <c r="E459" s="56" t="s">
        <v>22</v>
      </c>
      <c r="F459" s="83">
        <v>22</v>
      </c>
      <c r="G459" s="56">
        <v>18</v>
      </c>
      <c r="H459" s="56">
        <v>8</v>
      </c>
      <c r="I459" s="56">
        <f t="shared" ref="I459:I461" si="303">G459*H459</f>
        <v>144</v>
      </c>
      <c r="J459" s="80">
        <v>2022</v>
      </c>
      <c r="K459" s="81">
        <v>44866</v>
      </c>
      <c r="L459" s="81">
        <v>44926</v>
      </c>
      <c r="M459" s="57">
        <f t="shared" ref="M459:M461" si="304">F459*G459*H459</f>
        <v>3168</v>
      </c>
      <c r="N459" s="57"/>
      <c r="O459" s="57"/>
      <c r="P459" s="57"/>
      <c r="Q459" s="57"/>
      <c r="R459" s="57">
        <f t="shared" ref="R459:R461" si="305">M459+N459+O459+P459+Q459</f>
        <v>3168</v>
      </c>
      <c r="S459" s="158" t="s">
        <v>741</v>
      </c>
      <c r="T459" s="141" t="s">
        <v>900</v>
      </c>
    </row>
    <row r="460" spans="1:20" s="82" customFormat="1" ht="25.5" x14ac:dyDescent="0.25">
      <c r="A460" s="56" t="s">
        <v>20</v>
      </c>
      <c r="B460" s="56" t="s">
        <v>29</v>
      </c>
      <c r="C460" s="56" t="s">
        <v>110</v>
      </c>
      <c r="D460" s="56" t="s">
        <v>112</v>
      </c>
      <c r="E460" s="56" t="s">
        <v>22</v>
      </c>
      <c r="F460" s="83">
        <v>22</v>
      </c>
      <c r="G460" s="178">
        <v>18</v>
      </c>
      <c r="H460" s="56">
        <v>48</v>
      </c>
      <c r="I460" s="172">
        <f t="shared" si="303"/>
        <v>864</v>
      </c>
      <c r="J460" s="80">
        <v>2023</v>
      </c>
      <c r="K460" s="81">
        <v>44927</v>
      </c>
      <c r="L460" s="81">
        <v>45291</v>
      </c>
      <c r="M460" s="57">
        <f t="shared" si="304"/>
        <v>19008</v>
      </c>
      <c r="N460" s="180"/>
      <c r="O460" s="57"/>
      <c r="P460" s="57"/>
      <c r="Q460" s="174"/>
      <c r="R460" s="57">
        <f t="shared" si="305"/>
        <v>19008</v>
      </c>
      <c r="S460" s="206" t="s">
        <v>741</v>
      </c>
      <c r="T460" s="141" t="s">
        <v>900</v>
      </c>
    </row>
    <row r="461" spans="1:20" s="82" customFormat="1" ht="24" hidden="1" customHeight="1" x14ac:dyDescent="0.25">
      <c r="A461" s="156" t="s">
        <v>20</v>
      </c>
      <c r="B461" s="156" t="s">
        <v>29</v>
      </c>
      <c r="C461" s="156" t="s">
        <v>110</v>
      </c>
      <c r="D461" s="156" t="s">
        <v>112</v>
      </c>
      <c r="E461" s="156" t="s">
        <v>22</v>
      </c>
      <c r="F461" s="185">
        <v>22</v>
      </c>
      <c r="G461" s="56">
        <v>18</v>
      </c>
      <c r="H461" s="56">
        <v>40</v>
      </c>
      <c r="I461" s="56">
        <f t="shared" si="303"/>
        <v>720</v>
      </c>
      <c r="J461" s="186">
        <v>2024</v>
      </c>
      <c r="K461" s="187">
        <v>45292</v>
      </c>
      <c r="L461" s="187">
        <v>45596</v>
      </c>
      <c r="M461" s="189">
        <f t="shared" si="304"/>
        <v>15840</v>
      </c>
      <c r="N461" s="57"/>
      <c r="O461" s="57"/>
      <c r="P461" s="57"/>
      <c r="Q461" s="57"/>
      <c r="R461" s="189">
        <f t="shared" si="305"/>
        <v>15840</v>
      </c>
      <c r="S461" s="199" t="s">
        <v>741</v>
      </c>
      <c r="T461" s="191" t="s">
        <v>900</v>
      </c>
    </row>
    <row r="462" spans="1:20" ht="25.5" hidden="1" customHeight="1" x14ac:dyDescent="0.25">
      <c r="A462" s="56" t="s">
        <v>20</v>
      </c>
      <c r="B462" s="56" t="s">
        <v>29</v>
      </c>
      <c r="C462" s="56" t="s">
        <v>110</v>
      </c>
      <c r="D462" s="56" t="s">
        <v>217</v>
      </c>
      <c r="E462" s="56" t="s">
        <v>33</v>
      </c>
      <c r="F462" s="83">
        <v>18</v>
      </c>
      <c r="G462" s="56">
        <v>4</v>
      </c>
      <c r="H462" s="56">
        <v>24</v>
      </c>
      <c r="I462" s="56">
        <f t="shared" si="286"/>
        <v>96</v>
      </c>
      <c r="J462" s="80">
        <v>2022</v>
      </c>
      <c r="K462" s="81">
        <v>44562</v>
      </c>
      <c r="L462" s="81">
        <v>44742</v>
      </c>
      <c r="M462" s="57">
        <f t="shared" si="301"/>
        <v>1728</v>
      </c>
      <c r="N462" s="57"/>
      <c r="O462" s="57"/>
      <c r="P462" s="57"/>
      <c r="Q462" s="57"/>
      <c r="R462" s="57">
        <f t="shared" si="302"/>
        <v>1728</v>
      </c>
      <c r="S462" s="158" t="s">
        <v>537</v>
      </c>
      <c r="T462" s="141" t="s">
        <v>900</v>
      </c>
    </row>
    <row r="463" spans="1:20" ht="36" hidden="1" customHeight="1" x14ac:dyDescent="0.25">
      <c r="A463" s="56" t="s">
        <v>20</v>
      </c>
      <c r="B463" s="56" t="s">
        <v>29</v>
      </c>
      <c r="C463" s="56" t="s">
        <v>110</v>
      </c>
      <c r="D463" s="56" t="s">
        <v>218</v>
      </c>
      <c r="E463" s="56" t="s">
        <v>33</v>
      </c>
      <c r="F463" s="83">
        <v>18</v>
      </c>
      <c r="G463" s="56">
        <v>5</v>
      </c>
      <c r="H463" s="56">
        <v>40</v>
      </c>
      <c r="I463" s="56">
        <f t="shared" si="286"/>
        <v>200</v>
      </c>
      <c r="J463" s="80">
        <v>2022</v>
      </c>
      <c r="K463" s="81">
        <v>44562</v>
      </c>
      <c r="L463" s="81">
        <v>44865</v>
      </c>
      <c r="M463" s="57">
        <f t="shared" si="301"/>
        <v>3600</v>
      </c>
      <c r="N463" s="57"/>
      <c r="O463" s="57"/>
      <c r="P463" s="57"/>
      <c r="Q463" s="57"/>
      <c r="R463" s="57">
        <f t="shared" si="302"/>
        <v>3600</v>
      </c>
      <c r="S463" s="158" t="s">
        <v>608</v>
      </c>
      <c r="T463" s="141" t="s">
        <v>900</v>
      </c>
    </row>
    <row r="464" spans="1:20" s="82" customFormat="1" ht="24" hidden="1" customHeight="1" x14ac:dyDescent="0.25">
      <c r="A464" s="56" t="s">
        <v>20</v>
      </c>
      <c r="B464" s="56" t="s">
        <v>29</v>
      </c>
      <c r="C464" s="56" t="s">
        <v>110</v>
      </c>
      <c r="D464" s="56" t="s">
        <v>218</v>
      </c>
      <c r="E464" s="56" t="s">
        <v>33</v>
      </c>
      <c r="F464" s="83">
        <v>18</v>
      </c>
      <c r="G464" s="56">
        <v>5</v>
      </c>
      <c r="H464" s="56">
        <v>8</v>
      </c>
      <c r="I464" s="56">
        <f t="shared" ref="I464:I466" si="306">G464*H464</f>
        <v>40</v>
      </c>
      <c r="J464" s="80">
        <v>2022</v>
      </c>
      <c r="K464" s="81">
        <v>44866</v>
      </c>
      <c r="L464" s="81">
        <v>44926</v>
      </c>
      <c r="M464" s="57">
        <f t="shared" ref="M464:M466" si="307">F464*G464*H464</f>
        <v>720</v>
      </c>
      <c r="N464" s="57"/>
      <c r="O464" s="57"/>
      <c r="P464" s="57"/>
      <c r="Q464" s="57"/>
      <c r="R464" s="57">
        <f t="shared" ref="R464:R466" si="308">M464+N464+O464+P464+Q464</f>
        <v>720</v>
      </c>
      <c r="S464" s="158" t="s">
        <v>741</v>
      </c>
      <c r="T464" s="141" t="s">
        <v>900</v>
      </c>
    </row>
    <row r="465" spans="1:20" s="82" customFormat="1" ht="25.5" x14ac:dyDescent="0.25">
      <c r="A465" s="56" t="s">
        <v>20</v>
      </c>
      <c r="B465" s="56" t="s">
        <v>29</v>
      </c>
      <c r="C465" s="56" t="s">
        <v>110</v>
      </c>
      <c r="D465" s="56" t="s">
        <v>218</v>
      </c>
      <c r="E465" s="56" t="s">
        <v>33</v>
      </c>
      <c r="F465" s="83">
        <v>18</v>
      </c>
      <c r="G465" s="178">
        <v>5</v>
      </c>
      <c r="H465" s="56">
        <v>48</v>
      </c>
      <c r="I465" s="172">
        <f t="shared" si="306"/>
        <v>240</v>
      </c>
      <c r="J465" s="80">
        <v>2023</v>
      </c>
      <c r="K465" s="81">
        <v>44927</v>
      </c>
      <c r="L465" s="81">
        <v>45291</v>
      </c>
      <c r="M465" s="57">
        <f t="shared" si="307"/>
        <v>4320</v>
      </c>
      <c r="N465" s="180"/>
      <c r="O465" s="57"/>
      <c r="P465" s="57"/>
      <c r="Q465" s="174"/>
      <c r="R465" s="57">
        <f t="shared" si="308"/>
        <v>4320</v>
      </c>
      <c r="S465" s="206" t="s">
        <v>741</v>
      </c>
      <c r="T465" s="141" t="s">
        <v>900</v>
      </c>
    </row>
    <row r="466" spans="1:20" s="82" customFormat="1" ht="24" hidden="1" customHeight="1" x14ac:dyDescent="0.25">
      <c r="A466" s="156" t="s">
        <v>20</v>
      </c>
      <c r="B466" s="156" t="s">
        <v>29</v>
      </c>
      <c r="C466" s="156" t="s">
        <v>110</v>
      </c>
      <c r="D466" s="156" t="s">
        <v>218</v>
      </c>
      <c r="E466" s="156" t="s">
        <v>33</v>
      </c>
      <c r="F466" s="185">
        <v>18</v>
      </c>
      <c r="G466" s="56">
        <v>5</v>
      </c>
      <c r="H466" s="56">
        <v>40</v>
      </c>
      <c r="I466" s="56">
        <f t="shared" si="306"/>
        <v>200</v>
      </c>
      <c r="J466" s="186">
        <v>2024</v>
      </c>
      <c r="K466" s="187">
        <v>45292</v>
      </c>
      <c r="L466" s="187">
        <v>45596</v>
      </c>
      <c r="M466" s="189">
        <f t="shared" si="307"/>
        <v>3600</v>
      </c>
      <c r="N466" s="57"/>
      <c r="O466" s="57"/>
      <c r="P466" s="57"/>
      <c r="Q466" s="57"/>
      <c r="R466" s="189">
        <f t="shared" si="308"/>
        <v>3600</v>
      </c>
      <c r="S466" s="199" t="s">
        <v>741</v>
      </c>
      <c r="T466" s="191" t="s">
        <v>900</v>
      </c>
    </row>
    <row r="467" spans="1:20" ht="25.5" hidden="1" customHeight="1" x14ac:dyDescent="0.25">
      <c r="A467" s="56" t="s">
        <v>20</v>
      </c>
      <c r="B467" s="56" t="s">
        <v>29</v>
      </c>
      <c r="C467" s="56" t="s">
        <v>110</v>
      </c>
      <c r="D467" s="56" t="s">
        <v>111</v>
      </c>
      <c r="E467" s="56" t="s">
        <v>22</v>
      </c>
      <c r="F467" s="83">
        <v>22</v>
      </c>
      <c r="G467" s="56">
        <v>15</v>
      </c>
      <c r="H467" s="56">
        <v>40</v>
      </c>
      <c r="I467" s="56">
        <f t="shared" si="286"/>
        <v>600</v>
      </c>
      <c r="J467" s="80">
        <v>2022</v>
      </c>
      <c r="K467" s="81">
        <v>44652</v>
      </c>
      <c r="L467" s="81">
        <v>44865</v>
      </c>
      <c r="M467" s="57">
        <f t="shared" si="301"/>
        <v>13200</v>
      </c>
      <c r="N467" s="57"/>
      <c r="O467" s="57"/>
      <c r="P467" s="57"/>
      <c r="Q467" s="57"/>
      <c r="R467" s="57">
        <f t="shared" si="302"/>
        <v>13200</v>
      </c>
      <c r="S467" s="158" t="s">
        <v>607</v>
      </c>
      <c r="T467" s="141" t="s">
        <v>900</v>
      </c>
    </row>
    <row r="468" spans="1:20" s="82" customFormat="1" ht="25.5" hidden="1" customHeight="1" x14ac:dyDescent="0.25">
      <c r="A468" s="56" t="s">
        <v>20</v>
      </c>
      <c r="B468" s="56" t="s">
        <v>29</v>
      </c>
      <c r="C468" s="56" t="s">
        <v>110</v>
      </c>
      <c r="D468" s="56" t="s">
        <v>111</v>
      </c>
      <c r="E468" s="56" t="s">
        <v>22</v>
      </c>
      <c r="F468" s="83">
        <v>22</v>
      </c>
      <c r="G468" s="56">
        <v>15</v>
      </c>
      <c r="H468" s="56">
        <v>8</v>
      </c>
      <c r="I468" s="56">
        <f t="shared" ref="I468:I470" si="309">G468*H468</f>
        <v>120</v>
      </c>
      <c r="J468" s="80">
        <v>2022</v>
      </c>
      <c r="K468" s="81">
        <v>44866</v>
      </c>
      <c r="L468" s="81">
        <v>44926</v>
      </c>
      <c r="M468" s="57">
        <f t="shared" ref="M468:M470" si="310">F468*G468*H468</f>
        <v>2640</v>
      </c>
      <c r="N468" s="57"/>
      <c r="O468" s="57"/>
      <c r="P468" s="57"/>
      <c r="Q468" s="57"/>
      <c r="R468" s="57">
        <f t="shared" ref="R468:R470" si="311">M468+N468+O468+P468+Q468</f>
        <v>2640</v>
      </c>
      <c r="S468" s="158" t="s">
        <v>741</v>
      </c>
      <c r="T468" s="141" t="s">
        <v>900</v>
      </c>
    </row>
    <row r="469" spans="1:20" s="82" customFormat="1" ht="25.5" x14ac:dyDescent="0.25">
      <c r="A469" s="56" t="s">
        <v>20</v>
      </c>
      <c r="B469" s="56" t="s">
        <v>29</v>
      </c>
      <c r="C469" s="56" t="s">
        <v>110</v>
      </c>
      <c r="D469" s="56" t="s">
        <v>111</v>
      </c>
      <c r="E469" s="56" t="s">
        <v>22</v>
      </c>
      <c r="F469" s="83">
        <v>22</v>
      </c>
      <c r="G469" s="178">
        <v>15</v>
      </c>
      <c r="H469" s="56">
        <v>48</v>
      </c>
      <c r="I469" s="172">
        <f t="shared" si="309"/>
        <v>720</v>
      </c>
      <c r="J469" s="80">
        <v>2023</v>
      </c>
      <c r="K469" s="81">
        <v>44927</v>
      </c>
      <c r="L469" s="81">
        <v>45291</v>
      </c>
      <c r="M469" s="57">
        <f t="shared" si="310"/>
        <v>15840</v>
      </c>
      <c r="N469" s="180"/>
      <c r="O469" s="57"/>
      <c r="P469" s="57"/>
      <c r="Q469" s="174"/>
      <c r="R469" s="57">
        <f t="shared" si="311"/>
        <v>15840</v>
      </c>
      <c r="S469" s="206" t="s">
        <v>741</v>
      </c>
      <c r="T469" s="141" t="s">
        <v>900</v>
      </c>
    </row>
    <row r="470" spans="1:20" s="82" customFormat="1" ht="25.5" hidden="1" customHeight="1" x14ac:dyDescent="0.25">
      <c r="A470" s="156" t="s">
        <v>20</v>
      </c>
      <c r="B470" s="156" t="s">
        <v>29</v>
      </c>
      <c r="C470" s="156" t="s">
        <v>110</v>
      </c>
      <c r="D470" s="156" t="s">
        <v>111</v>
      </c>
      <c r="E470" s="156" t="s">
        <v>22</v>
      </c>
      <c r="F470" s="185">
        <v>22</v>
      </c>
      <c r="G470" s="56">
        <v>15</v>
      </c>
      <c r="H470" s="56">
        <v>40</v>
      </c>
      <c r="I470" s="56">
        <f t="shared" si="309"/>
        <v>600</v>
      </c>
      <c r="J470" s="186">
        <v>2024</v>
      </c>
      <c r="K470" s="187">
        <v>45292</v>
      </c>
      <c r="L470" s="187">
        <v>45596</v>
      </c>
      <c r="M470" s="189">
        <f t="shared" si="310"/>
        <v>13200</v>
      </c>
      <c r="N470" s="57"/>
      <c r="O470" s="57"/>
      <c r="P470" s="57"/>
      <c r="Q470" s="57"/>
      <c r="R470" s="189">
        <f t="shared" si="311"/>
        <v>13200</v>
      </c>
      <c r="S470" s="199" t="s">
        <v>741</v>
      </c>
      <c r="T470" s="191" t="s">
        <v>900</v>
      </c>
    </row>
    <row r="471" spans="1:20" ht="25.5" hidden="1" customHeight="1" x14ac:dyDescent="0.25">
      <c r="A471" s="56" t="s">
        <v>20</v>
      </c>
      <c r="B471" s="56" t="s">
        <v>29</v>
      </c>
      <c r="C471" s="56" t="s">
        <v>110</v>
      </c>
      <c r="D471" s="56" t="s">
        <v>216</v>
      </c>
      <c r="E471" s="56" t="s">
        <v>22</v>
      </c>
      <c r="F471" s="83">
        <v>22</v>
      </c>
      <c r="G471" s="56">
        <v>12</v>
      </c>
      <c r="H471" s="56">
        <v>16</v>
      </c>
      <c r="I471" s="56">
        <f t="shared" si="286"/>
        <v>192</v>
      </c>
      <c r="J471" s="80">
        <v>2022</v>
      </c>
      <c r="K471" s="81">
        <v>44562</v>
      </c>
      <c r="L471" s="81">
        <v>44865</v>
      </c>
      <c r="M471" s="57">
        <f t="shared" si="301"/>
        <v>4224</v>
      </c>
      <c r="N471" s="57"/>
      <c r="O471" s="57"/>
      <c r="P471" s="57"/>
      <c r="Q471" s="57"/>
      <c r="R471" s="57">
        <f t="shared" si="302"/>
        <v>4224</v>
      </c>
      <c r="S471" s="158" t="s">
        <v>605</v>
      </c>
      <c r="T471" s="141" t="s">
        <v>900</v>
      </c>
    </row>
    <row r="472" spans="1:20" s="82" customFormat="1" ht="25.5" hidden="1" customHeight="1" x14ac:dyDescent="0.25">
      <c r="A472" s="56" t="s">
        <v>20</v>
      </c>
      <c r="B472" s="56" t="s">
        <v>29</v>
      </c>
      <c r="C472" s="56" t="s">
        <v>110</v>
      </c>
      <c r="D472" s="56" t="s">
        <v>216</v>
      </c>
      <c r="E472" s="56" t="s">
        <v>22</v>
      </c>
      <c r="F472" s="83">
        <v>22</v>
      </c>
      <c r="G472" s="56">
        <v>12</v>
      </c>
      <c r="H472" s="56">
        <v>16</v>
      </c>
      <c r="I472" s="56">
        <f t="shared" ref="I472:I476" si="312">G472*H472</f>
        <v>192</v>
      </c>
      <c r="J472" s="80">
        <v>2022</v>
      </c>
      <c r="K472" s="81">
        <v>44866</v>
      </c>
      <c r="L472" s="81">
        <v>44926</v>
      </c>
      <c r="M472" s="57">
        <f t="shared" ref="M472:M476" si="313">F472*G472*H472</f>
        <v>4224</v>
      </c>
      <c r="N472" s="57"/>
      <c r="O472" s="57"/>
      <c r="P472" s="57"/>
      <c r="Q472" s="57"/>
      <c r="R472" s="57">
        <f t="shared" ref="R472:R476" si="314">M472+N472+O472+P472+Q472</f>
        <v>4224</v>
      </c>
      <c r="S472" s="158" t="s">
        <v>741</v>
      </c>
      <c r="T472" s="141" t="s">
        <v>900</v>
      </c>
    </row>
    <row r="473" spans="1:20" s="82" customFormat="1" ht="25.5" x14ac:dyDescent="0.25">
      <c r="A473" s="56" t="s">
        <v>20</v>
      </c>
      <c r="B473" s="56" t="s">
        <v>29</v>
      </c>
      <c r="C473" s="56" t="s">
        <v>110</v>
      </c>
      <c r="D473" s="56" t="s">
        <v>216</v>
      </c>
      <c r="E473" s="56" t="s">
        <v>22</v>
      </c>
      <c r="F473" s="83">
        <v>22</v>
      </c>
      <c r="G473" s="178">
        <v>12</v>
      </c>
      <c r="H473" s="56">
        <v>48</v>
      </c>
      <c r="I473" s="172">
        <f t="shared" si="312"/>
        <v>576</v>
      </c>
      <c r="J473" s="80">
        <v>2023</v>
      </c>
      <c r="K473" s="81">
        <v>44927</v>
      </c>
      <c r="L473" s="81">
        <v>45291</v>
      </c>
      <c r="M473" s="57">
        <f t="shared" si="313"/>
        <v>12672</v>
      </c>
      <c r="N473" s="180"/>
      <c r="O473" s="57"/>
      <c r="P473" s="57"/>
      <c r="Q473" s="174"/>
      <c r="R473" s="57">
        <f t="shared" si="314"/>
        <v>12672</v>
      </c>
      <c r="S473" s="206" t="s">
        <v>741</v>
      </c>
      <c r="T473" s="141" t="s">
        <v>900</v>
      </c>
    </row>
    <row r="474" spans="1:20" s="82" customFormat="1" ht="25.5" hidden="1" customHeight="1" x14ac:dyDescent="0.25">
      <c r="A474" s="156" t="s">
        <v>20</v>
      </c>
      <c r="B474" s="156" t="s">
        <v>29</v>
      </c>
      <c r="C474" s="156" t="s">
        <v>110</v>
      </c>
      <c r="D474" s="156" t="s">
        <v>216</v>
      </c>
      <c r="E474" s="156" t="s">
        <v>22</v>
      </c>
      <c r="F474" s="185">
        <v>22</v>
      </c>
      <c r="G474" s="56">
        <v>12</v>
      </c>
      <c r="H474" s="56">
        <v>16</v>
      </c>
      <c r="I474" s="56">
        <f t="shared" si="312"/>
        <v>192</v>
      </c>
      <c r="J474" s="186">
        <v>2024</v>
      </c>
      <c r="K474" s="187">
        <v>45292</v>
      </c>
      <c r="L474" s="187">
        <v>45596</v>
      </c>
      <c r="M474" s="189">
        <f t="shared" si="313"/>
        <v>4224</v>
      </c>
      <c r="N474" s="57"/>
      <c r="O474" s="57"/>
      <c r="P474" s="57"/>
      <c r="Q474" s="57"/>
      <c r="R474" s="189">
        <f t="shared" si="314"/>
        <v>4224</v>
      </c>
      <c r="S474" s="199" t="s">
        <v>741</v>
      </c>
      <c r="T474" s="191" t="s">
        <v>900</v>
      </c>
    </row>
    <row r="475" spans="1:20" s="82" customFormat="1" ht="24" hidden="1" customHeight="1" x14ac:dyDescent="0.25">
      <c r="A475" s="56" t="s">
        <v>20</v>
      </c>
      <c r="B475" s="56" t="s">
        <v>29</v>
      </c>
      <c r="C475" s="56" t="s">
        <v>110</v>
      </c>
      <c r="D475" s="56" t="s">
        <v>658</v>
      </c>
      <c r="E475" s="56" t="s">
        <v>22</v>
      </c>
      <c r="F475" s="83">
        <v>22</v>
      </c>
      <c r="G475" s="56">
        <v>15</v>
      </c>
      <c r="H475" s="56">
        <v>2</v>
      </c>
      <c r="I475" s="56">
        <f t="shared" si="312"/>
        <v>30</v>
      </c>
      <c r="J475" s="80">
        <v>2022</v>
      </c>
      <c r="K475" s="81">
        <v>44914</v>
      </c>
      <c r="L475" s="81">
        <v>44926</v>
      </c>
      <c r="M475" s="57">
        <f t="shared" si="313"/>
        <v>660</v>
      </c>
      <c r="N475" s="57"/>
      <c r="O475" s="57"/>
      <c r="P475" s="57"/>
      <c r="Q475" s="57"/>
      <c r="R475" s="57">
        <f t="shared" si="314"/>
        <v>660</v>
      </c>
      <c r="S475" s="158" t="s">
        <v>892</v>
      </c>
      <c r="T475" s="141" t="s">
        <v>900</v>
      </c>
    </row>
    <row r="476" spans="1:20" s="82" customFormat="1" ht="25.5" x14ac:dyDescent="0.25">
      <c r="A476" s="56" t="s">
        <v>20</v>
      </c>
      <c r="B476" s="56" t="s">
        <v>29</v>
      </c>
      <c r="C476" s="56" t="s">
        <v>110</v>
      </c>
      <c r="D476" s="56" t="s">
        <v>658</v>
      </c>
      <c r="E476" s="56" t="s">
        <v>22</v>
      </c>
      <c r="F476" s="83">
        <v>22</v>
      </c>
      <c r="G476" s="178">
        <v>15</v>
      </c>
      <c r="H476" s="56">
        <v>26</v>
      </c>
      <c r="I476" s="172">
        <f t="shared" si="312"/>
        <v>390</v>
      </c>
      <c r="J476" s="80">
        <v>2023</v>
      </c>
      <c r="K476" s="81">
        <v>44927</v>
      </c>
      <c r="L476" s="81">
        <v>45120</v>
      </c>
      <c r="M476" s="57">
        <f t="shared" si="313"/>
        <v>8580</v>
      </c>
      <c r="N476" s="180"/>
      <c r="O476" s="57"/>
      <c r="P476" s="57"/>
      <c r="Q476" s="174"/>
      <c r="R476" s="57">
        <f t="shared" si="314"/>
        <v>8580</v>
      </c>
      <c r="S476" s="206" t="s">
        <v>892</v>
      </c>
      <c r="T476" s="141" t="s">
        <v>900</v>
      </c>
    </row>
    <row r="477" spans="1:20" ht="24" hidden="1" customHeight="1" x14ac:dyDescent="0.25">
      <c r="A477" s="156" t="s">
        <v>20</v>
      </c>
      <c r="B477" s="156" t="s">
        <v>44</v>
      </c>
      <c r="C477" s="156" t="s">
        <v>115</v>
      </c>
      <c r="D477" s="156" t="s">
        <v>116</v>
      </c>
      <c r="E477" s="156" t="s">
        <v>48</v>
      </c>
      <c r="F477" s="185">
        <v>20</v>
      </c>
      <c r="G477" s="56">
        <v>10</v>
      </c>
      <c r="H477" s="56">
        <v>16</v>
      </c>
      <c r="I477" s="56">
        <f t="shared" si="286"/>
        <v>160</v>
      </c>
      <c r="J477" s="186">
        <v>2022</v>
      </c>
      <c r="K477" s="187">
        <v>44743</v>
      </c>
      <c r="L477" s="187">
        <v>44865</v>
      </c>
      <c r="M477" s="189">
        <f t="shared" si="301"/>
        <v>3200</v>
      </c>
      <c r="N477" s="57">
        <f t="shared" ref="N477" si="315">M477*2%</f>
        <v>64</v>
      </c>
      <c r="O477" s="57"/>
      <c r="P477" s="57"/>
      <c r="Q477" s="57"/>
      <c r="R477" s="189">
        <f t="shared" si="302"/>
        <v>3264</v>
      </c>
      <c r="S477" s="199" t="s">
        <v>605</v>
      </c>
      <c r="T477" s="191" t="s">
        <v>900</v>
      </c>
    </row>
    <row r="478" spans="1:20" ht="24" hidden="1" customHeight="1" x14ac:dyDescent="0.25">
      <c r="A478" s="56" t="s">
        <v>20</v>
      </c>
      <c r="B478" s="56" t="s">
        <v>44</v>
      </c>
      <c r="C478" s="56" t="s">
        <v>115</v>
      </c>
      <c r="D478" s="56" t="s">
        <v>116</v>
      </c>
      <c r="E478" s="56" t="s">
        <v>48</v>
      </c>
      <c r="F478" s="83">
        <v>20</v>
      </c>
      <c r="G478" s="56">
        <v>10</v>
      </c>
      <c r="H478" s="56">
        <v>8</v>
      </c>
      <c r="I478" s="56">
        <f t="shared" ref="I478:I480" si="316">G478*H478</f>
        <v>80</v>
      </c>
      <c r="J478" s="80">
        <v>2022</v>
      </c>
      <c r="K478" s="81">
        <v>44866</v>
      </c>
      <c r="L478" s="81">
        <v>44926</v>
      </c>
      <c r="M478" s="57">
        <f t="shared" ref="M478:M480" si="317">F478*G478*H478</f>
        <v>1600</v>
      </c>
      <c r="N478" s="57">
        <f t="shared" ref="N478:N480" si="318">M478*2%</f>
        <v>32</v>
      </c>
      <c r="O478" s="57"/>
      <c r="P478" s="57"/>
      <c r="Q478" s="57"/>
      <c r="R478" s="57">
        <f t="shared" ref="R478:R480" si="319">M478+N478+O478+P478+Q478</f>
        <v>1632</v>
      </c>
      <c r="S478" s="158" t="s">
        <v>890</v>
      </c>
      <c r="T478" s="141" t="s">
        <v>900</v>
      </c>
    </row>
    <row r="479" spans="1:20" ht="25.5" x14ac:dyDescent="0.25">
      <c r="A479" s="56" t="s">
        <v>20</v>
      </c>
      <c r="B479" s="56" t="s">
        <v>44</v>
      </c>
      <c r="C479" s="56" t="s">
        <v>115</v>
      </c>
      <c r="D479" s="56" t="s">
        <v>116</v>
      </c>
      <c r="E479" s="56" t="s">
        <v>48</v>
      </c>
      <c r="F479" s="83">
        <v>20</v>
      </c>
      <c r="G479" s="178">
        <v>10</v>
      </c>
      <c r="H479" s="56">
        <v>48</v>
      </c>
      <c r="I479" s="172">
        <f t="shared" si="316"/>
        <v>480</v>
      </c>
      <c r="J479" s="80">
        <v>2023</v>
      </c>
      <c r="K479" s="81">
        <v>44927</v>
      </c>
      <c r="L479" s="81">
        <v>45291</v>
      </c>
      <c r="M479" s="57">
        <f t="shared" si="317"/>
        <v>9600</v>
      </c>
      <c r="N479" s="180">
        <f t="shared" si="318"/>
        <v>192</v>
      </c>
      <c r="O479" s="57"/>
      <c r="P479" s="57"/>
      <c r="Q479" s="174"/>
      <c r="R479" s="57">
        <f t="shared" si="319"/>
        <v>9792</v>
      </c>
      <c r="S479" s="206" t="s">
        <v>890</v>
      </c>
      <c r="T479" s="141" t="s">
        <v>900</v>
      </c>
    </row>
    <row r="480" spans="1:20" ht="24" hidden="1" customHeight="1" x14ac:dyDescent="0.25">
      <c r="A480" s="156" t="s">
        <v>20</v>
      </c>
      <c r="B480" s="156" t="s">
        <v>44</v>
      </c>
      <c r="C480" s="156" t="s">
        <v>115</v>
      </c>
      <c r="D480" s="156" t="s">
        <v>116</v>
      </c>
      <c r="E480" s="156" t="s">
        <v>48</v>
      </c>
      <c r="F480" s="185">
        <v>20</v>
      </c>
      <c r="G480" s="56">
        <v>10</v>
      </c>
      <c r="H480" s="56">
        <v>40</v>
      </c>
      <c r="I480" s="56">
        <f t="shared" si="316"/>
        <v>400</v>
      </c>
      <c r="J480" s="186">
        <v>2024</v>
      </c>
      <c r="K480" s="187">
        <v>45292</v>
      </c>
      <c r="L480" s="187">
        <v>45596</v>
      </c>
      <c r="M480" s="189">
        <f t="shared" si="317"/>
        <v>8000</v>
      </c>
      <c r="N480" s="57">
        <f t="shared" si="318"/>
        <v>160</v>
      </c>
      <c r="O480" s="57"/>
      <c r="P480" s="57"/>
      <c r="Q480" s="57"/>
      <c r="R480" s="189">
        <f t="shared" si="319"/>
        <v>8160</v>
      </c>
      <c r="S480" s="199" t="s">
        <v>890</v>
      </c>
      <c r="T480" s="191" t="s">
        <v>900</v>
      </c>
    </row>
    <row r="481" spans="1:287" ht="36" hidden="1" customHeight="1" x14ac:dyDescent="0.25">
      <c r="A481" s="56" t="s">
        <v>20</v>
      </c>
      <c r="B481" s="56" t="s">
        <v>29</v>
      </c>
      <c r="C481" s="56" t="s">
        <v>51</v>
      </c>
      <c r="D481" s="56" t="s">
        <v>243</v>
      </c>
      <c r="E481" s="56" t="s">
        <v>22</v>
      </c>
      <c r="F481" s="83">
        <v>22</v>
      </c>
      <c r="G481" s="56">
        <v>14</v>
      </c>
      <c r="H481" s="56">
        <v>40</v>
      </c>
      <c r="I481" s="56">
        <f t="shared" si="286"/>
        <v>560</v>
      </c>
      <c r="J481" s="80">
        <v>2022</v>
      </c>
      <c r="K481" s="81">
        <v>44562</v>
      </c>
      <c r="L481" s="81">
        <v>44865</v>
      </c>
      <c r="M481" s="84">
        <f>(F481*G481*H481)</f>
        <v>12320</v>
      </c>
      <c r="N481" s="57"/>
      <c r="O481" s="57"/>
      <c r="P481" s="57"/>
      <c r="Q481" s="57"/>
      <c r="R481" s="57">
        <f>M481+N481+O481+P481+Q481</f>
        <v>12320</v>
      </c>
      <c r="S481" s="158" t="s">
        <v>606</v>
      </c>
      <c r="T481" s="141" t="s">
        <v>900</v>
      </c>
    </row>
    <row r="482" spans="1:287" ht="24" hidden="1" customHeight="1" x14ac:dyDescent="0.25">
      <c r="A482" s="56" t="s">
        <v>20</v>
      </c>
      <c r="B482" s="56" t="s">
        <v>29</v>
      </c>
      <c r="C482" s="56" t="s">
        <v>51</v>
      </c>
      <c r="D482" s="56" t="s">
        <v>243</v>
      </c>
      <c r="E482" s="56" t="s">
        <v>22</v>
      </c>
      <c r="F482" s="83">
        <v>22</v>
      </c>
      <c r="G482" s="56">
        <v>14</v>
      </c>
      <c r="H482" s="56">
        <v>8</v>
      </c>
      <c r="I482" s="56">
        <f t="shared" ref="I482:I484" si="320">G482*H482</f>
        <v>112</v>
      </c>
      <c r="J482" s="80">
        <v>2022</v>
      </c>
      <c r="K482" s="81">
        <v>44866</v>
      </c>
      <c r="L482" s="81">
        <v>44926</v>
      </c>
      <c r="M482" s="84">
        <f t="shared" ref="M482:M484" si="321">(F482*G482*H482)</f>
        <v>2464</v>
      </c>
      <c r="N482" s="57"/>
      <c r="O482" s="57"/>
      <c r="P482" s="57"/>
      <c r="Q482" s="57"/>
      <c r="R482" s="57">
        <f t="shared" ref="R482:R484" si="322">M482+N482+O482+P482+Q482</f>
        <v>2464</v>
      </c>
      <c r="S482" s="158" t="s">
        <v>889</v>
      </c>
      <c r="T482" s="141" t="s">
        <v>900</v>
      </c>
    </row>
    <row r="483" spans="1:287" ht="25.5" x14ac:dyDescent="0.25">
      <c r="A483" s="56" t="s">
        <v>20</v>
      </c>
      <c r="B483" s="56" t="s">
        <v>29</v>
      </c>
      <c r="C483" s="56" t="s">
        <v>51</v>
      </c>
      <c r="D483" s="56" t="s">
        <v>243</v>
      </c>
      <c r="E483" s="56" t="s">
        <v>22</v>
      </c>
      <c r="F483" s="83">
        <v>22</v>
      </c>
      <c r="G483" s="178">
        <v>14</v>
      </c>
      <c r="H483" s="56">
        <v>48</v>
      </c>
      <c r="I483" s="172">
        <f t="shared" si="320"/>
        <v>672</v>
      </c>
      <c r="J483" s="80">
        <v>2023</v>
      </c>
      <c r="K483" s="81">
        <v>44927</v>
      </c>
      <c r="L483" s="81">
        <v>45291</v>
      </c>
      <c r="M483" s="84">
        <f t="shared" si="321"/>
        <v>14784</v>
      </c>
      <c r="N483" s="180"/>
      <c r="O483" s="57"/>
      <c r="P483" s="57"/>
      <c r="Q483" s="174"/>
      <c r="R483" s="57">
        <f t="shared" si="322"/>
        <v>14784</v>
      </c>
      <c r="S483" s="206" t="s">
        <v>889</v>
      </c>
      <c r="T483" s="141" t="s">
        <v>900</v>
      </c>
    </row>
    <row r="484" spans="1:287" ht="24" hidden="1" customHeight="1" x14ac:dyDescent="0.25">
      <c r="A484" s="156" t="s">
        <v>20</v>
      </c>
      <c r="B484" s="156" t="s">
        <v>29</v>
      </c>
      <c r="C484" s="156" t="s">
        <v>51</v>
      </c>
      <c r="D484" s="156" t="s">
        <v>243</v>
      </c>
      <c r="E484" s="156" t="s">
        <v>22</v>
      </c>
      <c r="F484" s="185">
        <v>22</v>
      </c>
      <c r="G484" s="56">
        <v>14</v>
      </c>
      <c r="H484" s="56">
        <v>40</v>
      </c>
      <c r="I484" s="56">
        <f t="shared" si="320"/>
        <v>560</v>
      </c>
      <c r="J484" s="186">
        <v>2024</v>
      </c>
      <c r="K484" s="187">
        <v>45292</v>
      </c>
      <c r="L484" s="187">
        <v>45596</v>
      </c>
      <c r="M484" s="188">
        <f t="shared" si="321"/>
        <v>12320</v>
      </c>
      <c r="N484" s="57"/>
      <c r="O484" s="57"/>
      <c r="P484" s="57"/>
      <c r="Q484" s="57"/>
      <c r="R484" s="189">
        <f t="shared" si="322"/>
        <v>12320</v>
      </c>
      <c r="S484" s="199" t="s">
        <v>889</v>
      </c>
      <c r="T484" s="191" t="s">
        <v>900</v>
      </c>
    </row>
    <row r="485" spans="1:287" ht="24" hidden="1" customHeight="1" x14ac:dyDescent="0.25">
      <c r="A485" s="56" t="s">
        <v>20</v>
      </c>
      <c r="B485" s="56" t="s">
        <v>29</v>
      </c>
      <c r="C485" s="56" t="s">
        <v>244</v>
      </c>
      <c r="D485" s="56" t="s">
        <v>478</v>
      </c>
      <c r="E485" s="56" t="s">
        <v>22</v>
      </c>
      <c r="F485" s="83">
        <v>22</v>
      </c>
      <c r="G485" s="56">
        <v>32</v>
      </c>
      <c r="H485" s="56">
        <v>10</v>
      </c>
      <c r="I485" s="56">
        <f t="shared" si="286"/>
        <v>320</v>
      </c>
      <c r="J485" s="80">
        <v>2022</v>
      </c>
      <c r="K485" s="81">
        <v>44593</v>
      </c>
      <c r="L485" s="81">
        <v>44665</v>
      </c>
      <c r="M485" s="84">
        <f>(F485*G485*H485)</f>
        <v>7040</v>
      </c>
      <c r="N485" s="57"/>
      <c r="O485" s="57"/>
      <c r="P485" s="57"/>
      <c r="Q485" s="57"/>
      <c r="R485" s="85">
        <f t="shared" ref="R485:R490" si="323">SUM(M485:O485)</f>
        <v>7040</v>
      </c>
      <c r="S485" s="158" t="s">
        <v>492</v>
      </c>
      <c r="T485" s="141" t="s">
        <v>900</v>
      </c>
    </row>
    <row r="486" spans="1:287" ht="24" hidden="1" customHeight="1" x14ac:dyDescent="0.25">
      <c r="A486" s="56" t="s">
        <v>20</v>
      </c>
      <c r="B486" s="56" t="s">
        <v>29</v>
      </c>
      <c r="C486" s="56" t="s">
        <v>244</v>
      </c>
      <c r="D486" s="56" t="s">
        <v>478</v>
      </c>
      <c r="E486" s="56" t="s">
        <v>22</v>
      </c>
      <c r="F486" s="83">
        <v>22</v>
      </c>
      <c r="G486" s="56">
        <v>34</v>
      </c>
      <c r="H486" s="56">
        <v>22</v>
      </c>
      <c r="I486" s="56">
        <f t="shared" si="286"/>
        <v>748</v>
      </c>
      <c r="J486" s="80">
        <v>2022</v>
      </c>
      <c r="K486" s="81">
        <v>44666</v>
      </c>
      <c r="L486" s="81">
        <v>44833</v>
      </c>
      <c r="M486" s="84">
        <f>(F486*G486*H486)</f>
        <v>16456</v>
      </c>
      <c r="N486" s="57"/>
      <c r="O486" s="57"/>
      <c r="P486" s="57"/>
      <c r="Q486" s="57"/>
      <c r="R486" s="85">
        <f t="shared" si="323"/>
        <v>16456</v>
      </c>
      <c r="S486" s="158" t="s">
        <v>552</v>
      </c>
      <c r="T486" s="141" t="s">
        <v>900</v>
      </c>
    </row>
    <row r="487" spans="1:287" ht="24" hidden="1" customHeight="1" x14ac:dyDescent="0.25">
      <c r="A487" s="56" t="s">
        <v>20</v>
      </c>
      <c r="B487" s="56" t="s">
        <v>21</v>
      </c>
      <c r="C487" s="56" t="s">
        <v>23</v>
      </c>
      <c r="D487" s="56" t="s">
        <v>25</v>
      </c>
      <c r="E487" s="56" t="s">
        <v>22</v>
      </c>
      <c r="F487" s="83">
        <v>22</v>
      </c>
      <c r="G487" s="149">
        <v>5</v>
      </c>
      <c r="H487" s="56">
        <v>24</v>
      </c>
      <c r="I487" s="56">
        <f t="shared" si="286"/>
        <v>120</v>
      </c>
      <c r="J487" s="80">
        <v>2022</v>
      </c>
      <c r="K487" s="81">
        <v>44562</v>
      </c>
      <c r="L487" s="81">
        <v>44742</v>
      </c>
      <c r="M487" s="84">
        <f>(F487*G487*H487)</f>
        <v>2640</v>
      </c>
      <c r="N487" s="57"/>
      <c r="O487" s="57"/>
      <c r="P487" s="57"/>
      <c r="Q487" s="57"/>
      <c r="R487" s="85">
        <f t="shared" si="323"/>
        <v>2640</v>
      </c>
      <c r="S487" s="158" t="s">
        <v>537</v>
      </c>
      <c r="T487" s="141" t="s">
        <v>900</v>
      </c>
    </row>
    <row r="488" spans="1:287" ht="24" hidden="1" customHeight="1" x14ac:dyDescent="0.25">
      <c r="A488" s="56" t="s">
        <v>20</v>
      </c>
      <c r="B488" s="56" t="s">
        <v>21</v>
      </c>
      <c r="C488" s="56" t="s">
        <v>23</v>
      </c>
      <c r="D488" s="56" t="s">
        <v>25</v>
      </c>
      <c r="E488" s="56" t="s">
        <v>22</v>
      </c>
      <c r="F488" s="83">
        <v>22</v>
      </c>
      <c r="G488" s="149">
        <v>5</v>
      </c>
      <c r="H488" s="56">
        <v>24</v>
      </c>
      <c r="I488" s="56">
        <f t="shared" ref="I488" si="324">G488*H488</f>
        <v>120</v>
      </c>
      <c r="J488" s="80">
        <v>2022</v>
      </c>
      <c r="K488" s="81" t="s">
        <v>654</v>
      </c>
      <c r="L488" s="81">
        <v>44926</v>
      </c>
      <c r="M488" s="84">
        <f>F488*G488*H488</f>
        <v>2640</v>
      </c>
      <c r="N488" s="57"/>
      <c r="O488" s="57"/>
      <c r="P488" s="57"/>
      <c r="Q488" s="57"/>
      <c r="R488" s="85">
        <f t="shared" si="323"/>
        <v>2640</v>
      </c>
      <c r="S488" s="158" t="s">
        <v>571</v>
      </c>
      <c r="T488" s="141" t="s">
        <v>900</v>
      </c>
    </row>
    <row r="489" spans="1:287" ht="25.5" x14ac:dyDescent="0.25">
      <c r="A489" s="56" t="s">
        <v>20</v>
      </c>
      <c r="B489" s="56" t="s">
        <v>21</v>
      </c>
      <c r="C489" s="56" t="s">
        <v>23</v>
      </c>
      <c r="D489" s="56" t="s">
        <v>25</v>
      </c>
      <c r="E489" s="56" t="s">
        <v>22</v>
      </c>
      <c r="F489" s="83">
        <v>22</v>
      </c>
      <c r="G489" s="181">
        <v>5</v>
      </c>
      <c r="H489" s="56">
        <v>48</v>
      </c>
      <c r="I489" s="172">
        <f t="shared" ref="I489" si="325">G489*H489</f>
        <v>240</v>
      </c>
      <c r="J489" s="80">
        <v>2023</v>
      </c>
      <c r="K489" s="81">
        <v>44927</v>
      </c>
      <c r="L489" s="81">
        <v>45291</v>
      </c>
      <c r="M489" s="84">
        <f>F489*G489*H489</f>
        <v>5280</v>
      </c>
      <c r="N489" s="180"/>
      <c r="O489" s="57"/>
      <c r="P489" s="57"/>
      <c r="Q489" s="174"/>
      <c r="R489" s="85">
        <f t="shared" si="323"/>
        <v>5280</v>
      </c>
      <c r="S489" s="206" t="s">
        <v>798</v>
      </c>
      <c r="T489" s="141" t="s">
        <v>900</v>
      </c>
    </row>
    <row r="490" spans="1:287" ht="25.5" hidden="1" x14ac:dyDescent="0.25">
      <c r="A490" s="156" t="s">
        <v>20</v>
      </c>
      <c r="B490" s="156" t="s">
        <v>21</v>
      </c>
      <c r="C490" s="156" t="s">
        <v>23</v>
      </c>
      <c r="D490" s="156" t="s">
        <v>25</v>
      </c>
      <c r="E490" s="156" t="s">
        <v>22</v>
      </c>
      <c r="F490" s="185">
        <v>22</v>
      </c>
      <c r="G490" s="149">
        <v>5</v>
      </c>
      <c r="H490" s="56">
        <v>24</v>
      </c>
      <c r="I490" s="56">
        <f t="shared" ref="I490" si="326">G490*H490</f>
        <v>120</v>
      </c>
      <c r="J490" s="186">
        <v>2024</v>
      </c>
      <c r="K490" s="187">
        <v>45292</v>
      </c>
      <c r="L490" s="187">
        <v>45473</v>
      </c>
      <c r="M490" s="188">
        <f>F490*G490*H490</f>
        <v>2640</v>
      </c>
      <c r="N490" s="57"/>
      <c r="O490" s="57"/>
      <c r="P490" s="57"/>
      <c r="Q490" s="57"/>
      <c r="R490" s="202">
        <f t="shared" si="323"/>
        <v>2640</v>
      </c>
      <c r="S490" s="199" t="s">
        <v>797</v>
      </c>
      <c r="T490" s="191" t="s">
        <v>900</v>
      </c>
    </row>
    <row r="491" spans="1:287" s="52" customFormat="1" ht="24" hidden="1" customHeight="1" x14ac:dyDescent="0.25">
      <c r="A491" s="56" t="s">
        <v>20</v>
      </c>
      <c r="B491" s="56" t="s">
        <v>421</v>
      </c>
      <c r="C491" s="56" t="s">
        <v>422</v>
      </c>
      <c r="D491" s="56" t="s">
        <v>423</v>
      </c>
      <c r="E491" s="56" t="s">
        <v>22</v>
      </c>
      <c r="F491" s="83">
        <v>22</v>
      </c>
      <c r="G491" s="149">
        <v>15</v>
      </c>
      <c r="H491" s="56">
        <v>40</v>
      </c>
      <c r="I491" s="56">
        <f t="shared" si="286"/>
        <v>600</v>
      </c>
      <c r="J491" s="80">
        <v>2022</v>
      </c>
      <c r="K491" s="81">
        <v>44562</v>
      </c>
      <c r="L491" s="81">
        <v>44804</v>
      </c>
      <c r="M491" s="84">
        <f t="shared" ref="M491" si="327">(F491*G491*H491)</f>
        <v>13200</v>
      </c>
      <c r="N491" s="57"/>
      <c r="O491" s="57"/>
      <c r="P491" s="57"/>
      <c r="Q491" s="57"/>
      <c r="R491" s="85">
        <f t="shared" ref="R491" si="328">SUM(M491:O491)</f>
        <v>13200</v>
      </c>
      <c r="S491" s="139" t="s">
        <v>551</v>
      </c>
      <c r="T491" s="141" t="s">
        <v>900</v>
      </c>
    </row>
    <row r="492" spans="1:287" ht="24" hidden="1" customHeight="1" x14ac:dyDescent="0.25">
      <c r="A492" s="56" t="s">
        <v>20</v>
      </c>
      <c r="B492" s="56" t="s">
        <v>44</v>
      </c>
      <c r="C492" s="112" t="s">
        <v>71</v>
      </c>
      <c r="D492" s="56" t="s">
        <v>195</v>
      </c>
      <c r="E492" s="56" t="s">
        <v>192</v>
      </c>
      <c r="F492" s="83">
        <v>20</v>
      </c>
      <c r="G492" s="149">
        <v>10</v>
      </c>
      <c r="H492" s="56">
        <v>28</v>
      </c>
      <c r="I492" s="56">
        <f t="shared" ref="I492:I502" si="329">G492*H492</f>
        <v>280</v>
      </c>
      <c r="J492" s="80">
        <v>2022</v>
      </c>
      <c r="K492" s="81">
        <v>44562</v>
      </c>
      <c r="L492" s="81">
        <v>44773</v>
      </c>
      <c r="M492" s="84">
        <f t="shared" ref="M492:M493" si="330">(F492*G492*H492)</f>
        <v>5600</v>
      </c>
      <c r="N492" s="57">
        <f t="shared" ref="N492:N493" si="331">M492*2%</f>
        <v>112</v>
      </c>
      <c r="O492" s="57"/>
      <c r="P492" s="57"/>
      <c r="Q492" s="57"/>
      <c r="R492" s="85">
        <f t="shared" ref="R492:R493" si="332">SUM(M492:O492)</f>
        <v>5712</v>
      </c>
      <c r="S492" s="139" t="s">
        <v>628</v>
      </c>
      <c r="T492" s="141" t="s">
        <v>900</v>
      </c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  <c r="HB492" s="52"/>
      <c r="HC492" s="52"/>
      <c r="HD492" s="52"/>
      <c r="HE492" s="52"/>
      <c r="HF492" s="52"/>
      <c r="HG492" s="52"/>
      <c r="HH492" s="52"/>
      <c r="HI492" s="52"/>
      <c r="HJ492" s="52"/>
      <c r="HK492" s="52"/>
      <c r="HL492" s="52"/>
      <c r="HM492" s="52"/>
      <c r="HN492" s="52"/>
      <c r="HO492" s="52"/>
      <c r="HP492" s="52"/>
      <c r="HQ492" s="52"/>
      <c r="HR492" s="52"/>
      <c r="HS492" s="52"/>
      <c r="HT492" s="52"/>
      <c r="HU492" s="52"/>
      <c r="HV492" s="52"/>
      <c r="HW492" s="52"/>
      <c r="HX492" s="52"/>
      <c r="HY492" s="52"/>
      <c r="HZ492" s="52"/>
      <c r="IA492" s="52"/>
      <c r="IB492" s="52"/>
      <c r="IC492" s="52"/>
      <c r="ID492" s="52"/>
      <c r="IE492" s="52"/>
      <c r="IF492" s="52"/>
      <c r="IG492" s="52"/>
      <c r="IH492" s="52"/>
      <c r="II492" s="52"/>
      <c r="IJ492" s="52"/>
      <c r="IK492" s="52"/>
      <c r="IL492" s="52"/>
      <c r="IM492" s="52"/>
      <c r="IN492" s="52"/>
      <c r="IO492" s="52"/>
      <c r="IP492" s="52"/>
      <c r="IQ492" s="52"/>
      <c r="IR492" s="52"/>
      <c r="IS492" s="52"/>
      <c r="IT492" s="52"/>
      <c r="IU492" s="52"/>
      <c r="IV492" s="52"/>
      <c r="IW492" s="52"/>
      <c r="IX492" s="52"/>
      <c r="IY492" s="52"/>
      <c r="IZ492" s="52"/>
      <c r="JA492" s="52"/>
      <c r="JB492" s="52"/>
      <c r="JC492" s="52"/>
      <c r="JD492" s="52"/>
      <c r="JE492" s="52"/>
      <c r="JF492" s="52"/>
      <c r="JG492" s="52"/>
      <c r="JH492" s="52"/>
      <c r="JI492" s="52"/>
      <c r="JJ492" s="52"/>
      <c r="JK492" s="52"/>
      <c r="JL492" s="52"/>
      <c r="JM492" s="52"/>
      <c r="JN492" s="52"/>
      <c r="JO492" s="52"/>
      <c r="JP492" s="52"/>
      <c r="JQ492" s="52"/>
      <c r="JR492" s="52"/>
      <c r="JS492" s="52"/>
      <c r="JT492" s="52"/>
      <c r="JU492" s="52"/>
      <c r="JV492" s="52"/>
      <c r="JW492" s="52"/>
      <c r="JX492" s="52"/>
      <c r="JY492" s="52"/>
      <c r="JZ492" s="52"/>
      <c r="KA492" s="52"/>
    </row>
    <row r="493" spans="1:287" ht="25.5" hidden="1" customHeight="1" x14ac:dyDescent="0.25">
      <c r="A493" s="56" t="s">
        <v>20</v>
      </c>
      <c r="B493" s="56" t="s">
        <v>421</v>
      </c>
      <c r="C493" s="56" t="s">
        <v>71</v>
      </c>
      <c r="D493" s="56" t="s">
        <v>196</v>
      </c>
      <c r="E493" s="56" t="s">
        <v>192</v>
      </c>
      <c r="F493" s="83">
        <v>20</v>
      </c>
      <c r="G493" s="149">
        <v>10</v>
      </c>
      <c r="H493" s="56">
        <v>28</v>
      </c>
      <c r="I493" s="56">
        <f t="shared" si="329"/>
        <v>280</v>
      </c>
      <c r="J493" s="80">
        <v>2022</v>
      </c>
      <c r="K493" s="81">
        <v>44562</v>
      </c>
      <c r="L493" s="81">
        <v>44773</v>
      </c>
      <c r="M493" s="84">
        <f t="shared" si="330"/>
        <v>5600</v>
      </c>
      <c r="N493" s="57">
        <f t="shared" si="331"/>
        <v>112</v>
      </c>
      <c r="O493" s="57"/>
      <c r="P493" s="57"/>
      <c r="Q493" s="57"/>
      <c r="R493" s="85">
        <f t="shared" si="332"/>
        <v>5712</v>
      </c>
      <c r="S493" s="139" t="s">
        <v>628</v>
      </c>
      <c r="T493" s="141" t="s">
        <v>900</v>
      </c>
    </row>
    <row r="494" spans="1:287" ht="24" hidden="1" customHeight="1" x14ac:dyDescent="0.25">
      <c r="A494" s="56" t="s">
        <v>20</v>
      </c>
      <c r="B494" s="56" t="s">
        <v>26</v>
      </c>
      <c r="C494" s="56" t="s">
        <v>245</v>
      </c>
      <c r="D494" s="56" t="s">
        <v>246</v>
      </c>
      <c r="E494" s="56" t="s">
        <v>22</v>
      </c>
      <c r="F494" s="83">
        <v>28</v>
      </c>
      <c r="G494" s="56">
        <v>18</v>
      </c>
      <c r="H494" s="56">
        <v>16</v>
      </c>
      <c r="I494" s="56">
        <f t="shared" si="329"/>
        <v>288</v>
      </c>
      <c r="J494" s="80">
        <v>2022</v>
      </c>
      <c r="K494" s="81">
        <v>44743</v>
      </c>
      <c r="L494" s="81">
        <v>44865</v>
      </c>
      <c r="M494" s="57">
        <f t="shared" ref="M494:M502" si="333">F494*G494*H494</f>
        <v>8064</v>
      </c>
      <c r="N494" s="57"/>
      <c r="O494" s="57"/>
      <c r="P494" s="152"/>
      <c r="Q494" s="57"/>
      <c r="R494" s="57">
        <f t="shared" ref="R494:R502" si="334">M494+N494+O494+P494+Q494</f>
        <v>8064</v>
      </c>
      <c r="S494" s="158" t="s">
        <v>605</v>
      </c>
      <c r="T494" s="141" t="s">
        <v>900</v>
      </c>
    </row>
    <row r="495" spans="1:287" ht="24" hidden="1" customHeight="1" x14ac:dyDescent="0.25">
      <c r="A495" s="56" t="s">
        <v>20</v>
      </c>
      <c r="B495" s="56" t="s">
        <v>26</v>
      </c>
      <c r="C495" s="56" t="s">
        <v>245</v>
      </c>
      <c r="D495" s="56" t="s">
        <v>246</v>
      </c>
      <c r="E495" s="56" t="s">
        <v>22</v>
      </c>
      <c r="F495" s="83">
        <v>28</v>
      </c>
      <c r="G495" s="56">
        <v>18</v>
      </c>
      <c r="H495" s="56">
        <v>8</v>
      </c>
      <c r="I495" s="56">
        <f t="shared" ref="I495:I497" si="335">G495*H495</f>
        <v>144</v>
      </c>
      <c r="J495" s="80">
        <v>2022</v>
      </c>
      <c r="K495" s="81">
        <v>44866</v>
      </c>
      <c r="L495" s="81">
        <v>44926</v>
      </c>
      <c r="M495" s="57">
        <f t="shared" ref="M495:M497" si="336">F495*G495*H495</f>
        <v>4032</v>
      </c>
      <c r="N495" s="57"/>
      <c r="O495" s="57"/>
      <c r="P495" s="152"/>
      <c r="Q495" s="57"/>
      <c r="R495" s="57">
        <f t="shared" ref="R495:R497" si="337">M495+N495+O495+P495+Q495</f>
        <v>4032</v>
      </c>
      <c r="S495" s="158" t="s">
        <v>891</v>
      </c>
      <c r="T495" s="141" t="s">
        <v>900</v>
      </c>
    </row>
    <row r="496" spans="1:287" ht="25.5" x14ac:dyDescent="0.25">
      <c r="A496" s="56" t="s">
        <v>20</v>
      </c>
      <c r="B496" s="56" t="s">
        <v>26</v>
      </c>
      <c r="C496" s="56" t="s">
        <v>245</v>
      </c>
      <c r="D496" s="56" t="s">
        <v>246</v>
      </c>
      <c r="E496" s="56" t="s">
        <v>22</v>
      </c>
      <c r="F496" s="83">
        <v>28</v>
      </c>
      <c r="G496" s="178">
        <v>18</v>
      </c>
      <c r="H496" s="56">
        <v>48</v>
      </c>
      <c r="I496" s="172">
        <f t="shared" si="335"/>
        <v>864</v>
      </c>
      <c r="J496" s="80">
        <v>2023</v>
      </c>
      <c r="K496" s="81">
        <v>44927</v>
      </c>
      <c r="L496" s="81">
        <v>45291</v>
      </c>
      <c r="M496" s="57">
        <f t="shared" si="336"/>
        <v>24192</v>
      </c>
      <c r="N496" s="180"/>
      <c r="O496" s="57"/>
      <c r="P496" s="152"/>
      <c r="Q496" s="174"/>
      <c r="R496" s="57">
        <f t="shared" si="337"/>
        <v>24192</v>
      </c>
      <c r="S496" s="206" t="s">
        <v>891</v>
      </c>
      <c r="T496" s="141" t="s">
        <v>900</v>
      </c>
    </row>
    <row r="497" spans="1:20" ht="24" hidden="1" customHeight="1" x14ac:dyDescent="0.25">
      <c r="A497" s="156" t="s">
        <v>20</v>
      </c>
      <c r="B497" s="156" t="s">
        <v>26</v>
      </c>
      <c r="C497" s="156" t="s">
        <v>245</v>
      </c>
      <c r="D497" s="156" t="s">
        <v>246</v>
      </c>
      <c r="E497" s="156" t="s">
        <v>22</v>
      </c>
      <c r="F497" s="185">
        <v>28</v>
      </c>
      <c r="G497" s="56">
        <v>18</v>
      </c>
      <c r="H497" s="56">
        <v>40</v>
      </c>
      <c r="I497" s="56">
        <f t="shared" si="335"/>
        <v>720</v>
      </c>
      <c r="J497" s="186">
        <v>2024</v>
      </c>
      <c r="K497" s="187">
        <v>45292</v>
      </c>
      <c r="L497" s="187">
        <v>45596</v>
      </c>
      <c r="M497" s="189">
        <f t="shared" si="336"/>
        <v>20160</v>
      </c>
      <c r="N497" s="57"/>
      <c r="O497" s="57"/>
      <c r="P497" s="152"/>
      <c r="Q497" s="57"/>
      <c r="R497" s="189">
        <f t="shared" si="337"/>
        <v>20160</v>
      </c>
      <c r="S497" s="199" t="s">
        <v>891</v>
      </c>
      <c r="T497" s="191" t="s">
        <v>900</v>
      </c>
    </row>
    <row r="498" spans="1:20" ht="24" hidden="1" customHeight="1" x14ac:dyDescent="0.25">
      <c r="A498" s="56" t="s">
        <v>20</v>
      </c>
      <c r="B498" s="56" t="s">
        <v>26</v>
      </c>
      <c r="C498" s="56" t="s">
        <v>245</v>
      </c>
      <c r="D498" s="56" t="s">
        <v>221</v>
      </c>
      <c r="E498" s="56" t="s">
        <v>22</v>
      </c>
      <c r="F498" s="83">
        <v>28</v>
      </c>
      <c r="G498" s="56">
        <v>18</v>
      </c>
      <c r="H498" s="56">
        <v>16</v>
      </c>
      <c r="I498" s="56">
        <f t="shared" si="329"/>
        <v>288</v>
      </c>
      <c r="J498" s="80">
        <v>2022</v>
      </c>
      <c r="K498" s="81">
        <v>44562</v>
      </c>
      <c r="L498" s="81">
        <v>44865</v>
      </c>
      <c r="M498" s="57">
        <f t="shared" si="333"/>
        <v>8064</v>
      </c>
      <c r="N498" s="57"/>
      <c r="O498" s="57"/>
      <c r="P498" s="152"/>
      <c r="Q498" s="57"/>
      <c r="R498" s="57">
        <f t="shared" si="334"/>
        <v>8064</v>
      </c>
      <c r="S498" s="158" t="s">
        <v>605</v>
      </c>
      <c r="T498" s="141" t="s">
        <v>900</v>
      </c>
    </row>
    <row r="499" spans="1:20" ht="24" hidden="1" customHeight="1" x14ac:dyDescent="0.25">
      <c r="A499" s="56" t="s">
        <v>20</v>
      </c>
      <c r="B499" s="56" t="s">
        <v>26</v>
      </c>
      <c r="C499" s="56" t="s">
        <v>245</v>
      </c>
      <c r="D499" s="56" t="s">
        <v>221</v>
      </c>
      <c r="E499" s="56" t="s">
        <v>22</v>
      </c>
      <c r="F499" s="83">
        <v>28</v>
      </c>
      <c r="G499" s="56">
        <v>18</v>
      </c>
      <c r="H499" s="56">
        <v>8</v>
      </c>
      <c r="I499" s="56">
        <f t="shared" ref="I499:I501" si="338">G499*H499</f>
        <v>144</v>
      </c>
      <c r="J499" s="80">
        <v>2022</v>
      </c>
      <c r="K499" s="81">
        <v>44866</v>
      </c>
      <c r="L499" s="81">
        <v>44926</v>
      </c>
      <c r="M499" s="57">
        <f t="shared" ref="M499:M501" si="339">F499*G499*H499</f>
        <v>4032</v>
      </c>
      <c r="N499" s="57"/>
      <c r="O499" s="57"/>
      <c r="P499" s="152"/>
      <c r="Q499" s="57"/>
      <c r="R499" s="57">
        <f t="shared" ref="R499:R501" si="340">M499+N499+O499+P499+Q499</f>
        <v>4032</v>
      </c>
      <c r="S499" s="158" t="s">
        <v>891</v>
      </c>
      <c r="T499" s="141" t="s">
        <v>900</v>
      </c>
    </row>
    <row r="500" spans="1:20" ht="25.5" x14ac:dyDescent="0.25">
      <c r="A500" s="56" t="s">
        <v>20</v>
      </c>
      <c r="B500" s="56" t="s">
        <v>26</v>
      </c>
      <c r="C500" s="56" t="s">
        <v>245</v>
      </c>
      <c r="D500" s="56" t="s">
        <v>221</v>
      </c>
      <c r="E500" s="56" t="s">
        <v>22</v>
      </c>
      <c r="F500" s="83">
        <v>28</v>
      </c>
      <c r="G500" s="178">
        <v>18</v>
      </c>
      <c r="H500" s="56">
        <v>48</v>
      </c>
      <c r="I500" s="172">
        <f t="shared" si="338"/>
        <v>864</v>
      </c>
      <c r="J500" s="80">
        <v>2023</v>
      </c>
      <c r="K500" s="81">
        <v>44927</v>
      </c>
      <c r="L500" s="81">
        <v>45291</v>
      </c>
      <c r="M500" s="57">
        <f t="shared" si="339"/>
        <v>24192</v>
      </c>
      <c r="N500" s="180"/>
      <c r="O500" s="57"/>
      <c r="P500" s="152"/>
      <c r="Q500" s="174"/>
      <c r="R500" s="57">
        <f t="shared" si="340"/>
        <v>24192</v>
      </c>
      <c r="S500" s="206" t="s">
        <v>891</v>
      </c>
      <c r="T500" s="141" t="s">
        <v>900</v>
      </c>
    </row>
    <row r="501" spans="1:20" ht="24" hidden="1" customHeight="1" x14ac:dyDescent="0.25">
      <c r="A501" s="156" t="s">
        <v>20</v>
      </c>
      <c r="B501" s="156" t="s">
        <v>26</v>
      </c>
      <c r="C501" s="156" t="s">
        <v>245</v>
      </c>
      <c r="D501" s="156" t="s">
        <v>221</v>
      </c>
      <c r="E501" s="156" t="s">
        <v>22</v>
      </c>
      <c r="F501" s="185">
        <v>28</v>
      </c>
      <c r="G501" s="56">
        <v>18</v>
      </c>
      <c r="H501" s="56">
        <v>40</v>
      </c>
      <c r="I501" s="56">
        <f t="shared" si="338"/>
        <v>720</v>
      </c>
      <c r="J501" s="186">
        <v>2024</v>
      </c>
      <c r="K501" s="187">
        <v>45292</v>
      </c>
      <c r="L501" s="187">
        <v>45596</v>
      </c>
      <c r="M501" s="189">
        <f t="shared" si="339"/>
        <v>20160</v>
      </c>
      <c r="N501" s="57"/>
      <c r="O501" s="57"/>
      <c r="P501" s="152"/>
      <c r="Q501" s="57"/>
      <c r="R501" s="189">
        <f t="shared" si="340"/>
        <v>20160</v>
      </c>
      <c r="S501" s="199" t="s">
        <v>891</v>
      </c>
      <c r="T501" s="191" t="s">
        <v>900</v>
      </c>
    </row>
    <row r="502" spans="1:20" ht="25.5" hidden="1" customHeight="1" x14ac:dyDescent="0.25">
      <c r="A502" s="56" t="s">
        <v>20</v>
      </c>
      <c r="B502" s="56" t="s">
        <v>26</v>
      </c>
      <c r="C502" s="56" t="s">
        <v>219</v>
      </c>
      <c r="D502" s="56" t="s">
        <v>220</v>
      </c>
      <c r="E502" s="56" t="s">
        <v>22</v>
      </c>
      <c r="F502" s="83">
        <v>28</v>
      </c>
      <c r="G502" s="56">
        <v>6</v>
      </c>
      <c r="H502" s="56">
        <v>16</v>
      </c>
      <c r="I502" s="56">
        <f t="shared" si="329"/>
        <v>96</v>
      </c>
      <c r="J502" s="80">
        <v>2022</v>
      </c>
      <c r="K502" s="81">
        <v>44562</v>
      </c>
      <c r="L502" s="81">
        <v>44865</v>
      </c>
      <c r="M502" s="57">
        <f t="shared" si="333"/>
        <v>2688</v>
      </c>
      <c r="N502" s="57"/>
      <c r="O502" s="57"/>
      <c r="P502" s="152"/>
      <c r="Q502" s="57"/>
      <c r="R502" s="57">
        <f t="shared" si="334"/>
        <v>2688</v>
      </c>
      <c r="S502" s="158" t="s">
        <v>605</v>
      </c>
      <c r="T502" s="141" t="s">
        <v>900</v>
      </c>
    </row>
    <row r="503" spans="1:20" ht="25.5" hidden="1" customHeight="1" x14ac:dyDescent="0.25">
      <c r="A503" s="56" t="s">
        <v>20</v>
      </c>
      <c r="B503" s="56" t="s">
        <v>26</v>
      </c>
      <c r="C503" s="56" t="s">
        <v>219</v>
      </c>
      <c r="D503" s="56" t="s">
        <v>220</v>
      </c>
      <c r="E503" s="56" t="s">
        <v>22</v>
      </c>
      <c r="F503" s="83">
        <v>28</v>
      </c>
      <c r="G503" s="56">
        <v>6</v>
      </c>
      <c r="H503" s="56">
        <v>8</v>
      </c>
      <c r="I503" s="56">
        <f t="shared" ref="I503:I505" si="341">G503*H503</f>
        <v>48</v>
      </c>
      <c r="J503" s="80">
        <v>2022</v>
      </c>
      <c r="K503" s="81">
        <v>44866</v>
      </c>
      <c r="L503" s="81">
        <v>44926</v>
      </c>
      <c r="M503" s="57">
        <f t="shared" ref="M503:M505" si="342">F503*G503*H503</f>
        <v>1344</v>
      </c>
      <c r="N503" s="57"/>
      <c r="O503" s="57"/>
      <c r="P503" s="152"/>
      <c r="Q503" s="57"/>
      <c r="R503" s="57">
        <f t="shared" ref="R503:R505" si="343">M503+N503+O503+P503+Q503</f>
        <v>1344</v>
      </c>
      <c r="S503" s="158" t="s">
        <v>891</v>
      </c>
      <c r="T503" s="141" t="s">
        <v>900</v>
      </c>
    </row>
    <row r="504" spans="1:20" ht="25.5" x14ac:dyDescent="0.25">
      <c r="A504" s="56" t="s">
        <v>20</v>
      </c>
      <c r="B504" s="56" t="s">
        <v>26</v>
      </c>
      <c r="C504" s="56" t="s">
        <v>219</v>
      </c>
      <c r="D504" s="56" t="s">
        <v>220</v>
      </c>
      <c r="E504" s="56" t="s">
        <v>22</v>
      </c>
      <c r="F504" s="83">
        <v>28</v>
      </c>
      <c r="G504" s="178">
        <v>6</v>
      </c>
      <c r="H504" s="56">
        <v>48</v>
      </c>
      <c r="I504" s="172">
        <f t="shared" si="341"/>
        <v>288</v>
      </c>
      <c r="J504" s="80">
        <v>2023</v>
      </c>
      <c r="K504" s="81">
        <v>44927</v>
      </c>
      <c r="L504" s="81">
        <v>45291</v>
      </c>
      <c r="M504" s="57">
        <f t="shared" si="342"/>
        <v>8064</v>
      </c>
      <c r="N504" s="180"/>
      <c r="O504" s="57"/>
      <c r="P504" s="152"/>
      <c r="Q504" s="174"/>
      <c r="R504" s="57">
        <f t="shared" si="343"/>
        <v>8064</v>
      </c>
      <c r="S504" s="206" t="s">
        <v>891</v>
      </c>
      <c r="T504" s="141" t="s">
        <v>900</v>
      </c>
    </row>
    <row r="505" spans="1:20" ht="25.5" hidden="1" customHeight="1" x14ac:dyDescent="0.25">
      <c r="A505" s="156" t="s">
        <v>20</v>
      </c>
      <c r="B505" s="156" t="s">
        <v>26</v>
      </c>
      <c r="C505" s="156" t="s">
        <v>219</v>
      </c>
      <c r="D505" s="156" t="s">
        <v>220</v>
      </c>
      <c r="E505" s="156" t="s">
        <v>22</v>
      </c>
      <c r="F505" s="185">
        <v>28</v>
      </c>
      <c r="G505" s="56">
        <v>6</v>
      </c>
      <c r="H505" s="56">
        <v>40</v>
      </c>
      <c r="I505" s="56">
        <f t="shared" si="341"/>
        <v>240</v>
      </c>
      <c r="J505" s="186">
        <v>2024</v>
      </c>
      <c r="K505" s="187">
        <v>45292</v>
      </c>
      <c r="L505" s="187">
        <v>45596</v>
      </c>
      <c r="M505" s="189">
        <f t="shared" si="342"/>
        <v>6720</v>
      </c>
      <c r="N505" s="57"/>
      <c r="O505" s="57"/>
      <c r="P505" s="152"/>
      <c r="Q505" s="57"/>
      <c r="R505" s="189">
        <f t="shared" si="343"/>
        <v>6720</v>
      </c>
      <c r="S505" s="199" t="s">
        <v>891</v>
      </c>
      <c r="T505" s="191" t="s">
        <v>900</v>
      </c>
    </row>
    <row r="506" spans="1:20" ht="30" x14ac:dyDescent="0.25">
      <c r="A506" s="62" t="s">
        <v>20</v>
      </c>
      <c r="B506" s="62" t="s">
        <v>29</v>
      </c>
      <c r="C506" s="62" t="s">
        <v>429</v>
      </c>
      <c r="D506" s="62" t="s">
        <v>230</v>
      </c>
      <c r="E506" s="62" t="s">
        <v>22</v>
      </c>
      <c r="F506" s="63">
        <v>30</v>
      </c>
      <c r="G506" s="62">
        <v>10</v>
      </c>
      <c r="H506" s="15">
        <v>48</v>
      </c>
      <c r="I506" s="15">
        <v>480</v>
      </c>
      <c r="J506" s="64">
        <v>2023</v>
      </c>
      <c r="K506" s="65">
        <v>44927</v>
      </c>
      <c r="L506" s="31">
        <v>45291</v>
      </c>
      <c r="M506" s="66">
        <v>14400</v>
      </c>
      <c r="N506" s="67">
        <v>0</v>
      </c>
      <c r="O506" s="67">
        <v>0</v>
      </c>
      <c r="P506" s="67">
        <v>0</v>
      </c>
      <c r="Q506" s="67">
        <v>0</v>
      </c>
      <c r="R506" s="68">
        <v>14400</v>
      </c>
      <c r="S506" s="69" t="s">
        <v>443</v>
      </c>
      <c r="T506" s="169" t="s">
        <v>901</v>
      </c>
    </row>
    <row r="507" spans="1:20" ht="30" x14ac:dyDescent="0.25">
      <c r="A507" s="62" t="s">
        <v>20</v>
      </c>
      <c r="B507" s="62" t="s">
        <v>29</v>
      </c>
      <c r="C507" s="62" t="s">
        <v>429</v>
      </c>
      <c r="D507" s="62" t="s">
        <v>231</v>
      </c>
      <c r="E507" s="62" t="s">
        <v>22</v>
      </c>
      <c r="F507" s="63">
        <v>30</v>
      </c>
      <c r="G507" s="62">
        <v>10</v>
      </c>
      <c r="H507" s="15">
        <v>48</v>
      </c>
      <c r="I507" s="15">
        <v>480</v>
      </c>
      <c r="J507" s="64">
        <v>2023</v>
      </c>
      <c r="K507" s="65">
        <v>44927</v>
      </c>
      <c r="L507" s="31">
        <v>45291</v>
      </c>
      <c r="M507" s="66">
        <v>14400</v>
      </c>
      <c r="N507" s="67">
        <v>0</v>
      </c>
      <c r="O507" s="67">
        <v>0</v>
      </c>
      <c r="P507" s="67">
        <v>0</v>
      </c>
      <c r="Q507" s="67">
        <v>0</v>
      </c>
      <c r="R507" s="68">
        <v>14400</v>
      </c>
      <c r="S507" s="69" t="s">
        <v>443</v>
      </c>
      <c r="T507" s="169" t="s">
        <v>901</v>
      </c>
    </row>
    <row r="508" spans="1:20" ht="30" x14ac:dyDescent="0.25">
      <c r="A508" s="62" t="s">
        <v>20</v>
      </c>
      <c r="B508" s="62" t="s">
        <v>29</v>
      </c>
      <c r="C508" s="62" t="s">
        <v>429</v>
      </c>
      <c r="D508" s="62" t="s">
        <v>232</v>
      </c>
      <c r="E508" s="62" t="s">
        <v>22</v>
      </c>
      <c r="F508" s="63">
        <v>30</v>
      </c>
      <c r="G508" s="62">
        <v>10</v>
      </c>
      <c r="H508" s="15">
        <v>8</v>
      </c>
      <c r="I508" s="15">
        <v>80</v>
      </c>
      <c r="J508" s="64">
        <v>2023</v>
      </c>
      <c r="K508" s="65">
        <v>44927</v>
      </c>
      <c r="L508" s="31">
        <v>44985</v>
      </c>
      <c r="M508" s="66">
        <v>2400</v>
      </c>
      <c r="N508" s="67">
        <v>0</v>
      </c>
      <c r="O508" s="67">
        <v>0</v>
      </c>
      <c r="P508" s="67">
        <v>0</v>
      </c>
      <c r="Q508" s="67">
        <v>0</v>
      </c>
      <c r="R508" s="68">
        <v>2400</v>
      </c>
      <c r="S508" s="69" t="s">
        <v>443</v>
      </c>
      <c r="T508" s="169" t="s">
        <v>901</v>
      </c>
    </row>
    <row r="509" spans="1:20" ht="30" x14ac:dyDescent="0.25">
      <c r="A509" s="62" t="s">
        <v>20</v>
      </c>
      <c r="B509" s="62" t="s">
        <v>29</v>
      </c>
      <c r="C509" s="62" t="s">
        <v>429</v>
      </c>
      <c r="D509" s="62" t="s">
        <v>847</v>
      </c>
      <c r="E509" s="62" t="s">
        <v>22</v>
      </c>
      <c r="F509" s="63">
        <v>30</v>
      </c>
      <c r="G509" s="62">
        <v>10</v>
      </c>
      <c r="H509" s="15">
        <v>26</v>
      </c>
      <c r="I509" s="15">
        <v>260</v>
      </c>
      <c r="J509" s="64">
        <v>2023</v>
      </c>
      <c r="K509" s="65">
        <v>45061</v>
      </c>
      <c r="L509" s="31">
        <v>45291</v>
      </c>
      <c r="M509" s="66">
        <v>7800</v>
      </c>
      <c r="N509" s="67">
        <v>0</v>
      </c>
      <c r="O509" s="67">
        <v>0</v>
      </c>
      <c r="P509" s="67">
        <v>0</v>
      </c>
      <c r="Q509" s="67">
        <v>0</v>
      </c>
      <c r="R509" s="68">
        <v>7800</v>
      </c>
      <c r="S509" s="69" t="s">
        <v>793</v>
      </c>
      <c r="T509" s="169" t="s">
        <v>901</v>
      </c>
    </row>
    <row r="510" spans="1:20" ht="30" x14ac:dyDescent="0.25">
      <c r="A510" s="62" t="s">
        <v>20</v>
      </c>
      <c r="B510" s="62" t="s">
        <v>29</v>
      </c>
      <c r="C510" s="62" t="s">
        <v>430</v>
      </c>
      <c r="D510" s="166" t="s">
        <v>224</v>
      </c>
      <c r="E510" s="62" t="s">
        <v>22</v>
      </c>
      <c r="F510" s="63">
        <v>30</v>
      </c>
      <c r="G510" s="62">
        <v>20</v>
      </c>
      <c r="H510" s="15">
        <v>48</v>
      </c>
      <c r="I510" s="15">
        <v>960</v>
      </c>
      <c r="J510" s="64">
        <v>2023</v>
      </c>
      <c r="K510" s="65">
        <v>44927</v>
      </c>
      <c r="L510" s="31">
        <v>45291</v>
      </c>
      <c r="M510" s="66">
        <v>28800</v>
      </c>
      <c r="N510" s="67">
        <v>0</v>
      </c>
      <c r="O510" s="67">
        <v>0</v>
      </c>
      <c r="P510" s="67">
        <v>0</v>
      </c>
      <c r="Q510" s="67">
        <v>0</v>
      </c>
      <c r="R510" s="68">
        <v>28800</v>
      </c>
      <c r="S510" s="69" t="s">
        <v>443</v>
      </c>
      <c r="T510" s="169" t="s">
        <v>901</v>
      </c>
    </row>
    <row r="511" spans="1:20" ht="30" x14ac:dyDescent="0.25">
      <c r="A511" s="62" t="s">
        <v>20</v>
      </c>
      <c r="B511" s="62" t="s">
        <v>29</v>
      </c>
      <c r="C511" s="62" t="s">
        <v>430</v>
      </c>
      <c r="D511" s="166" t="s">
        <v>226</v>
      </c>
      <c r="E511" s="62" t="s">
        <v>22</v>
      </c>
      <c r="F511" s="63">
        <v>30</v>
      </c>
      <c r="G511" s="62">
        <v>20</v>
      </c>
      <c r="H511" s="15">
        <v>48</v>
      </c>
      <c r="I511" s="15">
        <v>960</v>
      </c>
      <c r="J511" s="64">
        <v>2023</v>
      </c>
      <c r="K511" s="65">
        <v>44927</v>
      </c>
      <c r="L511" s="31">
        <v>45291</v>
      </c>
      <c r="M511" s="66">
        <v>28800</v>
      </c>
      <c r="N511" s="67">
        <v>0</v>
      </c>
      <c r="O511" s="67">
        <v>0</v>
      </c>
      <c r="P511" s="67">
        <v>0</v>
      </c>
      <c r="Q511" s="67">
        <v>0</v>
      </c>
      <c r="R511" s="68">
        <v>28800</v>
      </c>
      <c r="S511" s="69" t="s">
        <v>443</v>
      </c>
      <c r="T511" s="169" t="s">
        <v>901</v>
      </c>
    </row>
    <row r="512" spans="1:20" ht="30" x14ac:dyDescent="0.25">
      <c r="A512" s="62" t="s">
        <v>20</v>
      </c>
      <c r="B512" s="62" t="s">
        <v>29</v>
      </c>
      <c r="C512" s="62" t="s">
        <v>430</v>
      </c>
      <c r="D512" s="166" t="s">
        <v>225</v>
      </c>
      <c r="E512" s="62" t="s">
        <v>22</v>
      </c>
      <c r="F512" s="63">
        <v>30</v>
      </c>
      <c r="G512" s="62">
        <v>20</v>
      </c>
      <c r="H512" s="15">
        <v>48</v>
      </c>
      <c r="I512" s="15">
        <v>960</v>
      </c>
      <c r="J512" s="64">
        <v>2023</v>
      </c>
      <c r="K512" s="65">
        <v>44927</v>
      </c>
      <c r="L512" s="31">
        <v>45291</v>
      </c>
      <c r="M512" s="66">
        <v>28800</v>
      </c>
      <c r="N512" s="67">
        <v>0</v>
      </c>
      <c r="O512" s="67">
        <v>0</v>
      </c>
      <c r="P512" s="67">
        <v>0</v>
      </c>
      <c r="Q512" s="67">
        <v>0</v>
      </c>
      <c r="R512" s="68">
        <v>28800</v>
      </c>
      <c r="S512" s="69" t="s">
        <v>443</v>
      </c>
      <c r="T512" s="169" t="s">
        <v>901</v>
      </c>
    </row>
    <row r="513" spans="1:20" ht="30" x14ac:dyDescent="0.25">
      <c r="A513" s="62" t="s">
        <v>20</v>
      </c>
      <c r="B513" s="62" t="s">
        <v>29</v>
      </c>
      <c r="C513" s="62" t="s">
        <v>431</v>
      </c>
      <c r="D513" s="62" t="s">
        <v>228</v>
      </c>
      <c r="E513" s="62" t="s">
        <v>22</v>
      </c>
      <c r="F513" s="63">
        <v>30</v>
      </c>
      <c r="G513" s="62">
        <v>15</v>
      </c>
      <c r="H513" s="15">
        <v>48</v>
      </c>
      <c r="I513" s="15">
        <v>720</v>
      </c>
      <c r="J513" s="64">
        <v>2023</v>
      </c>
      <c r="K513" s="65">
        <v>44927</v>
      </c>
      <c r="L513" s="31">
        <v>45291</v>
      </c>
      <c r="M513" s="66">
        <v>21600</v>
      </c>
      <c r="N513" s="67">
        <v>0</v>
      </c>
      <c r="O513" s="67">
        <v>0</v>
      </c>
      <c r="P513" s="67">
        <v>0</v>
      </c>
      <c r="Q513" s="67">
        <v>0</v>
      </c>
      <c r="R513" s="68">
        <v>21600</v>
      </c>
      <c r="S513" s="69" t="s">
        <v>443</v>
      </c>
      <c r="T513" s="169" t="s">
        <v>901</v>
      </c>
    </row>
    <row r="514" spans="1:20" ht="30" x14ac:dyDescent="0.25">
      <c r="A514" s="62" t="s">
        <v>20</v>
      </c>
      <c r="B514" s="62" t="s">
        <v>29</v>
      </c>
      <c r="C514" s="62" t="s">
        <v>431</v>
      </c>
      <c r="D514" s="62" t="s">
        <v>229</v>
      </c>
      <c r="E514" s="62" t="s">
        <v>22</v>
      </c>
      <c r="F514" s="63">
        <v>30</v>
      </c>
      <c r="G514" s="62">
        <v>15</v>
      </c>
      <c r="H514" s="15">
        <v>48</v>
      </c>
      <c r="I514" s="15">
        <v>720</v>
      </c>
      <c r="J514" s="64">
        <v>2023</v>
      </c>
      <c r="K514" s="65">
        <v>44927</v>
      </c>
      <c r="L514" s="31">
        <v>45291</v>
      </c>
      <c r="M514" s="66">
        <v>21600</v>
      </c>
      <c r="N514" s="67">
        <v>0</v>
      </c>
      <c r="O514" s="67">
        <v>0</v>
      </c>
      <c r="P514" s="67">
        <v>0</v>
      </c>
      <c r="Q514" s="67">
        <v>0</v>
      </c>
      <c r="R514" s="68">
        <v>21600</v>
      </c>
      <c r="S514" s="167" t="s">
        <v>444</v>
      </c>
      <c r="T514" s="169" t="s">
        <v>901</v>
      </c>
    </row>
    <row r="515" spans="1:20" ht="30" x14ac:dyDescent="0.25">
      <c r="A515" s="62" t="s">
        <v>20</v>
      </c>
      <c r="B515" s="62" t="s">
        <v>29</v>
      </c>
      <c r="C515" s="62" t="s">
        <v>431</v>
      </c>
      <c r="D515" s="166" t="s">
        <v>223</v>
      </c>
      <c r="E515" s="62" t="s">
        <v>22</v>
      </c>
      <c r="F515" s="63">
        <v>30</v>
      </c>
      <c r="G515" s="62">
        <v>10</v>
      </c>
      <c r="H515" s="15">
        <v>48</v>
      </c>
      <c r="I515" s="15">
        <v>480</v>
      </c>
      <c r="J515" s="64">
        <v>2023</v>
      </c>
      <c r="K515" s="65">
        <v>44927</v>
      </c>
      <c r="L515" s="31">
        <v>45291</v>
      </c>
      <c r="M515" s="66">
        <v>14400</v>
      </c>
      <c r="N515" s="67">
        <v>0</v>
      </c>
      <c r="O515" s="67">
        <v>0</v>
      </c>
      <c r="P515" s="67">
        <v>0</v>
      </c>
      <c r="Q515" s="67">
        <v>0</v>
      </c>
      <c r="R515" s="68">
        <v>14400</v>
      </c>
      <c r="S515" s="167" t="s">
        <v>444</v>
      </c>
      <c r="T515" s="169" t="s">
        <v>901</v>
      </c>
    </row>
    <row r="516" spans="1:20" ht="30" x14ac:dyDescent="0.25">
      <c r="A516" s="62" t="s">
        <v>20</v>
      </c>
      <c r="B516" s="62" t="s">
        <v>29</v>
      </c>
      <c r="C516" s="62" t="s">
        <v>432</v>
      </c>
      <c r="D516" s="62" t="s">
        <v>239</v>
      </c>
      <c r="E516" s="62" t="s">
        <v>22</v>
      </c>
      <c r="F516" s="63">
        <v>30</v>
      </c>
      <c r="G516" s="62">
        <v>15</v>
      </c>
      <c r="H516" s="15">
        <v>48</v>
      </c>
      <c r="I516" s="15">
        <v>720</v>
      </c>
      <c r="J516" s="64">
        <v>2023</v>
      </c>
      <c r="K516" s="65">
        <v>44927</v>
      </c>
      <c r="L516" s="31">
        <v>45291</v>
      </c>
      <c r="M516" s="66">
        <v>21600</v>
      </c>
      <c r="N516" s="67">
        <v>0</v>
      </c>
      <c r="O516" s="67">
        <v>0</v>
      </c>
      <c r="P516" s="67">
        <v>0</v>
      </c>
      <c r="Q516" s="67">
        <v>0</v>
      </c>
      <c r="R516" s="68">
        <v>21600</v>
      </c>
      <c r="S516" s="69" t="s">
        <v>445</v>
      </c>
      <c r="T516" s="169" t="s">
        <v>901</v>
      </c>
    </row>
    <row r="517" spans="1:20" ht="30" x14ac:dyDescent="0.25">
      <c r="A517" s="62" t="s">
        <v>20</v>
      </c>
      <c r="B517" s="62" t="s">
        <v>29</v>
      </c>
      <c r="C517" s="62" t="s">
        <v>432</v>
      </c>
      <c r="D517" s="62" t="s">
        <v>235</v>
      </c>
      <c r="E517" s="62" t="s">
        <v>22</v>
      </c>
      <c r="F517" s="63">
        <v>30</v>
      </c>
      <c r="G517" s="62">
        <v>15</v>
      </c>
      <c r="H517" s="15">
        <v>48</v>
      </c>
      <c r="I517" s="15">
        <v>720</v>
      </c>
      <c r="J517" s="64">
        <v>2023</v>
      </c>
      <c r="K517" s="65">
        <v>44927</v>
      </c>
      <c r="L517" s="31">
        <v>45291</v>
      </c>
      <c r="M517" s="66">
        <v>21600</v>
      </c>
      <c r="N517" s="67">
        <v>0</v>
      </c>
      <c r="O517" s="67">
        <v>0</v>
      </c>
      <c r="P517" s="67">
        <v>0</v>
      </c>
      <c r="Q517" s="67">
        <v>0</v>
      </c>
      <c r="R517" s="68">
        <v>21600</v>
      </c>
      <c r="S517" s="69" t="s">
        <v>445</v>
      </c>
      <c r="T517" s="169" t="s">
        <v>901</v>
      </c>
    </row>
    <row r="518" spans="1:20" ht="30" x14ac:dyDescent="0.25">
      <c r="A518" s="62" t="s">
        <v>20</v>
      </c>
      <c r="B518" s="62" t="s">
        <v>29</v>
      </c>
      <c r="C518" s="62" t="s">
        <v>432</v>
      </c>
      <c r="D518" s="62" t="s">
        <v>238</v>
      </c>
      <c r="E518" s="62" t="s">
        <v>22</v>
      </c>
      <c r="F518" s="63">
        <v>30</v>
      </c>
      <c r="G518" s="62">
        <v>15</v>
      </c>
      <c r="H518" s="15">
        <v>48</v>
      </c>
      <c r="I518" s="15">
        <v>720</v>
      </c>
      <c r="J518" s="64">
        <v>2023</v>
      </c>
      <c r="K518" s="65">
        <v>44927</v>
      </c>
      <c r="L518" s="31">
        <v>45291</v>
      </c>
      <c r="M518" s="66">
        <v>21600</v>
      </c>
      <c r="N518" s="67">
        <v>0</v>
      </c>
      <c r="O518" s="67">
        <v>0</v>
      </c>
      <c r="P518" s="67">
        <v>0</v>
      </c>
      <c r="Q518" s="67">
        <v>0</v>
      </c>
      <c r="R518" s="68">
        <v>21600</v>
      </c>
      <c r="S518" s="69" t="s">
        <v>445</v>
      </c>
      <c r="T518" s="169" t="s">
        <v>901</v>
      </c>
    </row>
    <row r="519" spans="1:20" ht="30" x14ac:dyDescent="0.25">
      <c r="A519" s="62" t="s">
        <v>20</v>
      </c>
      <c r="B519" s="62" t="s">
        <v>29</v>
      </c>
      <c r="C519" s="62" t="s">
        <v>432</v>
      </c>
      <c r="D519" s="166" t="s">
        <v>234</v>
      </c>
      <c r="E519" s="62" t="s">
        <v>22</v>
      </c>
      <c r="F519" s="63">
        <v>30</v>
      </c>
      <c r="G519" s="62">
        <v>15</v>
      </c>
      <c r="H519" s="15">
        <v>48</v>
      </c>
      <c r="I519" s="15">
        <v>720</v>
      </c>
      <c r="J519" s="64">
        <v>2023</v>
      </c>
      <c r="K519" s="65">
        <v>44927</v>
      </c>
      <c r="L519" s="31">
        <v>45291</v>
      </c>
      <c r="M519" s="66">
        <v>21600</v>
      </c>
      <c r="N519" s="67">
        <v>0</v>
      </c>
      <c r="O519" s="67">
        <v>0</v>
      </c>
      <c r="P519" s="67">
        <v>0</v>
      </c>
      <c r="Q519" s="67">
        <v>0</v>
      </c>
      <c r="R519" s="68">
        <v>21600</v>
      </c>
      <c r="S519" s="69" t="s">
        <v>445</v>
      </c>
      <c r="T519" s="169" t="s">
        <v>901</v>
      </c>
    </row>
    <row r="520" spans="1:20" ht="30" x14ac:dyDescent="0.25">
      <c r="A520" s="62" t="s">
        <v>20</v>
      </c>
      <c r="B520" s="62" t="s">
        <v>29</v>
      </c>
      <c r="C520" s="62" t="s">
        <v>432</v>
      </c>
      <c r="D520" s="166" t="s">
        <v>236</v>
      </c>
      <c r="E520" s="62" t="s">
        <v>22</v>
      </c>
      <c r="F520" s="63">
        <v>30</v>
      </c>
      <c r="G520" s="62">
        <v>15</v>
      </c>
      <c r="H520" s="15">
        <v>48</v>
      </c>
      <c r="I520" s="15">
        <v>720</v>
      </c>
      <c r="J520" s="64">
        <v>2023</v>
      </c>
      <c r="K520" s="65">
        <v>44927</v>
      </c>
      <c r="L520" s="31">
        <v>45291</v>
      </c>
      <c r="M520" s="66">
        <v>21600</v>
      </c>
      <c r="N520" s="67">
        <v>0</v>
      </c>
      <c r="O520" s="67">
        <v>0</v>
      </c>
      <c r="P520" s="67">
        <v>0</v>
      </c>
      <c r="Q520" s="67">
        <v>0</v>
      </c>
      <c r="R520" s="68">
        <v>21600</v>
      </c>
      <c r="S520" s="69" t="s">
        <v>445</v>
      </c>
      <c r="T520" s="169" t="s">
        <v>901</v>
      </c>
    </row>
    <row r="521" spans="1:20" ht="30" x14ac:dyDescent="0.25">
      <c r="A521" s="62" t="s">
        <v>20</v>
      </c>
      <c r="B521" s="62" t="s">
        <v>29</v>
      </c>
      <c r="C521" s="62" t="s">
        <v>433</v>
      </c>
      <c r="D521" s="62" t="s">
        <v>108</v>
      </c>
      <c r="E521" s="62" t="s">
        <v>22</v>
      </c>
      <c r="F521" s="63">
        <v>30</v>
      </c>
      <c r="G521" s="62">
        <v>10</v>
      </c>
      <c r="H521" s="15">
        <v>48</v>
      </c>
      <c r="I521" s="15">
        <v>480</v>
      </c>
      <c r="J521" s="64">
        <v>2023</v>
      </c>
      <c r="K521" s="65">
        <v>44927</v>
      </c>
      <c r="L521" s="31">
        <v>45291</v>
      </c>
      <c r="M521" s="66">
        <v>14400</v>
      </c>
      <c r="N521" s="67">
        <v>0</v>
      </c>
      <c r="O521" s="67">
        <v>0</v>
      </c>
      <c r="P521" s="67">
        <v>0</v>
      </c>
      <c r="Q521" s="67">
        <v>0</v>
      </c>
      <c r="R521" s="68">
        <v>14400</v>
      </c>
      <c r="S521" s="69" t="s">
        <v>445</v>
      </c>
      <c r="T521" s="169" t="s">
        <v>901</v>
      </c>
    </row>
    <row r="522" spans="1:20" ht="30" x14ac:dyDescent="0.25">
      <c r="A522" s="62" t="s">
        <v>20</v>
      </c>
      <c r="B522" s="62" t="s">
        <v>29</v>
      </c>
      <c r="C522" s="62" t="s">
        <v>433</v>
      </c>
      <c r="D522" s="62" t="s">
        <v>109</v>
      </c>
      <c r="E522" s="62" t="s">
        <v>22</v>
      </c>
      <c r="F522" s="63">
        <v>30</v>
      </c>
      <c r="G522" s="62">
        <v>10</v>
      </c>
      <c r="H522" s="15">
        <v>48</v>
      </c>
      <c r="I522" s="15">
        <v>480</v>
      </c>
      <c r="J522" s="64">
        <v>2023</v>
      </c>
      <c r="K522" s="65">
        <v>44927</v>
      </c>
      <c r="L522" s="31">
        <v>45291</v>
      </c>
      <c r="M522" s="66">
        <v>14400</v>
      </c>
      <c r="N522" s="67">
        <v>0</v>
      </c>
      <c r="O522" s="67">
        <v>0</v>
      </c>
      <c r="P522" s="67">
        <v>0</v>
      </c>
      <c r="Q522" s="67">
        <v>0</v>
      </c>
      <c r="R522" s="68">
        <v>14400</v>
      </c>
      <c r="S522" s="69" t="s">
        <v>445</v>
      </c>
      <c r="T522" s="169" t="s">
        <v>901</v>
      </c>
    </row>
    <row r="523" spans="1:20" ht="30" x14ac:dyDescent="0.25">
      <c r="A523" s="62" t="s">
        <v>20</v>
      </c>
      <c r="B523" s="62" t="s">
        <v>29</v>
      </c>
      <c r="C523" s="62" t="s">
        <v>433</v>
      </c>
      <c r="D523" s="62" t="s">
        <v>240</v>
      </c>
      <c r="E523" s="62" t="s">
        <v>22</v>
      </c>
      <c r="F523" s="63">
        <v>30</v>
      </c>
      <c r="G523" s="62">
        <v>10</v>
      </c>
      <c r="H523" s="15">
        <v>48</v>
      </c>
      <c r="I523" s="15">
        <v>480</v>
      </c>
      <c r="J523" s="64">
        <v>2023</v>
      </c>
      <c r="K523" s="65">
        <v>44927</v>
      </c>
      <c r="L523" s="31">
        <v>45291</v>
      </c>
      <c r="M523" s="66">
        <v>14400</v>
      </c>
      <c r="N523" s="67">
        <v>0</v>
      </c>
      <c r="O523" s="67">
        <v>0</v>
      </c>
      <c r="P523" s="67">
        <v>0</v>
      </c>
      <c r="Q523" s="67">
        <v>0</v>
      </c>
      <c r="R523" s="68">
        <v>14400</v>
      </c>
      <c r="S523" s="69" t="s">
        <v>445</v>
      </c>
      <c r="T523" s="169" t="s">
        <v>901</v>
      </c>
    </row>
    <row r="524" spans="1:20" ht="30" x14ac:dyDescent="0.25">
      <c r="A524" s="62" t="s">
        <v>20</v>
      </c>
      <c r="B524" s="62" t="s">
        <v>29</v>
      </c>
      <c r="C524" s="62" t="s">
        <v>433</v>
      </c>
      <c r="D524" s="62" t="s">
        <v>434</v>
      </c>
      <c r="E524" s="62" t="s">
        <v>22</v>
      </c>
      <c r="F524" s="63">
        <v>30</v>
      </c>
      <c r="G524" s="62">
        <v>10</v>
      </c>
      <c r="H524" s="15">
        <v>48</v>
      </c>
      <c r="I524" s="15">
        <v>480</v>
      </c>
      <c r="J524" s="64">
        <v>2023</v>
      </c>
      <c r="K524" s="65">
        <v>44927</v>
      </c>
      <c r="L524" s="31">
        <v>45291</v>
      </c>
      <c r="M524" s="66">
        <v>14400</v>
      </c>
      <c r="N524" s="67">
        <v>0</v>
      </c>
      <c r="O524" s="67">
        <v>0</v>
      </c>
      <c r="P524" s="67">
        <v>0</v>
      </c>
      <c r="Q524" s="67">
        <v>0</v>
      </c>
      <c r="R524" s="68">
        <v>14400</v>
      </c>
      <c r="S524" s="69" t="s">
        <v>445</v>
      </c>
      <c r="T524" s="169" t="s">
        <v>901</v>
      </c>
    </row>
    <row r="525" spans="1:20" ht="30" x14ac:dyDescent="0.25">
      <c r="A525" s="62" t="s">
        <v>20</v>
      </c>
      <c r="B525" s="62" t="s">
        <v>29</v>
      </c>
      <c r="C525" s="62" t="s">
        <v>433</v>
      </c>
      <c r="D525" s="166" t="s">
        <v>237</v>
      </c>
      <c r="E525" s="62" t="s">
        <v>22</v>
      </c>
      <c r="F525" s="63">
        <v>30</v>
      </c>
      <c r="G525" s="62">
        <v>10</v>
      </c>
      <c r="H525" s="15">
        <v>48</v>
      </c>
      <c r="I525" s="15">
        <v>480</v>
      </c>
      <c r="J525" s="64">
        <v>2023</v>
      </c>
      <c r="K525" s="65">
        <v>44927</v>
      </c>
      <c r="L525" s="31">
        <v>45291</v>
      </c>
      <c r="M525" s="66">
        <v>14400</v>
      </c>
      <c r="N525" s="67">
        <v>0</v>
      </c>
      <c r="O525" s="67">
        <v>0</v>
      </c>
      <c r="P525" s="67">
        <v>0</v>
      </c>
      <c r="Q525" s="67">
        <v>0</v>
      </c>
      <c r="R525" s="68">
        <v>14400</v>
      </c>
      <c r="S525" s="69" t="s">
        <v>445</v>
      </c>
      <c r="T525" s="169" t="s">
        <v>901</v>
      </c>
    </row>
    <row r="526" spans="1:20" ht="30" x14ac:dyDescent="0.25">
      <c r="A526" s="62" t="s">
        <v>20</v>
      </c>
      <c r="B526" s="62" t="s">
        <v>29</v>
      </c>
      <c r="C526" s="62" t="s">
        <v>451</v>
      </c>
      <c r="D526" s="168" t="s">
        <v>473</v>
      </c>
      <c r="E526" s="62" t="s">
        <v>233</v>
      </c>
      <c r="F526" s="63">
        <v>18</v>
      </c>
      <c r="G526" s="62">
        <v>10</v>
      </c>
      <c r="H526" s="15">
        <v>48</v>
      </c>
      <c r="I526" s="15">
        <v>480</v>
      </c>
      <c r="J526" s="64">
        <v>2023</v>
      </c>
      <c r="K526" s="65">
        <v>44927</v>
      </c>
      <c r="L526" s="31">
        <v>45291</v>
      </c>
      <c r="M526" s="66">
        <v>8640</v>
      </c>
      <c r="N526" s="67">
        <v>0</v>
      </c>
      <c r="O526" s="67">
        <v>0</v>
      </c>
      <c r="P526" s="148">
        <v>345.6</v>
      </c>
      <c r="Q526" s="67">
        <v>0</v>
      </c>
      <c r="R526" s="68">
        <v>8985.6</v>
      </c>
      <c r="S526" s="69" t="s">
        <v>483</v>
      </c>
      <c r="T526" s="169" t="s">
        <v>901</v>
      </c>
    </row>
    <row r="527" spans="1:20" ht="30" x14ac:dyDescent="0.25">
      <c r="A527" s="62" t="s">
        <v>20</v>
      </c>
      <c r="B527" s="62" t="s">
        <v>29</v>
      </c>
      <c r="C527" s="62" t="s">
        <v>435</v>
      </c>
      <c r="D527" s="62" t="s">
        <v>459</v>
      </c>
      <c r="E527" s="62" t="s">
        <v>22</v>
      </c>
      <c r="F527" s="63">
        <v>30</v>
      </c>
      <c r="G527" s="62">
        <v>10</v>
      </c>
      <c r="H527" s="15">
        <v>32</v>
      </c>
      <c r="I527" s="15">
        <v>320</v>
      </c>
      <c r="J527" s="64">
        <v>2023</v>
      </c>
      <c r="K527" s="65">
        <v>44927</v>
      </c>
      <c r="L527" s="31">
        <v>45170</v>
      </c>
      <c r="M527" s="66">
        <v>9600</v>
      </c>
      <c r="N527" s="67">
        <v>0</v>
      </c>
      <c r="O527" s="67">
        <v>0</v>
      </c>
      <c r="P527" s="67">
        <v>0</v>
      </c>
      <c r="Q527" s="67">
        <v>0</v>
      </c>
      <c r="R527" s="68">
        <v>9600</v>
      </c>
      <c r="S527" s="69" t="s">
        <v>464</v>
      </c>
      <c r="T527" s="169" t="s">
        <v>901</v>
      </c>
    </row>
    <row r="528" spans="1:20" ht="30" x14ac:dyDescent="0.25">
      <c r="A528" s="62" t="s">
        <v>20</v>
      </c>
      <c r="B528" s="62" t="s">
        <v>29</v>
      </c>
      <c r="C528" s="62" t="s">
        <v>435</v>
      </c>
      <c r="D528" s="62" t="s">
        <v>439</v>
      </c>
      <c r="E528" s="62" t="s">
        <v>22</v>
      </c>
      <c r="F528" s="63">
        <v>30</v>
      </c>
      <c r="G528" s="62">
        <v>10</v>
      </c>
      <c r="H528" s="15">
        <v>48</v>
      </c>
      <c r="I528" s="15">
        <v>480</v>
      </c>
      <c r="J528" s="64">
        <v>2023</v>
      </c>
      <c r="K528" s="65">
        <v>44927</v>
      </c>
      <c r="L528" s="31">
        <v>45291</v>
      </c>
      <c r="M528" s="66">
        <v>14400</v>
      </c>
      <c r="N528" s="67">
        <v>0</v>
      </c>
      <c r="O528" s="67">
        <v>0</v>
      </c>
      <c r="P528" s="67">
        <v>0</v>
      </c>
      <c r="Q528" s="67">
        <v>0</v>
      </c>
      <c r="R528" s="68">
        <v>14400</v>
      </c>
      <c r="S528" s="69" t="s">
        <v>446</v>
      </c>
      <c r="T528" s="169" t="s">
        <v>901</v>
      </c>
    </row>
    <row r="529" spans="1:20" ht="30" x14ac:dyDescent="0.25">
      <c r="A529" s="62" t="s">
        <v>20</v>
      </c>
      <c r="B529" s="62" t="s">
        <v>29</v>
      </c>
      <c r="C529" s="62" t="s">
        <v>436</v>
      </c>
      <c r="D529" s="62" t="s">
        <v>440</v>
      </c>
      <c r="E529" s="62" t="s">
        <v>22</v>
      </c>
      <c r="F529" s="63">
        <v>30</v>
      </c>
      <c r="G529" s="62">
        <v>10</v>
      </c>
      <c r="H529" s="15">
        <v>22</v>
      </c>
      <c r="I529" s="15">
        <v>220</v>
      </c>
      <c r="J529" s="64">
        <v>2023</v>
      </c>
      <c r="K529" s="65">
        <v>44927</v>
      </c>
      <c r="L529" s="31">
        <v>45095</v>
      </c>
      <c r="M529" s="66">
        <v>6600</v>
      </c>
      <c r="N529" s="67">
        <v>0</v>
      </c>
      <c r="O529" s="67">
        <v>0</v>
      </c>
      <c r="P529" s="67">
        <v>0</v>
      </c>
      <c r="Q529" s="67">
        <v>0</v>
      </c>
      <c r="R529" s="68">
        <v>6600</v>
      </c>
      <c r="S529" s="69" t="s">
        <v>446</v>
      </c>
      <c r="T529" s="169" t="s">
        <v>901</v>
      </c>
    </row>
    <row r="530" spans="1:20" ht="30" x14ac:dyDescent="0.25">
      <c r="A530" s="62" t="s">
        <v>20</v>
      </c>
      <c r="B530" s="62" t="s">
        <v>29</v>
      </c>
      <c r="C530" s="62" t="s">
        <v>436</v>
      </c>
      <c r="D530" s="62" t="s">
        <v>440</v>
      </c>
      <c r="E530" s="62" t="s">
        <v>22</v>
      </c>
      <c r="F530" s="63">
        <v>30</v>
      </c>
      <c r="G530" s="62">
        <v>15</v>
      </c>
      <c r="H530" s="15">
        <v>26</v>
      </c>
      <c r="I530" s="15">
        <v>390</v>
      </c>
      <c r="J530" s="64">
        <v>2023</v>
      </c>
      <c r="K530" s="65">
        <v>45096</v>
      </c>
      <c r="L530" s="31">
        <v>45291</v>
      </c>
      <c r="M530" s="66">
        <v>11700</v>
      </c>
      <c r="N530" s="67">
        <v>0</v>
      </c>
      <c r="O530" s="67">
        <v>0</v>
      </c>
      <c r="P530" s="67">
        <v>0</v>
      </c>
      <c r="Q530" s="67">
        <v>0</v>
      </c>
      <c r="R530" s="68">
        <v>11700</v>
      </c>
      <c r="S530" s="69"/>
      <c r="T530" s="169" t="s">
        <v>901</v>
      </c>
    </row>
    <row r="531" spans="1:20" ht="30" x14ac:dyDescent="0.25">
      <c r="A531" s="62" t="s">
        <v>20</v>
      </c>
      <c r="B531" s="62" t="s">
        <v>29</v>
      </c>
      <c r="C531" s="62" t="s">
        <v>437</v>
      </c>
      <c r="D531" s="166" t="s">
        <v>624</v>
      </c>
      <c r="E531" s="62" t="s">
        <v>22</v>
      </c>
      <c r="F531" s="63">
        <v>30</v>
      </c>
      <c r="G531" s="62">
        <v>10</v>
      </c>
      <c r="H531" s="15">
        <v>48</v>
      </c>
      <c r="I531" s="15">
        <v>480</v>
      </c>
      <c r="J531" s="64">
        <v>2023</v>
      </c>
      <c r="K531" s="65">
        <v>44927</v>
      </c>
      <c r="L531" s="31">
        <v>45291</v>
      </c>
      <c r="M531" s="66">
        <v>14400</v>
      </c>
      <c r="N531" s="67">
        <v>0</v>
      </c>
      <c r="O531" s="67">
        <v>0</v>
      </c>
      <c r="P531" s="67">
        <v>0</v>
      </c>
      <c r="Q531" s="67">
        <v>0</v>
      </c>
      <c r="R531" s="68">
        <v>14400</v>
      </c>
      <c r="S531" s="69" t="s">
        <v>446</v>
      </c>
      <c r="T531" s="169" t="s">
        <v>901</v>
      </c>
    </row>
    <row r="532" spans="1:20" ht="30" x14ac:dyDescent="0.25">
      <c r="A532" s="62" t="s">
        <v>20</v>
      </c>
      <c r="B532" s="62" t="s">
        <v>29</v>
      </c>
      <c r="C532" s="62" t="s">
        <v>437</v>
      </c>
      <c r="D532" s="166" t="s">
        <v>749</v>
      </c>
      <c r="E532" s="62" t="s">
        <v>22</v>
      </c>
      <c r="F532" s="63">
        <v>30</v>
      </c>
      <c r="G532" s="62">
        <v>10</v>
      </c>
      <c r="H532" s="15">
        <v>30</v>
      </c>
      <c r="I532" s="15">
        <v>300</v>
      </c>
      <c r="J532" s="64">
        <v>2023</v>
      </c>
      <c r="K532" s="65">
        <v>45086</v>
      </c>
      <c r="L532" s="31">
        <v>45291</v>
      </c>
      <c r="M532" s="66">
        <v>9000</v>
      </c>
      <c r="N532" s="67">
        <v>0</v>
      </c>
      <c r="O532" s="67">
        <v>0</v>
      </c>
      <c r="P532" s="67">
        <v>0</v>
      </c>
      <c r="Q532" s="67">
        <v>0</v>
      </c>
      <c r="R532" s="68">
        <v>9000</v>
      </c>
      <c r="S532" s="69" t="s">
        <v>750</v>
      </c>
      <c r="T532" s="169" t="s">
        <v>901</v>
      </c>
    </row>
    <row r="533" spans="1:20" ht="30" x14ac:dyDescent="0.25">
      <c r="A533" s="62" t="s">
        <v>20</v>
      </c>
      <c r="B533" s="62" t="s">
        <v>29</v>
      </c>
      <c r="C533" s="62" t="s">
        <v>437</v>
      </c>
      <c r="D533" s="166" t="s">
        <v>441</v>
      </c>
      <c r="E533" s="62" t="s">
        <v>22</v>
      </c>
      <c r="F533" s="63">
        <v>30</v>
      </c>
      <c r="G533" s="62">
        <v>10</v>
      </c>
      <c r="H533" s="15">
        <v>48</v>
      </c>
      <c r="I533" s="15">
        <v>480</v>
      </c>
      <c r="J533" s="64">
        <v>2023</v>
      </c>
      <c r="K533" s="65">
        <v>44927</v>
      </c>
      <c r="L533" s="31">
        <v>45291</v>
      </c>
      <c r="M533" s="66">
        <v>14400</v>
      </c>
      <c r="N533" s="67">
        <v>0</v>
      </c>
      <c r="O533" s="67">
        <v>0</v>
      </c>
      <c r="P533" s="67">
        <v>0</v>
      </c>
      <c r="Q533" s="67">
        <v>0</v>
      </c>
      <c r="R533" s="68">
        <v>14400</v>
      </c>
      <c r="S533" s="69" t="s">
        <v>446</v>
      </c>
      <c r="T533" s="169" t="s">
        <v>901</v>
      </c>
    </row>
    <row r="534" spans="1:20" ht="30" x14ac:dyDescent="0.25">
      <c r="A534" s="62" t="s">
        <v>20</v>
      </c>
      <c r="B534" s="62" t="s">
        <v>29</v>
      </c>
      <c r="C534" s="62" t="s">
        <v>438</v>
      </c>
      <c r="D534" s="62" t="s">
        <v>460</v>
      </c>
      <c r="E534" s="62" t="s">
        <v>22</v>
      </c>
      <c r="F534" s="63">
        <v>30</v>
      </c>
      <c r="G534" s="62">
        <v>10</v>
      </c>
      <c r="H534" s="15">
        <v>48</v>
      </c>
      <c r="I534" s="15">
        <v>480</v>
      </c>
      <c r="J534" s="64">
        <v>2023</v>
      </c>
      <c r="K534" s="65">
        <v>44927</v>
      </c>
      <c r="L534" s="31">
        <v>45291</v>
      </c>
      <c r="M534" s="66">
        <v>14400</v>
      </c>
      <c r="N534" s="67">
        <v>0</v>
      </c>
      <c r="O534" s="67">
        <v>0</v>
      </c>
      <c r="P534" s="67">
        <v>0</v>
      </c>
      <c r="Q534" s="67">
        <v>0</v>
      </c>
      <c r="R534" s="68">
        <v>14400</v>
      </c>
      <c r="S534" s="69" t="s">
        <v>464</v>
      </c>
      <c r="T534" s="169" t="s">
        <v>901</v>
      </c>
    </row>
    <row r="535" spans="1:20" ht="30" x14ac:dyDescent="0.25">
      <c r="A535" s="62" t="s">
        <v>20</v>
      </c>
      <c r="B535" s="62" t="s">
        <v>29</v>
      </c>
      <c r="C535" s="62" t="s">
        <v>438</v>
      </c>
      <c r="D535" s="62" t="s">
        <v>751</v>
      </c>
      <c r="E535" s="62" t="s">
        <v>22</v>
      </c>
      <c r="F535" s="63">
        <v>30</v>
      </c>
      <c r="G535" s="62">
        <v>10</v>
      </c>
      <c r="H535" s="15">
        <v>30</v>
      </c>
      <c r="I535" s="15">
        <v>300</v>
      </c>
      <c r="J535" s="64">
        <v>2023</v>
      </c>
      <c r="K535" s="65">
        <v>45086</v>
      </c>
      <c r="L535" s="31">
        <v>45291</v>
      </c>
      <c r="M535" s="66">
        <v>9000</v>
      </c>
      <c r="N535" s="67">
        <v>0</v>
      </c>
      <c r="O535" s="67">
        <v>0</v>
      </c>
      <c r="P535" s="67">
        <v>0</v>
      </c>
      <c r="Q535" s="67">
        <v>0</v>
      </c>
      <c r="R535" s="68">
        <v>9000</v>
      </c>
      <c r="S535" s="69" t="s">
        <v>750</v>
      </c>
      <c r="T535" s="169" t="s">
        <v>901</v>
      </c>
    </row>
    <row r="536" spans="1:20" ht="30" x14ac:dyDescent="0.25">
      <c r="A536" s="62" t="s">
        <v>20</v>
      </c>
      <c r="B536" s="62" t="s">
        <v>29</v>
      </c>
      <c r="C536" s="62" t="s">
        <v>438</v>
      </c>
      <c r="D536" s="62" t="s">
        <v>442</v>
      </c>
      <c r="E536" s="62" t="s">
        <v>22</v>
      </c>
      <c r="F536" s="63">
        <v>30</v>
      </c>
      <c r="G536" s="62">
        <v>10</v>
      </c>
      <c r="H536" s="15">
        <v>48</v>
      </c>
      <c r="I536" s="15">
        <v>480</v>
      </c>
      <c r="J536" s="64">
        <v>2023</v>
      </c>
      <c r="K536" s="65">
        <v>44927</v>
      </c>
      <c r="L536" s="31">
        <v>45291</v>
      </c>
      <c r="M536" s="66">
        <v>14400</v>
      </c>
      <c r="N536" s="67">
        <v>0</v>
      </c>
      <c r="O536" s="67">
        <v>0</v>
      </c>
      <c r="P536" s="67">
        <v>0</v>
      </c>
      <c r="Q536" s="67">
        <v>0</v>
      </c>
      <c r="R536" s="68">
        <v>14400</v>
      </c>
      <c r="S536" s="69" t="s">
        <v>446</v>
      </c>
      <c r="T536" s="169" t="s">
        <v>901</v>
      </c>
    </row>
    <row r="537" spans="1:20" ht="30" x14ac:dyDescent="0.25">
      <c r="A537" s="62" t="s">
        <v>20</v>
      </c>
      <c r="B537" s="62" t="s">
        <v>29</v>
      </c>
      <c r="C537" s="62" t="s">
        <v>438</v>
      </c>
      <c r="D537" s="62" t="s">
        <v>227</v>
      </c>
      <c r="E537" s="62" t="s">
        <v>22</v>
      </c>
      <c r="F537" s="63">
        <v>30</v>
      </c>
      <c r="G537" s="62">
        <v>10</v>
      </c>
      <c r="H537" s="15">
        <v>48</v>
      </c>
      <c r="I537" s="15">
        <v>480</v>
      </c>
      <c r="J537" s="64">
        <v>2023</v>
      </c>
      <c r="K537" s="65">
        <v>44927</v>
      </c>
      <c r="L537" s="31">
        <v>45291</v>
      </c>
      <c r="M537" s="66">
        <v>14400</v>
      </c>
      <c r="N537" s="67">
        <v>0</v>
      </c>
      <c r="O537" s="67">
        <v>0</v>
      </c>
      <c r="P537" s="67">
        <v>0</v>
      </c>
      <c r="Q537" s="67">
        <v>0</v>
      </c>
      <c r="R537" s="68">
        <v>14400</v>
      </c>
      <c r="S537" s="69" t="s">
        <v>446</v>
      </c>
      <c r="T537" s="169" t="s">
        <v>901</v>
      </c>
    </row>
    <row r="538" spans="1:20" ht="30" x14ac:dyDescent="0.25">
      <c r="A538" s="62" t="s">
        <v>20</v>
      </c>
      <c r="B538" s="62" t="s">
        <v>29</v>
      </c>
      <c r="C538" s="62" t="s">
        <v>438</v>
      </c>
      <c r="D538" s="166" t="s">
        <v>222</v>
      </c>
      <c r="E538" s="62" t="s">
        <v>22</v>
      </c>
      <c r="F538" s="63">
        <v>30</v>
      </c>
      <c r="G538" s="62">
        <v>10</v>
      </c>
      <c r="H538" s="15">
        <v>48</v>
      </c>
      <c r="I538" s="15">
        <v>480</v>
      </c>
      <c r="J538" s="64">
        <v>2023</v>
      </c>
      <c r="K538" s="65">
        <v>44927</v>
      </c>
      <c r="L538" s="31">
        <v>45291</v>
      </c>
      <c r="M538" s="66">
        <v>14400</v>
      </c>
      <c r="N538" s="67">
        <v>0</v>
      </c>
      <c r="O538" s="67">
        <v>0</v>
      </c>
      <c r="P538" s="67">
        <v>0</v>
      </c>
      <c r="Q538" s="67">
        <v>0</v>
      </c>
      <c r="R538" s="68">
        <v>14400</v>
      </c>
      <c r="S538" s="69" t="s">
        <v>446</v>
      </c>
      <c r="T538" s="169" t="s">
        <v>901</v>
      </c>
    </row>
    <row r="539" spans="1:20" ht="30" x14ac:dyDescent="0.25">
      <c r="A539" s="62" t="s">
        <v>20</v>
      </c>
      <c r="B539" s="62" t="s">
        <v>29</v>
      </c>
      <c r="C539" s="62" t="s">
        <v>438</v>
      </c>
      <c r="D539" s="166" t="s">
        <v>533</v>
      </c>
      <c r="E539" s="62" t="s">
        <v>22</v>
      </c>
      <c r="F539" s="63">
        <v>30</v>
      </c>
      <c r="G539" s="62">
        <v>10</v>
      </c>
      <c r="H539" s="15">
        <v>48</v>
      </c>
      <c r="I539" s="15">
        <v>480</v>
      </c>
      <c r="J539" s="64">
        <v>2023</v>
      </c>
      <c r="K539" s="65">
        <v>44927</v>
      </c>
      <c r="L539" s="31">
        <v>45291</v>
      </c>
      <c r="M539" s="66">
        <v>14400</v>
      </c>
      <c r="N539" s="67">
        <v>0</v>
      </c>
      <c r="O539" s="67">
        <v>0</v>
      </c>
      <c r="P539" s="67">
        <v>0</v>
      </c>
      <c r="Q539" s="67">
        <v>0</v>
      </c>
      <c r="R539" s="68">
        <v>14400</v>
      </c>
      <c r="S539" s="69" t="s">
        <v>567</v>
      </c>
      <c r="T539" s="169" t="s">
        <v>901</v>
      </c>
    </row>
    <row r="540" spans="1:20" ht="30" x14ac:dyDescent="0.25">
      <c r="A540" s="62" t="s">
        <v>20</v>
      </c>
      <c r="B540" s="62" t="s">
        <v>29</v>
      </c>
      <c r="C540" s="62" t="s">
        <v>438</v>
      </c>
      <c r="D540" s="166" t="s">
        <v>534</v>
      </c>
      <c r="E540" s="62" t="s">
        <v>22</v>
      </c>
      <c r="F540" s="63">
        <v>30</v>
      </c>
      <c r="G540" s="62">
        <v>10</v>
      </c>
      <c r="H540" s="15">
        <v>48</v>
      </c>
      <c r="I540" s="15">
        <v>480</v>
      </c>
      <c r="J540" s="64">
        <v>2023</v>
      </c>
      <c r="K540" s="65">
        <v>44927</v>
      </c>
      <c r="L540" s="31">
        <v>45291</v>
      </c>
      <c r="M540" s="66">
        <v>14400</v>
      </c>
      <c r="N540" s="67">
        <v>0</v>
      </c>
      <c r="O540" s="67">
        <v>0</v>
      </c>
      <c r="P540" s="67">
        <v>0</v>
      </c>
      <c r="Q540" s="67">
        <v>0</v>
      </c>
      <c r="R540" s="68">
        <v>14400</v>
      </c>
      <c r="S540" s="69" t="s">
        <v>567</v>
      </c>
      <c r="T540" s="169" t="s">
        <v>901</v>
      </c>
    </row>
    <row r="541" spans="1:20" ht="30" x14ac:dyDescent="0.25">
      <c r="A541" s="62" t="s">
        <v>20</v>
      </c>
      <c r="B541" s="62" t="s">
        <v>29</v>
      </c>
      <c r="C541" s="62" t="s">
        <v>452</v>
      </c>
      <c r="D541" s="168" t="s">
        <v>472</v>
      </c>
      <c r="E541" s="62" t="s">
        <v>233</v>
      </c>
      <c r="F541" s="63">
        <v>18</v>
      </c>
      <c r="G541" s="62">
        <v>10</v>
      </c>
      <c r="H541" s="15">
        <v>48</v>
      </c>
      <c r="I541" s="15">
        <v>480</v>
      </c>
      <c r="J541" s="64">
        <v>2023</v>
      </c>
      <c r="K541" s="65">
        <v>44927</v>
      </c>
      <c r="L541" s="31">
        <v>45291</v>
      </c>
      <c r="M541" s="66">
        <v>8640</v>
      </c>
      <c r="N541" s="67">
        <v>0</v>
      </c>
      <c r="O541" s="67">
        <v>0</v>
      </c>
      <c r="P541" s="148">
        <v>345.6</v>
      </c>
      <c r="Q541" s="67">
        <v>0</v>
      </c>
      <c r="R541" s="68">
        <v>8985.6</v>
      </c>
      <c r="S541" s="69" t="s">
        <v>483</v>
      </c>
      <c r="T541" s="169" t="s">
        <v>901</v>
      </c>
    </row>
    <row r="542" spans="1:20" x14ac:dyDescent="0.25">
      <c r="S542" s="52"/>
    </row>
    <row r="543" spans="1:20" x14ac:dyDescent="0.25">
      <c r="S543" s="52"/>
    </row>
    <row r="544" spans="1:20" x14ac:dyDescent="0.25">
      <c r="S544" s="52"/>
    </row>
    <row r="683" spans="1:17" x14ac:dyDescent="0.25">
      <c r="A683" s="40"/>
      <c r="B683" s="40"/>
      <c r="D683" s="40"/>
      <c r="E683" s="40"/>
      <c r="F683" s="40"/>
      <c r="G683" s="40"/>
      <c r="H683" s="40"/>
      <c r="I683" s="40"/>
      <c r="J683" s="40"/>
      <c r="K683" s="40"/>
      <c r="L683" s="40"/>
      <c r="M683" s="55"/>
      <c r="N683" s="55"/>
      <c r="O683" s="55"/>
      <c r="P683" s="55"/>
      <c r="Q683" s="55"/>
    </row>
    <row r="684" spans="1:17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55"/>
      <c r="N684" s="55"/>
      <c r="O684" s="55"/>
      <c r="P684" s="55"/>
      <c r="Q684" s="55"/>
    </row>
    <row r="685" spans="1:17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55"/>
      <c r="N685" s="55"/>
      <c r="O685" s="55"/>
      <c r="P685" s="55"/>
      <c r="Q685" s="55"/>
    </row>
    <row r="686" spans="1:17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55"/>
      <c r="N686" s="55"/>
      <c r="O686" s="55"/>
      <c r="P686" s="55"/>
      <c r="Q686" s="55"/>
    </row>
    <row r="687" spans="1:17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55"/>
      <c r="N687" s="55"/>
      <c r="O687" s="55"/>
      <c r="P687" s="55"/>
      <c r="Q687" s="55"/>
    </row>
    <row r="688" spans="1:17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55"/>
      <c r="N688" s="55"/>
      <c r="O688" s="55"/>
      <c r="P688" s="55"/>
      <c r="Q688" s="55"/>
    </row>
    <row r="689" spans="1:18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55"/>
      <c r="N689" s="55"/>
      <c r="O689" s="55"/>
      <c r="P689" s="55"/>
      <c r="Q689" s="55"/>
    </row>
    <row r="690" spans="1:18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55"/>
      <c r="N690" s="55"/>
      <c r="O690" s="55"/>
      <c r="P690" s="55"/>
      <c r="Q690" s="55"/>
    </row>
    <row r="691" spans="1:18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55"/>
      <c r="N691" s="55"/>
      <c r="O691" s="55"/>
      <c r="P691" s="55"/>
      <c r="Q691" s="55"/>
    </row>
    <row r="692" spans="1:18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55"/>
      <c r="N692" s="55"/>
      <c r="O692" s="55"/>
      <c r="P692" s="55"/>
      <c r="Q692" s="55"/>
    </row>
    <row r="693" spans="1:18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55"/>
      <c r="N693" s="55"/>
      <c r="O693" s="55"/>
      <c r="P693" s="55"/>
      <c r="Q693" s="55"/>
    </row>
    <row r="694" spans="1:18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55"/>
      <c r="N694" s="55"/>
      <c r="O694" s="55"/>
      <c r="P694" s="55"/>
      <c r="Q694" s="55"/>
    </row>
    <row r="695" spans="1:18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55"/>
      <c r="N695" s="55"/>
      <c r="O695" s="55"/>
      <c r="P695" s="55"/>
      <c r="Q695" s="55"/>
    </row>
    <row r="696" spans="1:18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55"/>
      <c r="N696" s="55"/>
      <c r="O696" s="55"/>
      <c r="P696" s="55"/>
      <c r="Q696" s="55"/>
      <c r="R696" s="40"/>
    </row>
    <row r="697" spans="1:18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55"/>
      <c r="N697" s="55"/>
      <c r="O697" s="55"/>
      <c r="P697" s="55"/>
      <c r="Q697" s="55"/>
      <c r="R697" s="40"/>
    </row>
    <row r="698" spans="1:18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55"/>
      <c r="N698" s="55"/>
      <c r="O698" s="55"/>
      <c r="P698" s="55"/>
      <c r="Q698" s="55"/>
      <c r="R698" s="40"/>
    </row>
    <row r="699" spans="1:18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55"/>
      <c r="N699" s="55"/>
      <c r="O699" s="55"/>
      <c r="P699" s="55"/>
      <c r="Q699" s="55"/>
      <c r="R699" s="40"/>
    </row>
    <row r="700" spans="1:18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55"/>
      <c r="N700" s="55"/>
      <c r="O700" s="55"/>
      <c r="P700" s="55"/>
      <c r="Q700" s="55"/>
      <c r="R700" s="40"/>
    </row>
    <row r="701" spans="1:18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55"/>
      <c r="N701" s="55"/>
      <c r="O701" s="55"/>
      <c r="P701" s="55"/>
      <c r="Q701" s="55"/>
      <c r="R701" s="40"/>
    </row>
    <row r="702" spans="1:18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55"/>
      <c r="N702" s="55"/>
      <c r="O702" s="55"/>
      <c r="P702" s="55"/>
      <c r="Q702" s="55"/>
      <c r="R702" s="40"/>
    </row>
    <row r="703" spans="1:18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55"/>
      <c r="N703" s="55"/>
      <c r="O703" s="55"/>
      <c r="P703" s="55"/>
      <c r="Q703" s="55"/>
      <c r="R703" s="40"/>
    </row>
    <row r="704" spans="1:18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55"/>
      <c r="N704" s="55"/>
      <c r="O704" s="55"/>
      <c r="P704" s="55"/>
      <c r="Q704" s="55"/>
      <c r="R704" s="40"/>
    </row>
    <row r="705" spans="1:18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55"/>
      <c r="N705" s="55"/>
      <c r="O705" s="55"/>
      <c r="P705" s="55"/>
      <c r="Q705" s="55"/>
      <c r="R705" s="40"/>
    </row>
    <row r="706" spans="1:18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55"/>
      <c r="N706" s="55"/>
      <c r="O706" s="55"/>
      <c r="P706" s="55"/>
      <c r="Q706" s="55"/>
      <c r="R706" s="40"/>
    </row>
    <row r="707" spans="1:18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55"/>
      <c r="N707" s="55"/>
      <c r="O707" s="55"/>
      <c r="P707" s="55"/>
      <c r="Q707" s="55"/>
      <c r="R707" s="40"/>
    </row>
    <row r="708" spans="1:18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55"/>
      <c r="N708" s="55"/>
      <c r="O708" s="55"/>
      <c r="P708" s="55"/>
      <c r="Q708" s="55"/>
      <c r="R708" s="40"/>
    </row>
    <row r="709" spans="1:18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55"/>
      <c r="N709" s="55"/>
      <c r="O709" s="55"/>
      <c r="P709" s="55"/>
      <c r="Q709" s="55"/>
      <c r="R709" s="40"/>
    </row>
    <row r="710" spans="1:18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55"/>
      <c r="N710" s="55"/>
      <c r="O710" s="55"/>
      <c r="P710" s="55"/>
      <c r="Q710" s="55"/>
      <c r="R710" s="40"/>
    </row>
    <row r="711" spans="1:18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55"/>
      <c r="N711" s="55"/>
      <c r="O711" s="55"/>
      <c r="P711" s="55"/>
      <c r="Q711" s="55"/>
      <c r="R711" s="40"/>
    </row>
    <row r="712" spans="1:18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55"/>
      <c r="N712" s="55"/>
      <c r="O712" s="55"/>
      <c r="P712" s="55"/>
      <c r="Q712" s="55"/>
      <c r="R712" s="40"/>
    </row>
    <row r="713" spans="1:18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55"/>
      <c r="N713" s="55"/>
      <c r="O713" s="55"/>
      <c r="P713" s="55"/>
      <c r="Q713" s="55"/>
      <c r="R713" s="40"/>
    </row>
    <row r="714" spans="1:18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55"/>
      <c r="N714" s="55"/>
      <c r="O714" s="55"/>
      <c r="P714" s="55"/>
      <c r="Q714" s="55"/>
      <c r="R714" s="40"/>
    </row>
    <row r="715" spans="1:18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55"/>
      <c r="N715" s="55"/>
      <c r="O715" s="55"/>
      <c r="P715" s="55"/>
      <c r="Q715" s="55"/>
      <c r="R715" s="40"/>
    </row>
    <row r="716" spans="1:18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55"/>
      <c r="N716" s="55"/>
      <c r="O716" s="55"/>
      <c r="P716" s="55"/>
      <c r="Q716" s="55"/>
      <c r="R716" s="40"/>
    </row>
    <row r="717" spans="1:18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55"/>
      <c r="N717" s="55"/>
      <c r="O717" s="55"/>
      <c r="P717" s="55"/>
      <c r="Q717" s="55"/>
      <c r="R717" s="40"/>
    </row>
    <row r="718" spans="1:18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55"/>
      <c r="N718" s="55"/>
      <c r="O718" s="55"/>
      <c r="P718" s="55"/>
      <c r="Q718" s="55"/>
      <c r="R718" s="40"/>
    </row>
    <row r="719" spans="1:18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55"/>
      <c r="N719" s="55"/>
      <c r="O719" s="55"/>
      <c r="P719" s="55"/>
      <c r="Q719" s="55"/>
      <c r="R719" s="40"/>
    </row>
    <row r="720" spans="1:18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55"/>
      <c r="N720" s="55"/>
      <c r="O720" s="55"/>
      <c r="P720" s="55"/>
      <c r="Q720" s="55"/>
      <c r="R720" s="40"/>
    </row>
    <row r="721" spans="1:18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55"/>
      <c r="N721" s="55"/>
      <c r="O721" s="55"/>
      <c r="P721" s="55"/>
      <c r="Q721" s="55"/>
      <c r="R721" s="40"/>
    </row>
    <row r="722" spans="1:18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55"/>
      <c r="N722" s="55"/>
      <c r="O722" s="55"/>
      <c r="P722" s="55"/>
      <c r="Q722" s="55"/>
      <c r="R722" s="40"/>
    </row>
    <row r="723" spans="1:18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55"/>
      <c r="N723" s="55"/>
      <c r="O723" s="55"/>
      <c r="P723" s="55"/>
      <c r="Q723" s="55"/>
      <c r="R723" s="40"/>
    </row>
    <row r="724" spans="1:18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55"/>
      <c r="N724" s="55"/>
      <c r="O724" s="55"/>
      <c r="P724" s="55"/>
      <c r="Q724" s="55"/>
      <c r="R724" s="40"/>
    </row>
    <row r="725" spans="1:18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55"/>
      <c r="N725" s="55"/>
      <c r="O725" s="55"/>
      <c r="P725" s="55"/>
      <c r="Q725" s="55"/>
      <c r="R725" s="40"/>
    </row>
    <row r="726" spans="1:18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55"/>
      <c r="N726" s="55"/>
      <c r="O726" s="55"/>
      <c r="P726" s="55"/>
      <c r="Q726" s="55"/>
      <c r="R726" s="40"/>
    </row>
    <row r="727" spans="1:18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55"/>
      <c r="N727" s="55"/>
      <c r="O727" s="55"/>
      <c r="P727" s="55"/>
      <c r="Q727" s="55"/>
      <c r="R727" s="40"/>
    </row>
    <row r="728" spans="1:18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55"/>
      <c r="N728" s="55"/>
      <c r="O728" s="55"/>
      <c r="P728" s="55"/>
      <c r="Q728" s="55"/>
      <c r="R728" s="40"/>
    </row>
    <row r="729" spans="1:18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55"/>
      <c r="N729" s="55"/>
      <c r="O729" s="55"/>
      <c r="P729" s="55"/>
      <c r="Q729" s="55"/>
      <c r="R729" s="40"/>
    </row>
    <row r="730" spans="1:18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55"/>
      <c r="N730" s="55"/>
      <c r="O730" s="55"/>
      <c r="P730" s="55"/>
      <c r="Q730" s="55"/>
      <c r="R730" s="40"/>
    </row>
    <row r="731" spans="1:18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55"/>
      <c r="N731" s="55"/>
      <c r="O731" s="55"/>
      <c r="P731" s="55"/>
      <c r="Q731" s="55"/>
      <c r="R731" s="40"/>
    </row>
    <row r="732" spans="1:18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55"/>
      <c r="N732" s="55"/>
      <c r="O732" s="55"/>
      <c r="P732" s="55"/>
      <c r="Q732" s="55"/>
      <c r="R732" s="40"/>
    </row>
    <row r="733" spans="1:18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55"/>
      <c r="N733" s="55"/>
      <c r="O733" s="55"/>
      <c r="P733" s="55"/>
      <c r="Q733" s="55"/>
      <c r="R733" s="40"/>
    </row>
    <row r="734" spans="1:18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55"/>
      <c r="N734" s="55"/>
      <c r="O734" s="55"/>
      <c r="P734" s="55"/>
      <c r="Q734" s="55"/>
      <c r="R734" s="40"/>
    </row>
    <row r="735" spans="1:18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55"/>
      <c r="N735" s="55"/>
      <c r="O735" s="55"/>
      <c r="P735" s="55"/>
      <c r="Q735" s="55"/>
      <c r="R735" s="40"/>
    </row>
    <row r="736" spans="1:18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55"/>
      <c r="N736" s="55"/>
      <c r="O736" s="55"/>
      <c r="P736" s="55"/>
      <c r="Q736" s="55"/>
      <c r="R736" s="40"/>
    </row>
    <row r="737" spans="1:18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55"/>
      <c r="N737" s="55"/>
      <c r="O737" s="55"/>
      <c r="P737" s="55"/>
      <c r="Q737" s="55"/>
      <c r="R737" s="40"/>
    </row>
    <row r="738" spans="1:18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55"/>
      <c r="N738" s="55"/>
      <c r="O738" s="55"/>
      <c r="P738" s="55"/>
      <c r="Q738" s="55"/>
      <c r="R738" s="40"/>
    </row>
    <row r="739" spans="1:18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55"/>
      <c r="N739" s="55"/>
      <c r="O739" s="55"/>
      <c r="P739" s="55"/>
      <c r="Q739" s="55"/>
      <c r="R739" s="40"/>
    </row>
    <row r="740" spans="1:18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55"/>
      <c r="N740" s="55"/>
      <c r="O740" s="55"/>
      <c r="P740" s="55"/>
      <c r="Q740" s="55"/>
      <c r="R740" s="40"/>
    </row>
    <row r="741" spans="1:18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55"/>
      <c r="N741" s="55"/>
      <c r="O741" s="55"/>
      <c r="P741" s="55"/>
      <c r="Q741" s="55"/>
      <c r="R741" s="40"/>
    </row>
    <row r="742" spans="1:18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55"/>
      <c r="N742" s="55"/>
      <c r="O742" s="55"/>
      <c r="P742" s="55"/>
      <c r="Q742" s="55"/>
      <c r="R742" s="40"/>
    </row>
    <row r="743" spans="1:18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55"/>
      <c r="N743" s="55"/>
      <c r="O743" s="55"/>
      <c r="P743" s="55"/>
      <c r="Q743" s="55"/>
      <c r="R743" s="40"/>
    </row>
    <row r="744" spans="1:18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55"/>
      <c r="N744" s="55"/>
      <c r="O744" s="55"/>
      <c r="P744" s="55"/>
      <c r="Q744" s="55"/>
      <c r="R744" s="40"/>
    </row>
    <row r="745" spans="1:18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55"/>
      <c r="N745" s="55"/>
      <c r="O745" s="55"/>
      <c r="P745" s="55"/>
      <c r="Q745" s="55"/>
      <c r="R745" s="40"/>
    </row>
    <row r="746" spans="1:18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55"/>
      <c r="N746" s="55"/>
      <c r="O746" s="55"/>
      <c r="P746" s="55"/>
      <c r="Q746" s="55"/>
      <c r="R746" s="40"/>
    </row>
    <row r="747" spans="1:18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55"/>
      <c r="N747" s="55"/>
      <c r="O747" s="55"/>
      <c r="P747" s="55"/>
      <c r="Q747" s="55"/>
      <c r="R747" s="40"/>
    </row>
    <row r="748" spans="1:18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55"/>
      <c r="N748" s="55"/>
      <c r="O748" s="55"/>
      <c r="P748" s="55"/>
      <c r="Q748" s="55"/>
      <c r="R748" s="40"/>
    </row>
    <row r="749" spans="1:18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55"/>
      <c r="N749" s="55"/>
      <c r="O749" s="55"/>
      <c r="P749" s="55"/>
      <c r="Q749" s="55"/>
      <c r="R749" s="40"/>
    </row>
    <row r="750" spans="1:18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55"/>
      <c r="N750" s="55"/>
      <c r="O750" s="55"/>
      <c r="P750" s="55"/>
      <c r="Q750" s="55"/>
      <c r="R750" s="40"/>
    </row>
    <row r="751" spans="1:18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55"/>
      <c r="N751" s="55"/>
      <c r="O751" s="55"/>
      <c r="P751" s="55"/>
      <c r="Q751" s="55"/>
      <c r="R751" s="40"/>
    </row>
    <row r="752" spans="1:18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55"/>
      <c r="N752" s="55"/>
      <c r="O752" s="55"/>
      <c r="P752" s="55"/>
      <c r="Q752" s="55"/>
      <c r="R752" s="40"/>
    </row>
    <row r="753" spans="1:18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55"/>
      <c r="N753" s="55"/>
      <c r="O753" s="55"/>
      <c r="P753" s="55"/>
      <c r="Q753" s="55"/>
      <c r="R753" s="40"/>
    </row>
    <row r="754" spans="1:18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55"/>
      <c r="N754" s="55"/>
      <c r="O754" s="55"/>
      <c r="P754" s="55"/>
      <c r="Q754" s="55"/>
      <c r="R754" s="40"/>
    </row>
    <row r="755" spans="1:18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55"/>
      <c r="N755" s="55"/>
      <c r="O755" s="55"/>
      <c r="P755" s="55"/>
      <c r="Q755" s="55"/>
      <c r="R755" s="40"/>
    </row>
    <row r="756" spans="1:18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55"/>
      <c r="N756" s="55"/>
      <c r="O756" s="55"/>
      <c r="P756" s="55"/>
      <c r="Q756" s="55"/>
      <c r="R756" s="40"/>
    </row>
    <row r="757" spans="1:18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55"/>
      <c r="N757" s="55"/>
      <c r="O757" s="55"/>
      <c r="P757" s="55"/>
      <c r="Q757" s="55"/>
      <c r="R757" s="40"/>
    </row>
    <row r="758" spans="1:18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55"/>
      <c r="N758" s="55"/>
      <c r="O758" s="55"/>
      <c r="P758" s="55"/>
      <c r="Q758" s="55"/>
      <c r="R758" s="40"/>
    </row>
    <row r="759" spans="1:18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55"/>
      <c r="N759" s="55"/>
      <c r="O759" s="55"/>
      <c r="P759" s="55"/>
      <c r="Q759" s="55"/>
      <c r="R759" s="40"/>
    </row>
    <row r="760" spans="1:18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55"/>
      <c r="N760" s="55"/>
      <c r="O760" s="55"/>
      <c r="P760" s="55"/>
      <c r="Q760" s="55"/>
      <c r="R760" s="40"/>
    </row>
    <row r="761" spans="1:18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55"/>
      <c r="N761" s="55"/>
      <c r="O761" s="55"/>
      <c r="P761" s="55"/>
      <c r="Q761" s="55"/>
      <c r="R761" s="40"/>
    </row>
    <row r="762" spans="1:18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55"/>
      <c r="N762" s="55"/>
      <c r="O762" s="55"/>
      <c r="P762" s="55"/>
      <c r="Q762" s="55"/>
      <c r="R762" s="40"/>
    </row>
    <row r="763" spans="1:18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55"/>
      <c r="N763" s="55"/>
      <c r="O763" s="55"/>
      <c r="P763" s="55"/>
      <c r="Q763" s="55"/>
      <c r="R763" s="40"/>
    </row>
    <row r="764" spans="1:18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55"/>
      <c r="N764" s="55"/>
      <c r="O764" s="55"/>
      <c r="P764" s="55"/>
      <c r="Q764" s="55"/>
      <c r="R764" s="40"/>
    </row>
    <row r="765" spans="1:18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55"/>
      <c r="N765" s="55"/>
      <c r="O765" s="55"/>
      <c r="P765" s="55"/>
      <c r="Q765" s="55"/>
      <c r="R765" s="40"/>
    </row>
    <row r="766" spans="1:18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55"/>
      <c r="N766" s="55"/>
      <c r="O766" s="55"/>
      <c r="P766" s="55"/>
      <c r="Q766" s="55"/>
      <c r="R766" s="40"/>
    </row>
    <row r="767" spans="1:18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55"/>
      <c r="N767" s="55"/>
      <c r="O767" s="55"/>
      <c r="P767" s="55"/>
      <c r="Q767" s="55"/>
      <c r="R767" s="40"/>
    </row>
    <row r="768" spans="1:18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55"/>
      <c r="N768" s="55"/>
      <c r="O768" s="55"/>
      <c r="P768" s="55"/>
      <c r="Q768" s="55"/>
      <c r="R768" s="40"/>
    </row>
    <row r="769" spans="1:18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55"/>
      <c r="N769" s="55"/>
      <c r="O769" s="55"/>
      <c r="P769" s="55"/>
      <c r="Q769" s="55"/>
      <c r="R769" s="40"/>
    </row>
    <row r="770" spans="1:18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55"/>
      <c r="N770" s="55"/>
      <c r="O770" s="55"/>
      <c r="P770" s="55"/>
      <c r="Q770" s="55"/>
      <c r="R770" s="40"/>
    </row>
    <row r="771" spans="1:18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55"/>
      <c r="N771" s="55"/>
      <c r="O771" s="55"/>
      <c r="P771" s="55"/>
      <c r="Q771" s="55"/>
      <c r="R771" s="40"/>
    </row>
    <row r="772" spans="1:18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55"/>
      <c r="N772" s="55"/>
      <c r="O772" s="55"/>
      <c r="P772" s="55"/>
      <c r="Q772" s="55"/>
      <c r="R772" s="40"/>
    </row>
    <row r="773" spans="1:18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55"/>
      <c r="N773" s="55"/>
      <c r="O773" s="55"/>
      <c r="P773" s="55"/>
      <c r="Q773" s="55"/>
      <c r="R773" s="40"/>
    </row>
    <row r="774" spans="1:18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55"/>
      <c r="N774" s="55"/>
      <c r="O774" s="55"/>
      <c r="P774" s="55"/>
      <c r="Q774" s="55"/>
      <c r="R774" s="40"/>
    </row>
    <row r="775" spans="1:18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55"/>
      <c r="N775" s="55"/>
      <c r="O775" s="55"/>
      <c r="P775" s="55"/>
      <c r="Q775" s="55"/>
      <c r="R775" s="40"/>
    </row>
    <row r="776" spans="1:18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55"/>
      <c r="N776" s="55"/>
      <c r="O776" s="55"/>
      <c r="P776" s="55"/>
      <c r="Q776" s="55"/>
      <c r="R776" s="40"/>
    </row>
    <row r="777" spans="1:18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55"/>
      <c r="N777" s="55"/>
      <c r="O777" s="55"/>
      <c r="P777" s="55"/>
      <c r="Q777" s="55"/>
      <c r="R777" s="40"/>
    </row>
    <row r="778" spans="1:18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55"/>
      <c r="N778" s="55"/>
      <c r="O778" s="55"/>
      <c r="P778" s="55"/>
      <c r="Q778" s="55"/>
      <c r="R778" s="40"/>
    </row>
    <row r="779" spans="1:18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55"/>
      <c r="N779" s="55"/>
      <c r="O779" s="55"/>
      <c r="P779" s="55"/>
      <c r="Q779" s="55"/>
      <c r="R779" s="40"/>
    </row>
    <row r="780" spans="1:18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55"/>
      <c r="N780" s="55"/>
      <c r="O780" s="55"/>
      <c r="P780" s="55"/>
      <c r="Q780" s="55"/>
      <c r="R780" s="40"/>
    </row>
    <row r="781" spans="1:18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55"/>
      <c r="N781" s="55"/>
      <c r="O781" s="55"/>
      <c r="P781" s="55"/>
      <c r="Q781" s="55"/>
      <c r="R781" s="40"/>
    </row>
    <row r="782" spans="1:18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55"/>
      <c r="N782" s="55"/>
      <c r="O782" s="55"/>
      <c r="P782" s="55"/>
      <c r="Q782" s="55"/>
      <c r="R782" s="40"/>
    </row>
    <row r="783" spans="1:18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55"/>
      <c r="N783" s="55"/>
      <c r="O783" s="55"/>
      <c r="P783" s="55"/>
      <c r="Q783" s="55"/>
      <c r="R783" s="40"/>
    </row>
    <row r="784" spans="1:18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55"/>
      <c r="N784" s="55"/>
      <c r="O784" s="55"/>
      <c r="P784" s="55"/>
      <c r="Q784" s="55"/>
      <c r="R784" s="40"/>
    </row>
    <row r="785" spans="1:18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55"/>
      <c r="N785" s="55"/>
      <c r="O785" s="55"/>
      <c r="P785" s="55"/>
      <c r="Q785" s="55"/>
      <c r="R785" s="40"/>
    </row>
    <row r="786" spans="1:18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55"/>
      <c r="N786" s="55"/>
      <c r="O786" s="55"/>
      <c r="P786" s="55"/>
      <c r="Q786" s="55"/>
      <c r="R786" s="40"/>
    </row>
    <row r="787" spans="1:18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55"/>
      <c r="N787" s="55"/>
      <c r="O787" s="55"/>
      <c r="P787" s="55"/>
      <c r="Q787" s="55"/>
      <c r="R787" s="40"/>
    </row>
    <row r="788" spans="1:18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55"/>
      <c r="N788" s="55"/>
      <c r="O788" s="55"/>
      <c r="P788" s="55"/>
      <c r="Q788" s="55"/>
      <c r="R788" s="40"/>
    </row>
    <row r="789" spans="1:18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55"/>
      <c r="N789" s="55"/>
      <c r="O789" s="55"/>
      <c r="P789" s="55"/>
      <c r="Q789" s="55"/>
      <c r="R789" s="40"/>
    </row>
    <row r="790" spans="1:18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55"/>
      <c r="N790" s="55"/>
      <c r="O790" s="55"/>
      <c r="P790" s="55"/>
      <c r="Q790" s="55"/>
      <c r="R790" s="40"/>
    </row>
    <row r="791" spans="1:18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55"/>
      <c r="N791" s="55"/>
      <c r="O791" s="55"/>
      <c r="P791" s="55"/>
      <c r="Q791" s="55"/>
      <c r="R791" s="40"/>
    </row>
    <row r="792" spans="1:18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55"/>
      <c r="N792" s="55"/>
      <c r="O792" s="55"/>
      <c r="P792" s="55"/>
      <c r="Q792" s="55"/>
      <c r="R792" s="40"/>
    </row>
    <row r="793" spans="1:18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55"/>
      <c r="N793" s="55"/>
      <c r="O793" s="55"/>
      <c r="P793" s="55"/>
      <c r="Q793" s="55"/>
      <c r="R793" s="40"/>
    </row>
    <row r="794" spans="1:18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55"/>
      <c r="N794" s="55"/>
      <c r="O794" s="55"/>
      <c r="P794" s="55"/>
      <c r="Q794" s="55"/>
      <c r="R794" s="40"/>
    </row>
    <row r="795" spans="1:18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55"/>
      <c r="N795" s="55"/>
      <c r="O795" s="55"/>
      <c r="P795" s="55"/>
      <c r="Q795" s="55"/>
      <c r="R795" s="40"/>
    </row>
    <row r="796" spans="1:18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55"/>
      <c r="N796" s="55"/>
      <c r="O796" s="55"/>
      <c r="P796" s="55"/>
      <c r="Q796" s="55"/>
      <c r="R796" s="40"/>
    </row>
    <row r="797" spans="1:18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55"/>
      <c r="N797" s="55"/>
      <c r="O797" s="55"/>
      <c r="P797" s="55"/>
      <c r="Q797" s="55"/>
      <c r="R797" s="40"/>
    </row>
    <row r="798" spans="1:18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55"/>
      <c r="N798" s="55"/>
      <c r="O798" s="55"/>
      <c r="P798" s="55"/>
      <c r="Q798" s="55"/>
      <c r="R798" s="40"/>
    </row>
    <row r="799" spans="1:18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55"/>
      <c r="N799" s="55"/>
      <c r="O799" s="55"/>
      <c r="P799" s="55"/>
      <c r="Q799" s="55"/>
      <c r="R799" s="40"/>
    </row>
    <row r="800" spans="1:18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55"/>
      <c r="N800" s="55"/>
      <c r="O800" s="55"/>
      <c r="P800" s="55"/>
      <c r="Q800" s="55"/>
      <c r="R800" s="40"/>
    </row>
    <row r="801" spans="1:18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55"/>
      <c r="N801" s="55"/>
      <c r="O801" s="55"/>
      <c r="P801" s="55"/>
      <c r="Q801" s="55"/>
      <c r="R801" s="40"/>
    </row>
    <row r="802" spans="1:18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55"/>
      <c r="N802" s="55"/>
      <c r="O802" s="55"/>
      <c r="P802" s="55"/>
      <c r="Q802" s="55"/>
      <c r="R802" s="40"/>
    </row>
    <row r="803" spans="1:18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55"/>
      <c r="N803" s="55"/>
      <c r="O803" s="55"/>
      <c r="P803" s="55"/>
      <c r="Q803" s="55"/>
      <c r="R803" s="40"/>
    </row>
    <row r="804" spans="1:18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55"/>
      <c r="N804" s="55"/>
      <c r="O804" s="55"/>
      <c r="P804" s="55"/>
      <c r="Q804" s="55"/>
      <c r="R804" s="40"/>
    </row>
    <row r="805" spans="1:18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55"/>
      <c r="N805" s="55"/>
      <c r="O805" s="55"/>
      <c r="P805" s="55"/>
      <c r="Q805" s="55"/>
      <c r="R805" s="40"/>
    </row>
    <row r="806" spans="1:18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55"/>
      <c r="N806" s="55"/>
      <c r="O806" s="55"/>
      <c r="P806" s="55"/>
      <c r="Q806" s="55"/>
      <c r="R806" s="40"/>
    </row>
    <row r="807" spans="1:18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55"/>
      <c r="N807" s="55"/>
      <c r="O807" s="55"/>
      <c r="P807" s="55"/>
      <c r="Q807" s="55"/>
      <c r="R807" s="40"/>
    </row>
    <row r="808" spans="1:18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55"/>
      <c r="N808" s="55"/>
      <c r="O808" s="55"/>
      <c r="P808" s="55"/>
      <c r="Q808" s="55"/>
      <c r="R808" s="40"/>
    </row>
    <row r="809" spans="1:18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55"/>
      <c r="N809" s="55"/>
      <c r="O809" s="55"/>
      <c r="P809" s="55"/>
      <c r="Q809" s="55"/>
      <c r="R809" s="40"/>
    </row>
    <row r="810" spans="1:18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55"/>
      <c r="N810" s="55"/>
      <c r="O810" s="55"/>
      <c r="P810" s="55"/>
      <c r="Q810" s="55"/>
      <c r="R810" s="40"/>
    </row>
    <row r="811" spans="1:18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55"/>
      <c r="N811" s="55"/>
      <c r="O811" s="55"/>
      <c r="P811" s="55"/>
      <c r="Q811" s="55"/>
      <c r="R811" s="40"/>
    </row>
    <row r="812" spans="1:18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55"/>
      <c r="N812" s="55"/>
      <c r="O812" s="55"/>
      <c r="P812" s="55"/>
      <c r="Q812" s="55"/>
      <c r="R812" s="40"/>
    </row>
    <row r="813" spans="1:18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55"/>
      <c r="N813" s="55"/>
      <c r="O813" s="55"/>
      <c r="P813" s="55"/>
      <c r="Q813" s="55"/>
      <c r="R813" s="40"/>
    </row>
    <row r="814" spans="1:18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55"/>
      <c r="N814" s="55"/>
      <c r="O814" s="55"/>
      <c r="P814" s="55"/>
      <c r="Q814" s="55"/>
      <c r="R814" s="40"/>
    </row>
    <row r="815" spans="1:18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55"/>
      <c r="N815" s="55"/>
      <c r="O815" s="55"/>
      <c r="P815" s="55"/>
      <c r="Q815" s="55"/>
      <c r="R815" s="40"/>
    </row>
    <row r="816" spans="1:18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55"/>
      <c r="N816" s="55"/>
      <c r="O816" s="55"/>
      <c r="P816" s="55"/>
      <c r="Q816" s="55"/>
      <c r="R816" s="40"/>
    </row>
    <row r="817" spans="1:18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55"/>
      <c r="N817" s="55"/>
      <c r="O817" s="55"/>
      <c r="P817" s="55"/>
      <c r="Q817" s="55"/>
      <c r="R817" s="40"/>
    </row>
    <row r="818" spans="1:18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55"/>
      <c r="N818" s="55"/>
      <c r="O818" s="55"/>
      <c r="P818" s="55"/>
      <c r="Q818" s="55"/>
      <c r="R818" s="40"/>
    </row>
    <row r="819" spans="1:18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55"/>
      <c r="N819" s="55"/>
      <c r="O819" s="55"/>
      <c r="P819" s="55"/>
      <c r="Q819" s="55"/>
      <c r="R819" s="40"/>
    </row>
    <row r="820" spans="1:18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55"/>
      <c r="N820" s="55"/>
      <c r="O820" s="55"/>
      <c r="P820" s="55"/>
      <c r="Q820" s="55"/>
      <c r="R820" s="40"/>
    </row>
    <row r="821" spans="1:18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55"/>
      <c r="N821" s="55"/>
      <c r="O821" s="55"/>
      <c r="P821" s="55"/>
      <c r="Q821" s="55"/>
      <c r="R821" s="40"/>
    </row>
    <row r="822" spans="1:18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55"/>
      <c r="N822" s="55"/>
      <c r="O822" s="55"/>
      <c r="P822" s="55"/>
      <c r="Q822" s="55"/>
      <c r="R822" s="40"/>
    </row>
    <row r="823" spans="1:18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55"/>
      <c r="N823" s="55"/>
      <c r="O823" s="55"/>
      <c r="P823" s="55"/>
      <c r="Q823" s="55"/>
      <c r="R823" s="40"/>
    </row>
    <row r="824" spans="1:18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55"/>
      <c r="N824" s="55"/>
      <c r="O824" s="55"/>
      <c r="P824" s="55"/>
      <c r="Q824" s="55"/>
      <c r="R824" s="40"/>
    </row>
    <row r="825" spans="1:18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55"/>
      <c r="N825" s="55"/>
      <c r="O825" s="55"/>
      <c r="P825" s="55"/>
      <c r="Q825" s="55"/>
      <c r="R825" s="40"/>
    </row>
    <row r="826" spans="1:18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55"/>
      <c r="N826" s="55"/>
      <c r="O826" s="55"/>
      <c r="P826" s="55"/>
      <c r="Q826" s="55"/>
      <c r="R826" s="40"/>
    </row>
    <row r="827" spans="1:18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55"/>
      <c r="N827" s="55"/>
      <c r="O827" s="55"/>
      <c r="P827" s="55"/>
      <c r="Q827" s="55"/>
      <c r="R827" s="40"/>
    </row>
    <row r="828" spans="1:18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55"/>
      <c r="N828" s="55"/>
      <c r="O828" s="55"/>
      <c r="P828" s="55"/>
      <c r="Q828" s="55"/>
      <c r="R828" s="40"/>
    </row>
    <row r="829" spans="1:18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55"/>
      <c r="N829" s="55"/>
      <c r="O829" s="55"/>
      <c r="P829" s="55"/>
      <c r="Q829" s="55"/>
      <c r="R829" s="40"/>
    </row>
    <row r="830" spans="1:18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55"/>
      <c r="N830" s="55"/>
      <c r="O830" s="55"/>
      <c r="P830" s="55"/>
      <c r="Q830" s="55"/>
      <c r="R830" s="40"/>
    </row>
    <row r="831" spans="1:18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55"/>
      <c r="N831" s="55"/>
      <c r="O831" s="55"/>
      <c r="P831" s="55"/>
      <c r="Q831" s="55"/>
      <c r="R831" s="40"/>
    </row>
    <row r="832" spans="1:18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55"/>
      <c r="N832" s="55"/>
      <c r="O832" s="55"/>
      <c r="P832" s="55"/>
      <c r="Q832" s="55"/>
      <c r="R832" s="40"/>
    </row>
    <row r="833" spans="1:18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55"/>
      <c r="N833" s="55"/>
      <c r="O833" s="55"/>
      <c r="P833" s="55"/>
      <c r="Q833" s="55"/>
      <c r="R833" s="40"/>
    </row>
    <row r="834" spans="1:18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55"/>
      <c r="N834" s="55"/>
      <c r="O834" s="55"/>
      <c r="P834" s="55"/>
      <c r="Q834" s="55"/>
      <c r="R834" s="40"/>
    </row>
    <row r="835" spans="1:18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55"/>
      <c r="N835" s="55"/>
      <c r="O835" s="55"/>
      <c r="P835" s="55"/>
      <c r="Q835" s="55"/>
      <c r="R835" s="40"/>
    </row>
    <row r="836" spans="1:18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55"/>
      <c r="N836" s="55"/>
      <c r="O836" s="55"/>
      <c r="P836" s="55"/>
      <c r="Q836" s="55"/>
      <c r="R836" s="40"/>
    </row>
    <row r="837" spans="1:18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55"/>
      <c r="N837" s="55"/>
      <c r="O837" s="55"/>
      <c r="P837" s="55"/>
      <c r="Q837" s="55"/>
      <c r="R837" s="40"/>
    </row>
    <row r="838" spans="1:18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55"/>
      <c r="N838" s="55"/>
      <c r="O838" s="55"/>
      <c r="P838" s="55"/>
      <c r="Q838" s="55"/>
      <c r="R838" s="40"/>
    </row>
    <row r="839" spans="1:18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55"/>
      <c r="N839" s="55"/>
      <c r="O839" s="55"/>
      <c r="P839" s="55"/>
      <c r="Q839" s="55"/>
      <c r="R839" s="40"/>
    </row>
    <row r="840" spans="1:18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55"/>
      <c r="N840" s="55"/>
      <c r="O840" s="55"/>
      <c r="P840" s="55"/>
      <c r="Q840" s="55"/>
      <c r="R840" s="40"/>
    </row>
    <row r="841" spans="1:18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55"/>
      <c r="N841" s="55"/>
      <c r="O841" s="55"/>
      <c r="P841" s="55"/>
      <c r="Q841" s="55"/>
      <c r="R841" s="40"/>
    </row>
    <row r="842" spans="1:18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55"/>
      <c r="N842" s="55"/>
      <c r="O842" s="55"/>
      <c r="P842" s="55"/>
      <c r="Q842" s="55"/>
      <c r="R842" s="40"/>
    </row>
    <row r="843" spans="1:18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55"/>
      <c r="N843" s="55"/>
      <c r="O843" s="55"/>
      <c r="P843" s="55"/>
      <c r="Q843" s="55"/>
      <c r="R843" s="40"/>
    </row>
    <row r="844" spans="1:18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55"/>
      <c r="N844" s="55"/>
      <c r="O844" s="55"/>
      <c r="P844" s="55"/>
      <c r="Q844" s="55"/>
      <c r="R844" s="40"/>
    </row>
    <row r="845" spans="1:18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55"/>
      <c r="N845" s="55"/>
      <c r="O845" s="55"/>
      <c r="P845" s="55"/>
      <c r="Q845" s="55"/>
      <c r="R845" s="40"/>
    </row>
    <row r="846" spans="1:18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55"/>
      <c r="N846" s="55"/>
      <c r="O846" s="55"/>
      <c r="P846" s="55"/>
      <c r="Q846" s="55"/>
      <c r="R846" s="40"/>
    </row>
    <row r="847" spans="1:18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55"/>
      <c r="N847" s="55"/>
      <c r="O847" s="55"/>
      <c r="P847" s="55"/>
      <c r="Q847" s="55"/>
      <c r="R847" s="40"/>
    </row>
    <row r="848" spans="1:18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55"/>
      <c r="N848" s="55"/>
      <c r="O848" s="55"/>
      <c r="P848" s="55"/>
      <c r="Q848" s="55"/>
      <c r="R848" s="40"/>
    </row>
    <row r="849" spans="1:18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55"/>
      <c r="N849" s="55"/>
      <c r="O849" s="55"/>
      <c r="P849" s="55"/>
      <c r="Q849" s="55"/>
      <c r="R849" s="40"/>
    </row>
    <row r="850" spans="1:18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55"/>
      <c r="N850" s="55"/>
      <c r="O850" s="55"/>
      <c r="P850" s="55"/>
      <c r="Q850" s="55"/>
      <c r="R850" s="40"/>
    </row>
    <row r="851" spans="1:18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55"/>
      <c r="N851" s="55"/>
      <c r="O851" s="55"/>
      <c r="P851" s="55"/>
      <c r="Q851" s="55"/>
      <c r="R851" s="40"/>
    </row>
    <row r="852" spans="1:18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55"/>
      <c r="N852" s="55"/>
      <c r="O852" s="55"/>
      <c r="P852" s="55"/>
      <c r="Q852" s="55"/>
      <c r="R852" s="40"/>
    </row>
    <row r="853" spans="1:18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55"/>
      <c r="N853" s="55"/>
      <c r="O853" s="55"/>
      <c r="P853" s="55"/>
      <c r="Q853" s="55"/>
      <c r="R853" s="40"/>
    </row>
    <row r="854" spans="1:18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55"/>
      <c r="N854" s="55"/>
      <c r="O854" s="55"/>
      <c r="P854" s="55"/>
      <c r="Q854" s="55"/>
      <c r="R854" s="40"/>
    </row>
    <row r="855" spans="1:18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55"/>
      <c r="N855" s="55"/>
      <c r="O855" s="55"/>
      <c r="P855" s="55"/>
      <c r="Q855" s="55"/>
      <c r="R855" s="40"/>
    </row>
    <row r="856" spans="1:18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55"/>
      <c r="N856" s="55"/>
      <c r="O856" s="55"/>
      <c r="P856" s="55"/>
      <c r="Q856" s="55"/>
      <c r="R856" s="40"/>
    </row>
    <row r="857" spans="1:18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55"/>
      <c r="N857" s="55"/>
      <c r="O857" s="55"/>
      <c r="P857" s="55"/>
      <c r="Q857" s="55"/>
      <c r="R857" s="40"/>
    </row>
    <row r="858" spans="1:18" x14ac:dyDescent="0.2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55"/>
      <c r="N858" s="55"/>
      <c r="O858" s="55"/>
      <c r="P858" s="55"/>
      <c r="Q858" s="55"/>
      <c r="R858" s="40"/>
    </row>
    <row r="859" spans="1:18" x14ac:dyDescent="0.2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55"/>
      <c r="N859" s="55"/>
      <c r="O859" s="55"/>
      <c r="P859" s="55"/>
      <c r="Q859" s="55"/>
      <c r="R859" s="40"/>
    </row>
    <row r="860" spans="1:18" x14ac:dyDescent="0.2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55"/>
      <c r="N860" s="55"/>
      <c r="O860" s="55"/>
      <c r="P860" s="55"/>
      <c r="Q860" s="55"/>
      <c r="R860" s="40"/>
    </row>
    <row r="861" spans="1:18" x14ac:dyDescent="0.2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55"/>
      <c r="N861" s="55"/>
      <c r="O861" s="55"/>
      <c r="P861" s="55"/>
      <c r="Q861" s="55"/>
      <c r="R861" s="40"/>
    </row>
    <row r="862" spans="1:18" x14ac:dyDescent="0.2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55"/>
      <c r="N862" s="55"/>
      <c r="O862" s="55"/>
      <c r="P862" s="55"/>
      <c r="Q862" s="55"/>
      <c r="R862" s="40"/>
    </row>
    <row r="863" spans="1:18" x14ac:dyDescent="0.2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55"/>
      <c r="N863" s="55"/>
      <c r="O863" s="55"/>
      <c r="P863" s="55"/>
      <c r="Q863" s="55"/>
      <c r="R863" s="40"/>
    </row>
    <row r="864" spans="1:18" x14ac:dyDescent="0.2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55"/>
      <c r="N864" s="55"/>
      <c r="O864" s="55"/>
      <c r="P864" s="55"/>
      <c r="Q864" s="55"/>
      <c r="R864" s="40"/>
    </row>
    <row r="865" spans="1:18" x14ac:dyDescent="0.2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55"/>
      <c r="N865" s="55"/>
      <c r="O865" s="55"/>
      <c r="P865" s="55"/>
      <c r="Q865" s="55"/>
      <c r="R865" s="40"/>
    </row>
    <row r="866" spans="1:18" x14ac:dyDescent="0.2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55"/>
      <c r="N866" s="55"/>
      <c r="O866" s="55"/>
      <c r="P866" s="55"/>
      <c r="Q866" s="55"/>
      <c r="R866" s="40"/>
    </row>
    <row r="867" spans="1:18" x14ac:dyDescent="0.2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55"/>
      <c r="N867" s="55"/>
      <c r="O867" s="55"/>
      <c r="P867" s="55"/>
      <c r="Q867" s="55"/>
      <c r="R867" s="40"/>
    </row>
    <row r="868" spans="1:18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55"/>
      <c r="N868" s="55"/>
      <c r="O868" s="55"/>
      <c r="P868" s="55"/>
      <c r="Q868" s="55"/>
      <c r="R868" s="40"/>
    </row>
    <row r="869" spans="1:18" x14ac:dyDescent="0.2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55"/>
      <c r="N869" s="55"/>
      <c r="O869" s="55"/>
      <c r="P869" s="55"/>
      <c r="Q869" s="55"/>
      <c r="R869" s="40"/>
    </row>
    <row r="870" spans="1:18" x14ac:dyDescent="0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55"/>
      <c r="N870" s="55"/>
      <c r="O870" s="55"/>
      <c r="P870" s="55"/>
      <c r="Q870" s="55"/>
      <c r="R870" s="40"/>
    </row>
    <row r="871" spans="1:18" x14ac:dyDescent="0.2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55"/>
      <c r="N871" s="55"/>
      <c r="O871" s="55"/>
      <c r="P871" s="55"/>
      <c r="Q871" s="55"/>
      <c r="R871" s="40"/>
    </row>
    <row r="872" spans="1:18" x14ac:dyDescent="0.2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55"/>
      <c r="N872" s="55"/>
      <c r="O872" s="55"/>
      <c r="P872" s="55"/>
      <c r="Q872" s="55"/>
      <c r="R872" s="40"/>
    </row>
    <row r="873" spans="1:18" x14ac:dyDescent="0.2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55"/>
      <c r="N873" s="55"/>
      <c r="O873" s="55"/>
      <c r="P873" s="55"/>
      <c r="Q873" s="55"/>
      <c r="R873" s="40"/>
    </row>
    <row r="874" spans="1:18" x14ac:dyDescent="0.2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55"/>
      <c r="N874" s="55"/>
      <c r="O874" s="55"/>
      <c r="P874" s="55"/>
      <c r="Q874" s="55"/>
      <c r="R874" s="40"/>
    </row>
    <row r="875" spans="1:18" x14ac:dyDescent="0.2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55"/>
      <c r="N875" s="55"/>
      <c r="O875" s="55"/>
      <c r="P875" s="55"/>
      <c r="Q875" s="55"/>
      <c r="R875" s="40"/>
    </row>
    <row r="876" spans="1:18" x14ac:dyDescent="0.2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55"/>
      <c r="N876" s="55"/>
      <c r="O876" s="55"/>
      <c r="P876" s="55"/>
      <c r="Q876" s="55"/>
      <c r="R876" s="40"/>
    </row>
    <row r="877" spans="1:18" x14ac:dyDescent="0.2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55"/>
      <c r="N877" s="55"/>
      <c r="O877" s="55"/>
      <c r="P877" s="55"/>
      <c r="Q877" s="55"/>
      <c r="R877" s="40"/>
    </row>
    <row r="878" spans="1:18" x14ac:dyDescent="0.2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55"/>
      <c r="N878" s="55"/>
      <c r="O878" s="55"/>
      <c r="P878" s="55"/>
      <c r="Q878" s="55"/>
      <c r="R878" s="40"/>
    </row>
    <row r="879" spans="1:18" x14ac:dyDescent="0.2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55"/>
      <c r="N879" s="55"/>
      <c r="O879" s="55"/>
      <c r="P879" s="55"/>
      <c r="Q879" s="55"/>
      <c r="R879" s="40"/>
    </row>
    <row r="880" spans="1:18" x14ac:dyDescent="0.2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55"/>
      <c r="N880" s="55"/>
      <c r="O880" s="55"/>
      <c r="P880" s="55"/>
      <c r="Q880" s="55"/>
      <c r="R880" s="40"/>
    </row>
    <row r="881" spans="1:18" x14ac:dyDescent="0.2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55"/>
      <c r="N881" s="55"/>
      <c r="O881" s="55"/>
      <c r="P881" s="55"/>
      <c r="Q881" s="55"/>
      <c r="R881" s="40"/>
    </row>
    <row r="882" spans="1:18" x14ac:dyDescent="0.2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55"/>
      <c r="N882" s="55"/>
      <c r="O882" s="55"/>
      <c r="P882" s="55"/>
      <c r="Q882" s="55"/>
      <c r="R882" s="40"/>
    </row>
    <row r="883" spans="1:18" x14ac:dyDescent="0.2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55"/>
      <c r="N883" s="55"/>
      <c r="O883" s="55"/>
      <c r="P883" s="55"/>
      <c r="Q883" s="55"/>
      <c r="R883" s="40"/>
    </row>
    <row r="884" spans="1:18" x14ac:dyDescent="0.2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55"/>
      <c r="N884" s="55"/>
      <c r="O884" s="55"/>
      <c r="P884" s="55"/>
      <c r="Q884" s="55"/>
      <c r="R884" s="40"/>
    </row>
    <row r="885" spans="1:18" x14ac:dyDescent="0.2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55"/>
      <c r="N885" s="55"/>
      <c r="O885" s="55"/>
      <c r="P885" s="55"/>
      <c r="Q885" s="55"/>
      <c r="R885" s="40"/>
    </row>
    <row r="886" spans="1:18" x14ac:dyDescent="0.2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55"/>
      <c r="N886" s="55"/>
      <c r="O886" s="55"/>
      <c r="P886" s="55"/>
      <c r="Q886" s="55"/>
      <c r="R886" s="40"/>
    </row>
    <row r="887" spans="1:18" x14ac:dyDescent="0.2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55"/>
      <c r="N887" s="55"/>
      <c r="O887" s="55"/>
      <c r="P887" s="55"/>
      <c r="Q887" s="55"/>
      <c r="R887" s="40"/>
    </row>
    <row r="888" spans="1:18" x14ac:dyDescent="0.2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55"/>
      <c r="N888" s="55"/>
      <c r="O888" s="55"/>
      <c r="P888" s="55"/>
      <c r="Q888" s="55"/>
      <c r="R888" s="40"/>
    </row>
    <row r="889" spans="1:18" x14ac:dyDescent="0.2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55"/>
      <c r="N889" s="55"/>
      <c r="O889" s="55"/>
      <c r="P889" s="55"/>
      <c r="Q889" s="55"/>
      <c r="R889" s="40"/>
    </row>
    <row r="890" spans="1:18" x14ac:dyDescent="0.2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55"/>
      <c r="N890" s="55"/>
      <c r="O890" s="55"/>
      <c r="P890" s="55"/>
      <c r="Q890" s="55"/>
      <c r="R890" s="40"/>
    </row>
    <row r="891" spans="1:18" x14ac:dyDescent="0.2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55"/>
      <c r="N891" s="55"/>
      <c r="O891" s="55"/>
      <c r="P891" s="55"/>
      <c r="Q891" s="55"/>
      <c r="R891" s="40"/>
    </row>
    <row r="892" spans="1:18" x14ac:dyDescent="0.2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55"/>
      <c r="N892" s="55"/>
      <c r="O892" s="55"/>
      <c r="P892" s="55"/>
      <c r="Q892" s="55"/>
      <c r="R892" s="40"/>
    </row>
    <row r="893" spans="1:18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55"/>
      <c r="N893" s="55"/>
      <c r="O893" s="55"/>
      <c r="P893" s="55"/>
      <c r="Q893" s="55"/>
      <c r="R893" s="40"/>
    </row>
    <row r="894" spans="1:18" x14ac:dyDescent="0.2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55"/>
      <c r="N894" s="55"/>
      <c r="O894" s="55"/>
      <c r="P894" s="55"/>
      <c r="Q894" s="55"/>
      <c r="R894" s="40"/>
    </row>
    <row r="895" spans="1:18" x14ac:dyDescent="0.2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55"/>
      <c r="N895" s="55"/>
      <c r="O895" s="55"/>
      <c r="P895" s="55"/>
      <c r="Q895" s="55"/>
      <c r="R895" s="40"/>
    </row>
    <row r="896" spans="1:18" x14ac:dyDescent="0.2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55"/>
      <c r="N896" s="55"/>
      <c r="O896" s="55"/>
      <c r="P896" s="55"/>
      <c r="Q896" s="55"/>
      <c r="R896" s="40"/>
    </row>
    <row r="897" spans="1:18" x14ac:dyDescent="0.2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55"/>
      <c r="N897" s="55"/>
      <c r="O897" s="55"/>
      <c r="P897" s="55"/>
      <c r="Q897" s="55"/>
      <c r="R897" s="40"/>
    </row>
    <row r="898" spans="1:18" x14ac:dyDescent="0.2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55"/>
      <c r="N898" s="55"/>
      <c r="O898" s="55"/>
      <c r="P898" s="55"/>
      <c r="Q898" s="55"/>
      <c r="R898" s="40"/>
    </row>
    <row r="899" spans="1:18" x14ac:dyDescent="0.2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55"/>
      <c r="N899" s="55"/>
      <c r="O899" s="55"/>
      <c r="P899" s="55"/>
      <c r="Q899" s="55"/>
      <c r="R899" s="40"/>
    </row>
    <row r="900" spans="1:18" x14ac:dyDescent="0.2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55"/>
      <c r="N900" s="55"/>
      <c r="O900" s="55"/>
      <c r="P900" s="55"/>
      <c r="Q900" s="55"/>
      <c r="R900" s="40"/>
    </row>
    <row r="901" spans="1:18" x14ac:dyDescent="0.2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55"/>
      <c r="N901" s="55"/>
      <c r="O901" s="55"/>
      <c r="P901" s="55"/>
      <c r="Q901" s="55"/>
      <c r="R901" s="40"/>
    </row>
    <row r="902" spans="1:18" x14ac:dyDescent="0.2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55"/>
      <c r="N902" s="55"/>
      <c r="O902" s="55"/>
      <c r="P902" s="55"/>
      <c r="Q902" s="55"/>
      <c r="R902" s="40"/>
    </row>
    <row r="903" spans="1:18" x14ac:dyDescent="0.2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55"/>
      <c r="N903" s="55"/>
      <c r="O903" s="55"/>
      <c r="P903" s="55"/>
      <c r="Q903" s="55"/>
      <c r="R903" s="40"/>
    </row>
    <row r="904" spans="1:18" x14ac:dyDescent="0.2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55"/>
      <c r="N904" s="55"/>
      <c r="O904" s="55"/>
      <c r="P904" s="55"/>
      <c r="Q904" s="55"/>
      <c r="R904" s="40"/>
    </row>
    <row r="905" spans="1:18" x14ac:dyDescent="0.2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55"/>
      <c r="N905" s="55"/>
      <c r="O905" s="55"/>
      <c r="P905" s="55"/>
      <c r="Q905" s="55"/>
      <c r="R905" s="40"/>
    </row>
    <row r="906" spans="1:18" x14ac:dyDescent="0.2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55"/>
      <c r="N906" s="55"/>
      <c r="O906" s="55"/>
      <c r="P906" s="55"/>
      <c r="Q906" s="55"/>
      <c r="R906" s="40"/>
    </row>
    <row r="907" spans="1:18" x14ac:dyDescent="0.2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55"/>
      <c r="N907" s="55"/>
      <c r="O907" s="55"/>
      <c r="P907" s="55"/>
      <c r="Q907" s="55"/>
      <c r="R907" s="40"/>
    </row>
    <row r="908" spans="1:18" x14ac:dyDescent="0.2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55"/>
      <c r="N908" s="55"/>
      <c r="O908" s="55"/>
      <c r="P908" s="55"/>
      <c r="Q908" s="55"/>
      <c r="R908" s="40"/>
    </row>
    <row r="909" spans="1:18" x14ac:dyDescent="0.2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55"/>
      <c r="N909" s="55"/>
      <c r="O909" s="55"/>
      <c r="P909" s="55"/>
      <c r="Q909" s="55"/>
      <c r="R909" s="40"/>
    </row>
    <row r="910" spans="1:18" x14ac:dyDescent="0.2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55"/>
      <c r="N910" s="55"/>
      <c r="O910" s="55"/>
      <c r="P910" s="55"/>
      <c r="Q910" s="55"/>
      <c r="R910" s="40"/>
    </row>
    <row r="911" spans="1:18" x14ac:dyDescent="0.2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55"/>
      <c r="N911" s="55"/>
      <c r="O911" s="55"/>
      <c r="P911" s="55"/>
      <c r="Q911" s="55"/>
      <c r="R911" s="40"/>
    </row>
    <row r="912" spans="1:18" x14ac:dyDescent="0.2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55"/>
      <c r="N912" s="55"/>
      <c r="O912" s="55"/>
      <c r="P912" s="55"/>
      <c r="Q912" s="55"/>
      <c r="R912" s="40"/>
    </row>
    <row r="913" spans="1:18" x14ac:dyDescent="0.2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55"/>
      <c r="N913" s="55"/>
      <c r="O913" s="55"/>
      <c r="P913" s="55"/>
      <c r="Q913" s="55"/>
      <c r="R913" s="40"/>
    </row>
    <row r="914" spans="1:18" x14ac:dyDescent="0.2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55"/>
      <c r="N914" s="55"/>
      <c r="O914" s="55"/>
      <c r="P914" s="55"/>
      <c r="Q914" s="55"/>
      <c r="R914" s="40"/>
    </row>
    <row r="915" spans="1:18" x14ac:dyDescent="0.2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55"/>
      <c r="N915" s="55"/>
      <c r="O915" s="55"/>
      <c r="P915" s="55"/>
      <c r="Q915" s="55"/>
      <c r="R915" s="40"/>
    </row>
    <row r="916" spans="1:18" x14ac:dyDescent="0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55"/>
      <c r="N916" s="55"/>
      <c r="O916" s="55"/>
      <c r="P916" s="55"/>
      <c r="Q916" s="55"/>
      <c r="R916" s="40"/>
    </row>
    <row r="917" spans="1:18" x14ac:dyDescent="0.2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55"/>
      <c r="N917" s="55"/>
      <c r="O917" s="55"/>
      <c r="P917" s="55"/>
      <c r="Q917" s="55"/>
      <c r="R917" s="40"/>
    </row>
    <row r="918" spans="1:18" x14ac:dyDescent="0.2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55"/>
      <c r="N918" s="55"/>
      <c r="O918" s="55"/>
      <c r="P918" s="55"/>
      <c r="Q918" s="55"/>
      <c r="R918" s="40"/>
    </row>
    <row r="919" spans="1:18" x14ac:dyDescent="0.2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55"/>
      <c r="N919" s="55"/>
      <c r="O919" s="55"/>
      <c r="P919" s="55"/>
      <c r="Q919" s="55"/>
      <c r="R919" s="40"/>
    </row>
    <row r="920" spans="1:18" x14ac:dyDescent="0.2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55"/>
      <c r="N920" s="55"/>
      <c r="O920" s="55"/>
      <c r="P920" s="55"/>
      <c r="Q920" s="55"/>
      <c r="R920" s="40"/>
    </row>
    <row r="921" spans="1:18" x14ac:dyDescent="0.2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55"/>
      <c r="N921" s="55"/>
      <c r="O921" s="55"/>
      <c r="P921" s="55"/>
      <c r="Q921" s="55"/>
      <c r="R921" s="40"/>
    </row>
    <row r="922" spans="1:18" x14ac:dyDescent="0.2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55"/>
      <c r="N922" s="55"/>
      <c r="O922" s="55"/>
      <c r="P922" s="55"/>
      <c r="Q922" s="55"/>
      <c r="R922" s="40"/>
    </row>
    <row r="923" spans="1:18" x14ac:dyDescent="0.2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55"/>
      <c r="N923" s="55"/>
      <c r="O923" s="55"/>
      <c r="P923" s="55"/>
      <c r="Q923" s="55"/>
      <c r="R923" s="40"/>
    </row>
    <row r="924" spans="1:18" x14ac:dyDescent="0.2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55"/>
      <c r="N924" s="55"/>
      <c r="O924" s="55"/>
      <c r="P924" s="55"/>
      <c r="Q924" s="55"/>
      <c r="R924" s="40"/>
    </row>
    <row r="925" spans="1:18" x14ac:dyDescent="0.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55"/>
      <c r="N925" s="55"/>
      <c r="O925" s="55"/>
      <c r="P925" s="55"/>
      <c r="Q925" s="55"/>
      <c r="R925" s="40"/>
    </row>
    <row r="926" spans="1:18" x14ac:dyDescent="0.2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55"/>
      <c r="N926" s="55"/>
      <c r="O926" s="55"/>
      <c r="P926" s="55"/>
      <c r="Q926" s="55"/>
      <c r="R926" s="40"/>
    </row>
    <row r="927" spans="1:18" x14ac:dyDescent="0.2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55"/>
      <c r="N927" s="55"/>
      <c r="O927" s="55"/>
      <c r="P927" s="55"/>
      <c r="Q927" s="55"/>
      <c r="R927" s="40"/>
    </row>
    <row r="928" spans="1:18" x14ac:dyDescent="0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55"/>
      <c r="N928" s="55"/>
      <c r="O928" s="55"/>
      <c r="P928" s="55"/>
      <c r="Q928" s="55"/>
      <c r="R928" s="40"/>
    </row>
    <row r="929" spans="1:18" x14ac:dyDescent="0.2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55"/>
      <c r="N929" s="55"/>
      <c r="O929" s="55"/>
      <c r="P929" s="55"/>
      <c r="Q929" s="55"/>
      <c r="R929" s="40"/>
    </row>
    <row r="930" spans="1:18" x14ac:dyDescent="0.2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55"/>
      <c r="N930" s="55"/>
      <c r="O930" s="55"/>
      <c r="P930" s="55"/>
      <c r="Q930" s="55"/>
      <c r="R930" s="40"/>
    </row>
    <row r="931" spans="1:18" x14ac:dyDescent="0.2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55"/>
      <c r="N931" s="55"/>
      <c r="O931" s="55"/>
      <c r="P931" s="55"/>
      <c r="Q931" s="55"/>
      <c r="R931" s="40"/>
    </row>
    <row r="932" spans="1:18" x14ac:dyDescent="0.2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55"/>
      <c r="N932" s="55"/>
      <c r="O932" s="55"/>
      <c r="P932" s="55"/>
      <c r="Q932" s="55"/>
      <c r="R932" s="40"/>
    </row>
    <row r="933" spans="1:18" x14ac:dyDescent="0.2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55"/>
      <c r="N933" s="55"/>
      <c r="O933" s="55"/>
      <c r="P933" s="55"/>
      <c r="Q933" s="55"/>
      <c r="R933" s="40"/>
    </row>
    <row r="934" spans="1:18" x14ac:dyDescent="0.2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55"/>
      <c r="N934" s="55"/>
      <c r="O934" s="55"/>
      <c r="P934" s="55"/>
      <c r="Q934" s="55"/>
      <c r="R934" s="40"/>
    </row>
    <row r="935" spans="1:18" x14ac:dyDescent="0.2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55"/>
      <c r="N935" s="55"/>
      <c r="O935" s="55"/>
      <c r="P935" s="55"/>
      <c r="Q935" s="55"/>
      <c r="R935" s="40"/>
    </row>
    <row r="936" spans="1:18" x14ac:dyDescent="0.2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55"/>
      <c r="N936" s="55"/>
      <c r="O936" s="55"/>
      <c r="P936" s="55"/>
      <c r="Q936" s="55"/>
      <c r="R936" s="40"/>
    </row>
    <row r="937" spans="1:18" x14ac:dyDescent="0.2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55"/>
      <c r="N937" s="55"/>
      <c r="O937" s="55"/>
      <c r="P937" s="55"/>
      <c r="Q937" s="55"/>
      <c r="R937" s="40"/>
    </row>
    <row r="938" spans="1:18" x14ac:dyDescent="0.2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55"/>
      <c r="N938" s="55"/>
      <c r="O938" s="55"/>
      <c r="P938" s="55"/>
      <c r="Q938" s="55"/>
      <c r="R938" s="40"/>
    </row>
    <row r="939" spans="1:18" x14ac:dyDescent="0.2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55"/>
      <c r="N939" s="55"/>
      <c r="O939" s="55"/>
      <c r="P939" s="55"/>
      <c r="Q939" s="55"/>
      <c r="R939" s="40"/>
    </row>
    <row r="940" spans="1:18" x14ac:dyDescent="0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55"/>
      <c r="N940" s="55"/>
      <c r="O940" s="55"/>
      <c r="P940" s="55"/>
      <c r="Q940" s="55"/>
      <c r="R940" s="40"/>
    </row>
    <row r="941" spans="1:18" x14ac:dyDescent="0.2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55"/>
      <c r="N941" s="55"/>
      <c r="O941" s="55"/>
      <c r="P941" s="55"/>
      <c r="Q941" s="55"/>
      <c r="R941" s="40"/>
    </row>
    <row r="942" spans="1:18" x14ac:dyDescent="0.2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55"/>
      <c r="N942" s="55"/>
      <c r="O942" s="55"/>
      <c r="P942" s="55"/>
      <c r="Q942" s="55"/>
      <c r="R942" s="40"/>
    </row>
    <row r="943" spans="1:18" x14ac:dyDescent="0.2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55"/>
      <c r="N943" s="55"/>
      <c r="O943" s="55"/>
      <c r="P943" s="55"/>
      <c r="Q943" s="55"/>
      <c r="R943" s="40"/>
    </row>
    <row r="944" spans="1:18" x14ac:dyDescent="0.2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55"/>
      <c r="N944" s="55"/>
      <c r="O944" s="55"/>
      <c r="P944" s="55"/>
      <c r="Q944" s="55"/>
      <c r="R944" s="40"/>
    </row>
    <row r="945" spans="1:18" x14ac:dyDescent="0.2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55"/>
      <c r="N945" s="55"/>
      <c r="O945" s="55"/>
      <c r="P945" s="55"/>
      <c r="Q945" s="55"/>
      <c r="R945" s="40"/>
    </row>
    <row r="946" spans="1:18" x14ac:dyDescent="0.2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55"/>
      <c r="N946" s="55"/>
      <c r="O946" s="55"/>
      <c r="P946" s="55"/>
      <c r="Q946" s="55"/>
      <c r="R946" s="40"/>
    </row>
    <row r="947" spans="1:18" x14ac:dyDescent="0.2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55"/>
      <c r="N947" s="55"/>
      <c r="O947" s="55"/>
      <c r="P947" s="55"/>
      <c r="Q947" s="55"/>
      <c r="R947" s="40"/>
    </row>
    <row r="948" spans="1:18" x14ac:dyDescent="0.2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55"/>
      <c r="N948" s="55"/>
      <c r="O948" s="55"/>
      <c r="P948" s="55"/>
      <c r="Q948" s="55"/>
      <c r="R948" s="40"/>
    </row>
    <row r="949" spans="1:18" x14ac:dyDescent="0.2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55"/>
      <c r="N949" s="55"/>
      <c r="O949" s="55"/>
      <c r="P949" s="55"/>
      <c r="Q949" s="55"/>
      <c r="R949" s="40"/>
    </row>
    <row r="950" spans="1:18" x14ac:dyDescent="0.2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55"/>
      <c r="N950" s="55"/>
      <c r="O950" s="55"/>
      <c r="P950" s="55"/>
      <c r="Q950" s="55"/>
      <c r="R950" s="40"/>
    </row>
    <row r="951" spans="1:18" x14ac:dyDescent="0.2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55"/>
      <c r="N951" s="55"/>
      <c r="O951" s="55"/>
      <c r="P951" s="55"/>
      <c r="Q951" s="55"/>
      <c r="R951" s="40"/>
    </row>
    <row r="952" spans="1:18" x14ac:dyDescent="0.2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55"/>
      <c r="N952" s="55"/>
      <c r="O952" s="55"/>
      <c r="P952" s="55"/>
      <c r="Q952" s="55"/>
      <c r="R952" s="40"/>
    </row>
    <row r="953" spans="1:18" x14ac:dyDescent="0.2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55"/>
      <c r="N953" s="55"/>
      <c r="O953" s="55"/>
      <c r="P953" s="55"/>
      <c r="Q953" s="55"/>
      <c r="R953" s="40"/>
    </row>
    <row r="954" spans="1:18" x14ac:dyDescent="0.2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55"/>
      <c r="N954" s="55"/>
      <c r="O954" s="55"/>
      <c r="P954" s="55"/>
      <c r="Q954" s="55"/>
      <c r="R954" s="40"/>
    </row>
    <row r="955" spans="1:18" x14ac:dyDescent="0.2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55"/>
      <c r="N955" s="55"/>
      <c r="O955" s="55"/>
      <c r="P955" s="55"/>
      <c r="Q955" s="55"/>
      <c r="R955" s="40"/>
    </row>
    <row r="956" spans="1:18" x14ac:dyDescent="0.2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55"/>
      <c r="N956" s="55"/>
      <c r="O956" s="55"/>
      <c r="P956" s="55"/>
      <c r="Q956" s="55"/>
      <c r="R956" s="40"/>
    </row>
    <row r="957" spans="1:18" x14ac:dyDescent="0.2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55"/>
      <c r="N957" s="55"/>
      <c r="O957" s="55"/>
      <c r="P957" s="55"/>
      <c r="Q957" s="55"/>
      <c r="R957" s="40"/>
    </row>
    <row r="958" spans="1:18" x14ac:dyDescent="0.2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55"/>
      <c r="N958" s="55"/>
      <c r="O958" s="55"/>
      <c r="P958" s="55"/>
      <c r="Q958" s="55"/>
      <c r="R958" s="40"/>
    </row>
    <row r="959" spans="1:18" x14ac:dyDescent="0.2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55"/>
      <c r="N959" s="55"/>
      <c r="O959" s="55"/>
      <c r="P959" s="55"/>
      <c r="Q959" s="55"/>
      <c r="R959" s="40"/>
    </row>
    <row r="960" spans="1:18" x14ac:dyDescent="0.2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55"/>
      <c r="N960" s="55"/>
      <c r="O960" s="55"/>
      <c r="P960" s="55"/>
      <c r="Q960" s="55"/>
      <c r="R960" s="40"/>
    </row>
    <row r="961" spans="1:18" x14ac:dyDescent="0.2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55"/>
      <c r="N961" s="55"/>
      <c r="O961" s="55"/>
      <c r="P961" s="55"/>
      <c r="Q961" s="55"/>
      <c r="R961" s="40"/>
    </row>
    <row r="962" spans="1:18" x14ac:dyDescent="0.2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55"/>
      <c r="N962" s="55"/>
      <c r="O962" s="55"/>
      <c r="P962" s="55"/>
      <c r="Q962" s="55"/>
      <c r="R962" s="40"/>
    </row>
    <row r="963" spans="1:18" x14ac:dyDescent="0.2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55"/>
      <c r="N963" s="55"/>
      <c r="O963" s="55"/>
      <c r="P963" s="55"/>
      <c r="Q963" s="55"/>
      <c r="R963" s="40"/>
    </row>
    <row r="964" spans="1:18" x14ac:dyDescent="0.2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55"/>
      <c r="N964" s="55"/>
      <c r="O964" s="55"/>
      <c r="P964" s="55"/>
      <c r="Q964" s="55"/>
      <c r="R964" s="40"/>
    </row>
    <row r="965" spans="1:18" x14ac:dyDescent="0.2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55"/>
      <c r="N965" s="55"/>
      <c r="O965" s="55"/>
      <c r="P965" s="55"/>
      <c r="Q965" s="55"/>
      <c r="R965" s="40"/>
    </row>
    <row r="966" spans="1:18" x14ac:dyDescent="0.2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55"/>
      <c r="N966" s="55"/>
      <c r="O966" s="55"/>
      <c r="P966" s="55"/>
      <c r="Q966" s="55"/>
      <c r="R966" s="40"/>
    </row>
    <row r="967" spans="1:18" x14ac:dyDescent="0.2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55"/>
      <c r="N967" s="55"/>
      <c r="O967" s="55"/>
      <c r="P967" s="55"/>
      <c r="Q967" s="55"/>
      <c r="R967" s="40"/>
    </row>
    <row r="968" spans="1:18" x14ac:dyDescent="0.2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55"/>
      <c r="N968" s="55"/>
      <c r="O968" s="55"/>
      <c r="P968" s="55"/>
      <c r="Q968" s="55"/>
      <c r="R968" s="40"/>
    </row>
    <row r="969" spans="1:18" x14ac:dyDescent="0.2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55"/>
      <c r="N969" s="55"/>
      <c r="O969" s="55"/>
      <c r="P969" s="55"/>
      <c r="Q969" s="55"/>
      <c r="R969" s="40"/>
    </row>
    <row r="970" spans="1:18" x14ac:dyDescent="0.2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55"/>
      <c r="N970" s="55"/>
      <c r="O970" s="55"/>
      <c r="P970" s="55"/>
      <c r="Q970" s="55"/>
      <c r="R970" s="40"/>
    </row>
    <row r="971" spans="1:18" x14ac:dyDescent="0.2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55"/>
      <c r="N971" s="55"/>
      <c r="O971" s="55"/>
      <c r="P971" s="55"/>
      <c r="Q971" s="55"/>
      <c r="R971" s="40"/>
    </row>
    <row r="972" spans="1:18" x14ac:dyDescent="0.2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55"/>
      <c r="N972" s="55"/>
      <c r="O972" s="55"/>
      <c r="P972" s="55"/>
      <c r="Q972" s="55"/>
      <c r="R972" s="40"/>
    </row>
    <row r="973" spans="1:18" x14ac:dyDescent="0.2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55"/>
      <c r="N973" s="55"/>
      <c r="O973" s="55"/>
      <c r="P973" s="55"/>
      <c r="Q973" s="55"/>
      <c r="R973" s="40"/>
    </row>
    <row r="974" spans="1:18" x14ac:dyDescent="0.2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55"/>
      <c r="N974" s="55"/>
      <c r="O974" s="55"/>
      <c r="P974" s="55"/>
      <c r="Q974" s="55"/>
      <c r="R974" s="40"/>
    </row>
    <row r="975" spans="1:18" x14ac:dyDescent="0.2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55"/>
      <c r="N975" s="55"/>
      <c r="O975" s="55"/>
      <c r="P975" s="55"/>
      <c r="Q975" s="55"/>
      <c r="R975" s="40"/>
    </row>
    <row r="976" spans="1:18" x14ac:dyDescent="0.2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55"/>
      <c r="N976" s="55"/>
      <c r="O976" s="55"/>
      <c r="P976" s="55"/>
      <c r="Q976" s="55"/>
      <c r="R976" s="40"/>
    </row>
    <row r="977" spans="1:18" x14ac:dyDescent="0.2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55"/>
      <c r="N977" s="55"/>
      <c r="O977" s="55"/>
      <c r="P977" s="55"/>
      <c r="Q977" s="55"/>
      <c r="R977" s="40"/>
    </row>
    <row r="978" spans="1:18" x14ac:dyDescent="0.2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55"/>
      <c r="N978" s="55"/>
      <c r="O978" s="55"/>
      <c r="P978" s="55"/>
      <c r="Q978" s="55"/>
      <c r="R978" s="40"/>
    </row>
    <row r="979" spans="1:18" x14ac:dyDescent="0.2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55"/>
      <c r="N979" s="55"/>
      <c r="O979" s="55"/>
      <c r="P979" s="55"/>
      <c r="Q979" s="55"/>
      <c r="R979" s="40"/>
    </row>
    <row r="980" spans="1:18" x14ac:dyDescent="0.2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55"/>
      <c r="N980" s="55"/>
      <c r="O980" s="55"/>
      <c r="P980" s="55"/>
      <c r="Q980" s="55"/>
      <c r="R980" s="40"/>
    </row>
    <row r="981" spans="1:18" x14ac:dyDescent="0.2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55"/>
      <c r="N981" s="55"/>
      <c r="O981" s="55"/>
      <c r="P981" s="55"/>
      <c r="Q981" s="55"/>
      <c r="R981" s="40"/>
    </row>
    <row r="982" spans="1:18" x14ac:dyDescent="0.2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55"/>
      <c r="N982" s="55"/>
      <c r="O982" s="55"/>
      <c r="P982" s="55"/>
      <c r="Q982" s="55"/>
      <c r="R982" s="40"/>
    </row>
    <row r="983" spans="1:18" x14ac:dyDescent="0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55"/>
      <c r="N983" s="55"/>
      <c r="O983" s="55"/>
      <c r="P983" s="55"/>
      <c r="Q983" s="55"/>
      <c r="R983" s="40"/>
    </row>
    <row r="984" spans="1:18" x14ac:dyDescent="0.2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55"/>
      <c r="N984" s="55"/>
      <c r="O984" s="55"/>
      <c r="P984" s="55"/>
      <c r="Q984" s="55"/>
      <c r="R984" s="40"/>
    </row>
    <row r="985" spans="1:18" x14ac:dyDescent="0.2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55"/>
      <c r="N985" s="55"/>
      <c r="O985" s="55"/>
      <c r="P985" s="55"/>
      <c r="Q985" s="55"/>
      <c r="R985" s="40"/>
    </row>
    <row r="986" spans="1:18" x14ac:dyDescent="0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55"/>
      <c r="N986" s="55"/>
      <c r="O986" s="55"/>
      <c r="P986" s="55"/>
      <c r="Q986" s="55"/>
      <c r="R986" s="40"/>
    </row>
    <row r="987" spans="1:18" x14ac:dyDescent="0.2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55"/>
      <c r="N987" s="55"/>
      <c r="O987" s="55"/>
      <c r="P987" s="55"/>
      <c r="Q987" s="55"/>
      <c r="R987" s="40"/>
    </row>
    <row r="988" spans="1:18" x14ac:dyDescent="0.2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55"/>
      <c r="N988" s="55"/>
      <c r="O988" s="55"/>
      <c r="P988" s="55"/>
      <c r="Q988" s="55"/>
      <c r="R988" s="40"/>
    </row>
    <row r="989" spans="1:18" x14ac:dyDescent="0.2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55"/>
      <c r="N989" s="55"/>
      <c r="O989" s="55"/>
      <c r="P989" s="55"/>
      <c r="Q989" s="55"/>
      <c r="R989" s="40"/>
    </row>
    <row r="990" spans="1:18" x14ac:dyDescent="0.2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55"/>
      <c r="N990" s="55"/>
      <c r="O990" s="55"/>
      <c r="P990" s="55"/>
      <c r="Q990" s="55"/>
      <c r="R990" s="40"/>
    </row>
    <row r="991" spans="1:18" x14ac:dyDescent="0.2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55"/>
      <c r="N991" s="55"/>
      <c r="O991" s="55"/>
      <c r="P991" s="55"/>
      <c r="Q991" s="55"/>
      <c r="R991" s="40"/>
    </row>
    <row r="992" spans="1:18" x14ac:dyDescent="0.2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55"/>
      <c r="N992" s="55"/>
      <c r="O992" s="55"/>
      <c r="P992" s="55"/>
      <c r="Q992" s="55"/>
      <c r="R992" s="40"/>
    </row>
    <row r="993" spans="1:18" x14ac:dyDescent="0.2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55"/>
      <c r="N993" s="55"/>
      <c r="O993" s="55"/>
      <c r="P993" s="55"/>
      <c r="Q993" s="55"/>
      <c r="R993" s="40"/>
    </row>
    <row r="994" spans="1:18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55"/>
      <c r="N994" s="55"/>
      <c r="O994" s="55"/>
      <c r="P994" s="55"/>
      <c r="Q994" s="55"/>
      <c r="R994" s="40"/>
    </row>
    <row r="995" spans="1:18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55"/>
      <c r="N995" s="55"/>
      <c r="O995" s="55"/>
      <c r="P995" s="55"/>
      <c r="Q995" s="55"/>
      <c r="R995" s="40"/>
    </row>
    <row r="996" spans="1:18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55"/>
      <c r="N996" s="55"/>
      <c r="O996" s="55"/>
      <c r="P996" s="55"/>
      <c r="Q996" s="55"/>
      <c r="R996" s="40"/>
    </row>
    <row r="997" spans="1:18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55"/>
      <c r="N997" s="55"/>
      <c r="O997" s="55"/>
      <c r="P997" s="55"/>
      <c r="Q997" s="55"/>
      <c r="R997" s="40"/>
    </row>
    <row r="998" spans="1:18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55"/>
      <c r="N998" s="55"/>
      <c r="O998" s="55"/>
      <c r="P998" s="55"/>
      <c r="Q998" s="55"/>
      <c r="R998" s="40"/>
    </row>
    <row r="999" spans="1:18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55"/>
      <c r="N999" s="55"/>
      <c r="O999" s="55"/>
      <c r="P999" s="55"/>
      <c r="Q999" s="55"/>
      <c r="R999" s="40"/>
    </row>
    <row r="1000" spans="1:18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55"/>
      <c r="N1000" s="55"/>
      <c r="O1000" s="55"/>
      <c r="P1000" s="55"/>
      <c r="Q1000" s="55"/>
      <c r="R1000" s="40"/>
    </row>
    <row r="1001" spans="1:18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55"/>
      <c r="N1001" s="55"/>
      <c r="O1001" s="55"/>
      <c r="P1001" s="55"/>
      <c r="Q1001" s="55"/>
      <c r="R1001" s="40"/>
    </row>
    <row r="1002" spans="1:18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55"/>
      <c r="N1002" s="55"/>
      <c r="O1002" s="55"/>
      <c r="P1002" s="55"/>
      <c r="Q1002" s="55"/>
      <c r="R1002" s="40"/>
    </row>
    <row r="1003" spans="1:18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55"/>
      <c r="N1003" s="55"/>
      <c r="O1003" s="55"/>
      <c r="P1003" s="55"/>
      <c r="Q1003" s="55"/>
      <c r="R1003" s="40"/>
    </row>
    <row r="1004" spans="1:18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55"/>
      <c r="N1004" s="55"/>
      <c r="O1004" s="55"/>
      <c r="P1004" s="55"/>
      <c r="Q1004" s="55"/>
      <c r="R1004" s="40"/>
    </row>
    <row r="1005" spans="1:18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55"/>
      <c r="N1005" s="55"/>
      <c r="O1005" s="55"/>
      <c r="P1005" s="55"/>
      <c r="Q1005" s="55"/>
      <c r="R1005" s="40"/>
    </row>
    <row r="1006" spans="1:18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55"/>
      <c r="N1006" s="55"/>
      <c r="O1006" s="55"/>
      <c r="P1006" s="55"/>
      <c r="Q1006" s="55"/>
      <c r="R1006" s="40"/>
    </row>
    <row r="1007" spans="1:18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55"/>
      <c r="N1007" s="55"/>
      <c r="O1007" s="55"/>
      <c r="P1007" s="55"/>
      <c r="Q1007" s="55"/>
      <c r="R1007" s="40"/>
    </row>
    <row r="1008" spans="1:18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55"/>
      <c r="N1008" s="55"/>
      <c r="O1008" s="55"/>
      <c r="P1008" s="55"/>
      <c r="Q1008" s="55"/>
      <c r="R1008" s="40"/>
    </row>
    <row r="1009" spans="1:18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55"/>
      <c r="N1009" s="55"/>
      <c r="O1009" s="55"/>
      <c r="P1009" s="55"/>
      <c r="Q1009" s="55"/>
      <c r="R1009" s="40"/>
    </row>
    <row r="1010" spans="1:18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55"/>
      <c r="N1010" s="55"/>
      <c r="O1010" s="55"/>
      <c r="P1010" s="55"/>
      <c r="Q1010" s="55"/>
      <c r="R1010" s="40"/>
    </row>
    <row r="1011" spans="1:18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55"/>
      <c r="N1011" s="55"/>
      <c r="O1011" s="55"/>
      <c r="P1011" s="55"/>
      <c r="Q1011" s="55"/>
      <c r="R1011" s="40"/>
    </row>
    <row r="1012" spans="1:18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55"/>
      <c r="N1012" s="55"/>
      <c r="O1012" s="55"/>
      <c r="P1012" s="55"/>
      <c r="Q1012" s="55"/>
      <c r="R1012" s="40"/>
    </row>
    <row r="1013" spans="1:18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55"/>
      <c r="N1013" s="55"/>
      <c r="O1013" s="55"/>
      <c r="P1013" s="55"/>
      <c r="Q1013" s="55"/>
      <c r="R1013" s="40"/>
    </row>
    <row r="1014" spans="1:18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55"/>
      <c r="N1014" s="55"/>
      <c r="O1014" s="55"/>
      <c r="P1014" s="55"/>
      <c r="Q1014" s="55"/>
      <c r="R1014" s="40"/>
    </row>
    <row r="1015" spans="1:18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55"/>
      <c r="N1015" s="55"/>
      <c r="O1015" s="55"/>
      <c r="P1015" s="55"/>
      <c r="Q1015" s="55"/>
      <c r="R1015" s="40"/>
    </row>
    <row r="1016" spans="1:18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55"/>
      <c r="N1016" s="55"/>
      <c r="O1016" s="55"/>
      <c r="P1016" s="55"/>
      <c r="Q1016" s="55"/>
      <c r="R1016" s="40"/>
    </row>
    <row r="1017" spans="1:18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55"/>
      <c r="N1017" s="55"/>
      <c r="O1017" s="55"/>
      <c r="P1017" s="55"/>
      <c r="Q1017" s="55"/>
      <c r="R1017" s="40"/>
    </row>
    <row r="1018" spans="1:18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55"/>
      <c r="N1018" s="55"/>
      <c r="O1018" s="55"/>
      <c r="P1018" s="55"/>
      <c r="Q1018" s="55"/>
      <c r="R1018" s="40"/>
    </row>
    <row r="1019" spans="1:18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55"/>
      <c r="N1019" s="55"/>
      <c r="O1019" s="55"/>
      <c r="P1019" s="55"/>
      <c r="Q1019" s="55"/>
      <c r="R1019" s="40"/>
    </row>
    <row r="1020" spans="1:18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55"/>
      <c r="N1020" s="55"/>
      <c r="O1020" s="55"/>
      <c r="P1020" s="55"/>
      <c r="Q1020" s="55"/>
      <c r="R1020" s="40"/>
    </row>
    <row r="1021" spans="1:18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55"/>
      <c r="N1021" s="55"/>
      <c r="O1021" s="55"/>
      <c r="P1021" s="55"/>
      <c r="Q1021" s="55"/>
      <c r="R1021" s="40"/>
    </row>
    <row r="1022" spans="1:18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55"/>
      <c r="N1022" s="55"/>
      <c r="O1022" s="55"/>
      <c r="P1022" s="55"/>
      <c r="Q1022" s="55"/>
      <c r="R1022" s="40"/>
    </row>
    <row r="1023" spans="1:18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55"/>
      <c r="N1023" s="55"/>
      <c r="O1023" s="55"/>
      <c r="P1023" s="55"/>
      <c r="Q1023" s="55"/>
      <c r="R1023" s="40"/>
    </row>
    <row r="1024" spans="1:18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55"/>
      <c r="N1024" s="55"/>
      <c r="O1024" s="55"/>
      <c r="P1024" s="55"/>
      <c r="Q1024" s="55"/>
      <c r="R1024" s="40"/>
    </row>
    <row r="1025" spans="1:18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55"/>
      <c r="N1025" s="55"/>
      <c r="O1025" s="55"/>
      <c r="P1025" s="55"/>
      <c r="Q1025" s="55"/>
      <c r="R1025" s="40"/>
    </row>
    <row r="1026" spans="1:18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55"/>
      <c r="N1026" s="55"/>
      <c r="O1026" s="55"/>
      <c r="P1026" s="55"/>
      <c r="Q1026" s="55"/>
      <c r="R1026" s="40"/>
    </row>
    <row r="1027" spans="1:18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55"/>
      <c r="N1027" s="55"/>
      <c r="O1027" s="55"/>
      <c r="P1027" s="55"/>
      <c r="Q1027" s="55"/>
      <c r="R1027" s="40"/>
    </row>
    <row r="1028" spans="1:18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55"/>
      <c r="N1028" s="55"/>
      <c r="O1028" s="55"/>
      <c r="P1028" s="55"/>
      <c r="Q1028" s="55"/>
      <c r="R1028" s="40"/>
    </row>
    <row r="1029" spans="1:18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55"/>
      <c r="N1029" s="55"/>
      <c r="O1029" s="55"/>
      <c r="P1029" s="55"/>
      <c r="Q1029" s="55"/>
      <c r="R1029" s="40"/>
    </row>
    <row r="1030" spans="1:18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55"/>
      <c r="N1030" s="55"/>
      <c r="O1030" s="55"/>
      <c r="P1030" s="55"/>
      <c r="Q1030" s="55"/>
      <c r="R1030" s="40"/>
    </row>
    <row r="1031" spans="1:18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55"/>
      <c r="N1031" s="55"/>
      <c r="O1031" s="55"/>
      <c r="P1031" s="55"/>
      <c r="Q1031" s="55"/>
      <c r="R1031" s="40"/>
    </row>
    <row r="1032" spans="1:18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55"/>
      <c r="N1032" s="55"/>
      <c r="O1032" s="55"/>
      <c r="P1032" s="55"/>
      <c r="Q1032" s="55"/>
      <c r="R1032" s="40"/>
    </row>
    <row r="1033" spans="1:18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55"/>
      <c r="N1033" s="55"/>
      <c r="O1033" s="55"/>
      <c r="P1033" s="55"/>
      <c r="Q1033" s="55"/>
      <c r="R1033" s="40"/>
    </row>
    <row r="1034" spans="1:18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55"/>
      <c r="N1034" s="55"/>
      <c r="O1034" s="55"/>
      <c r="P1034" s="55"/>
      <c r="Q1034" s="55"/>
      <c r="R1034" s="40"/>
    </row>
    <row r="1035" spans="1:18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55"/>
      <c r="N1035" s="55"/>
      <c r="O1035" s="55"/>
      <c r="P1035" s="55"/>
      <c r="Q1035" s="55"/>
      <c r="R1035" s="40"/>
    </row>
    <row r="1036" spans="1:18" x14ac:dyDescent="0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55"/>
      <c r="N1036" s="55"/>
      <c r="O1036" s="55"/>
      <c r="P1036" s="55"/>
      <c r="Q1036" s="55"/>
      <c r="R1036" s="40"/>
    </row>
    <row r="1037" spans="1:18" x14ac:dyDescent="0.2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55"/>
      <c r="N1037" s="55"/>
      <c r="O1037" s="55"/>
      <c r="P1037" s="55"/>
      <c r="Q1037" s="55"/>
      <c r="R1037" s="40"/>
    </row>
    <row r="1038" spans="1:18" x14ac:dyDescent="0.2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55"/>
      <c r="N1038" s="55"/>
      <c r="O1038" s="55"/>
      <c r="P1038" s="55"/>
      <c r="Q1038" s="55"/>
      <c r="R1038" s="40"/>
    </row>
    <row r="1039" spans="1:18" x14ac:dyDescent="0.2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55"/>
      <c r="N1039" s="55"/>
      <c r="O1039" s="55"/>
      <c r="P1039" s="55"/>
      <c r="Q1039" s="55"/>
      <c r="R1039" s="40"/>
    </row>
    <row r="1040" spans="1:18" x14ac:dyDescent="0.2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55"/>
      <c r="N1040" s="55"/>
      <c r="O1040" s="55"/>
      <c r="P1040" s="55"/>
      <c r="Q1040" s="55"/>
      <c r="R1040" s="40"/>
    </row>
    <row r="1041" spans="1:18" x14ac:dyDescent="0.2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55"/>
      <c r="N1041" s="55"/>
      <c r="O1041" s="55"/>
      <c r="P1041" s="55"/>
      <c r="Q1041" s="55"/>
      <c r="R1041" s="40"/>
    </row>
    <row r="1042" spans="1:18" x14ac:dyDescent="0.2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55"/>
      <c r="N1042" s="55"/>
      <c r="O1042" s="55"/>
      <c r="P1042" s="55"/>
      <c r="Q1042" s="55"/>
      <c r="R1042" s="40"/>
    </row>
    <row r="1043" spans="1:18" x14ac:dyDescent="0.2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55"/>
      <c r="N1043" s="55"/>
      <c r="O1043" s="55"/>
      <c r="P1043" s="55"/>
      <c r="Q1043" s="55"/>
      <c r="R1043" s="40"/>
    </row>
    <row r="1044" spans="1:18" x14ac:dyDescent="0.2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55"/>
      <c r="N1044" s="55"/>
      <c r="O1044" s="55"/>
      <c r="P1044" s="55"/>
      <c r="Q1044" s="55"/>
      <c r="R1044" s="40"/>
    </row>
    <row r="1045" spans="1:18" x14ac:dyDescent="0.2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55"/>
      <c r="N1045" s="55"/>
      <c r="O1045" s="55"/>
      <c r="P1045" s="55"/>
      <c r="Q1045" s="55"/>
      <c r="R1045" s="40"/>
    </row>
    <row r="1046" spans="1:18" x14ac:dyDescent="0.2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55"/>
      <c r="N1046" s="55"/>
      <c r="O1046" s="55"/>
      <c r="P1046" s="55"/>
      <c r="Q1046" s="55"/>
      <c r="R1046" s="40"/>
    </row>
    <row r="1047" spans="1:18" x14ac:dyDescent="0.2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55"/>
      <c r="N1047" s="55"/>
      <c r="O1047" s="55"/>
      <c r="P1047" s="55"/>
      <c r="Q1047" s="55"/>
      <c r="R1047" s="40"/>
    </row>
    <row r="1048" spans="1:18" x14ac:dyDescent="0.2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55"/>
      <c r="N1048" s="55"/>
      <c r="O1048" s="55"/>
      <c r="P1048" s="55"/>
      <c r="Q1048" s="55"/>
      <c r="R1048" s="40"/>
    </row>
    <row r="1049" spans="1:18" x14ac:dyDescent="0.2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55"/>
      <c r="N1049" s="55"/>
      <c r="O1049" s="55"/>
      <c r="P1049" s="55"/>
      <c r="Q1049" s="55"/>
      <c r="R1049" s="40"/>
    </row>
    <row r="1050" spans="1:18" x14ac:dyDescent="0.2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55"/>
      <c r="N1050" s="55"/>
      <c r="O1050" s="55"/>
      <c r="P1050" s="55"/>
      <c r="Q1050" s="55"/>
      <c r="R1050" s="40"/>
    </row>
    <row r="1051" spans="1:18" x14ac:dyDescent="0.2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55"/>
      <c r="N1051" s="55"/>
      <c r="O1051" s="55"/>
      <c r="P1051" s="55"/>
      <c r="Q1051" s="55"/>
      <c r="R1051" s="40"/>
    </row>
    <row r="1052" spans="1:18" x14ac:dyDescent="0.2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55"/>
      <c r="N1052" s="55"/>
      <c r="O1052" s="55"/>
      <c r="P1052" s="55"/>
      <c r="Q1052" s="55"/>
      <c r="R1052" s="40"/>
    </row>
    <row r="1053" spans="1:18" x14ac:dyDescent="0.2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55"/>
      <c r="N1053" s="55"/>
      <c r="O1053" s="55"/>
      <c r="P1053" s="55"/>
      <c r="Q1053" s="55"/>
      <c r="R1053" s="40"/>
    </row>
    <row r="1054" spans="1:18" x14ac:dyDescent="0.2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55"/>
      <c r="N1054" s="55"/>
      <c r="O1054" s="55"/>
      <c r="P1054" s="55"/>
      <c r="Q1054" s="55"/>
      <c r="R1054" s="40"/>
    </row>
    <row r="1055" spans="1:18" x14ac:dyDescent="0.2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55"/>
      <c r="N1055" s="55"/>
      <c r="O1055" s="55"/>
      <c r="P1055" s="55"/>
      <c r="Q1055" s="55"/>
      <c r="R1055" s="40"/>
    </row>
    <row r="1056" spans="1:18" x14ac:dyDescent="0.2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55"/>
      <c r="N1056" s="55"/>
      <c r="O1056" s="55"/>
      <c r="P1056" s="55"/>
      <c r="Q1056" s="55"/>
      <c r="R1056" s="40"/>
    </row>
    <row r="1057" spans="1:18" x14ac:dyDescent="0.2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55"/>
      <c r="N1057" s="55"/>
      <c r="O1057" s="55"/>
      <c r="P1057" s="55"/>
      <c r="Q1057" s="55"/>
      <c r="R1057" s="40"/>
    </row>
    <row r="1058" spans="1:18" x14ac:dyDescent="0.2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55"/>
      <c r="N1058" s="55"/>
      <c r="O1058" s="55"/>
      <c r="P1058" s="55"/>
      <c r="Q1058" s="55"/>
      <c r="R1058" s="40"/>
    </row>
    <row r="1059" spans="1:18" x14ac:dyDescent="0.2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55"/>
      <c r="N1059" s="55"/>
      <c r="O1059" s="55"/>
      <c r="P1059" s="55"/>
      <c r="Q1059" s="55"/>
      <c r="R1059" s="40"/>
    </row>
    <row r="1060" spans="1:18" x14ac:dyDescent="0.2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55"/>
      <c r="N1060" s="55"/>
      <c r="O1060" s="55"/>
      <c r="P1060" s="55"/>
      <c r="Q1060" s="55"/>
      <c r="R1060" s="40"/>
    </row>
    <row r="1061" spans="1:18" x14ac:dyDescent="0.2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55"/>
      <c r="N1061" s="55"/>
      <c r="O1061" s="55"/>
      <c r="P1061" s="55"/>
      <c r="Q1061" s="55"/>
      <c r="R1061" s="40"/>
    </row>
    <row r="1062" spans="1:18" x14ac:dyDescent="0.2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55"/>
      <c r="N1062" s="55"/>
      <c r="O1062" s="55"/>
      <c r="P1062" s="55"/>
      <c r="Q1062" s="55"/>
      <c r="R1062" s="40"/>
    </row>
    <row r="1063" spans="1:18" x14ac:dyDescent="0.2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55"/>
      <c r="N1063" s="55"/>
      <c r="O1063" s="55"/>
      <c r="P1063" s="55"/>
      <c r="Q1063" s="55"/>
      <c r="R1063" s="40"/>
    </row>
    <row r="1064" spans="1:18" x14ac:dyDescent="0.2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55"/>
      <c r="N1064" s="55"/>
      <c r="O1064" s="55"/>
      <c r="P1064" s="55"/>
      <c r="Q1064" s="55"/>
      <c r="R1064" s="40"/>
    </row>
    <row r="1065" spans="1:18" x14ac:dyDescent="0.2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55"/>
      <c r="N1065" s="55"/>
      <c r="O1065" s="55"/>
      <c r="P1065" s="55"/>
      <c r="Q1065" s="55"/>
      <c r="R1065" s="40"/>
    </row>
    <row r="1066" spans="1:18" x14ac:dyDescent="0.2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55"/>
      <c r="N1066" s="55"/>
      <c r="O1066" s="55"/>
      <c r="P1066" s="55"/>
      <c r="Q1066" s="55"/>
      <c r="R1066" s="40"/>
    </row>
    <row r="1067" spans="1:18" x14ac:dyDescent="0.2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55"/>
      <c r="N1067" s="55"/>
      <c r="O1067" s="55"/>
      <c r="P1067" s="55"/>
      <c r="Q1067" s="55"/>
      <c r="R1067" s="40"/>
    </row>
    <row r="1068" spans="1:18" x14ac:dyDescent="0.2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55"/>
      <c r="N1068" s="55"/>
      <c r="O1068" s="55"/>
      <c r="P1068" s="55"/>
      <c r="Q1068" s="55"/>
      <c r="R1068" s="40"/>
    </row>
    <row r="1069" spans="1:18" x14ac:dyDescent="0.2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55"/>
      <c r="N1069" s="55"/>
      <c r="O1069" s="55"/>
      <c r="P1069" s="55"/>
      <c r="Q1069" s="55"/>
      <c r="R1069" s="40"/>
    </row>
    <row r="1070" spans="1:18" x14ac:dyDescent="0.2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55"/>
      <c r="N1070" s="55"/>
      <c r="O1070" s="55"/>
      <c r="P1070" s="55"/>
      <c r="Q1070" s="55"/>
      <c r="R1070" s="40"/>
    </row>
    <row r="1071" spans="1:18" x14ac:dyDescent="0.2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55"/>
      <c r="N1071" s="55"/>
      <c r="O1071" s="55"/>
      <c r="P1071" s="55"/>
      <c r="Q1071" s="55"/>
      <c r="R1071" s="40"/>
    </row>
    <row r="1072" spans="1:18" x14ac:dyDescent="0.2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55"/>
      <c r="N1072" s="55"/>
      <c r="O1072" s="55"/>
      <c r="P1072" s="55"/>
      <c r="Q1072" s="55"/>
      <c r="R1072" s="40"/>
    </row>
    <row r="1073" spans="1:18" x14ac:dyDescent="0.2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55"/>
      <c r="N1073" s="55"/>
      <c r="O1073" s="55"/>
      <c r="P1073" s="55"/>
      <c r="Q1073" s="55"/>
      <c r="R1073" s="40"/>
    </row>
    <row r="1074" spans="1:18" x14ac:dyDescent="0.2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55"/>
      <c r="N1074" s="55"/>
      <c r="O1074" s="55"/>
      <c r="P1074" s="55"/>
      <c r="Q1074" s="55"/>
      <c r="R1074" s="40"/>
    </row>
    <row r="1075" spans="1:18" x14ac:dyDescent="0.2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55"/>
      <c r="N1075" s="55"/>
      <c r="O1075" s="55"/>
      <c r="P1075" s="55"/>
      <c r="Q1075" s="55"/>
      <c r="R1075" s="40"/>
    </row>
    <row r="1076" spans="1:18" x14ac:dyDescent="0.2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55"/>
      <c r="N1076" s="55"/>
      <c r="O1076" s="55"/>
      <c r="P1076" s="55"/>
      <c r="Q1076" s="55"/>
      <c r="R1076" s="40"/>
    </row>
    <row r="1077" spans="1:18" x14ac:dyDescent="0.2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55"/>
      <c r="N1077" s="55"/>
      <c r="O1077" s="55"/>
      <c r="P1077" s="55"/>
      <c r="Q1077" s="55"/>
      <c r="R1077" s="40"/>
    </row>
    <row r="1078" spans="1:18" x14ac:dyDescent="0.2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55"/>
      <c r="N1078" s="55"/>
      <c r="O1078" s="55"/>
      <c r="P1078" s="55"/>
      <c r="Q1078" s="55"/>
      <c r="R1078" s="40"/>
    </row>
    <row r="1079" spans="1:18" x14ac:dyDescent="0.2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55"/>
      <c r="N1079" s="55"/>
      <c r="O1079" s="55"/>
      <c r="P1079" s="55"/>
      <c r="Q1079" s="55"/>
      <c r="R1079" s="40"/>
    </row>
    <row r="1080" spans="1:18" x14ac:dyDescent="0.2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55"/>
      <c r="N1080" s="55"/>
      <c r="O1080" s="55"/>
      <c r="P1080" s="55"/>
      <c r="Q1080" s="55"/>
      <c r="R1080" s="40"/>
    </row>
    <row r="1081" spans="1:18" x14ac:dyDescent="0.2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55"/>
      <c r="N1081" s="55"/>
      <c r="O1081" s="55"/>
      <c r="P1081" s="55"/>
      <c r="Q1081" s="55"/>
      <c r="R1081" s="40"/>
    </row>
    <row r="1082" spans="1:18" x14ac:dyDescent="0.2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55"/>
      <c r="N1082" s="55"/>
      <c r="O1082" s="55"/>
      <c r="P1082" s="55"/>
      <c r="Q1082" s="55"/>
      <c r="R1082" s="40"/>
    </row>
    <row r="1083" spans="1:18" x14ac:dyDescent="0.2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55"/>
      <c r="N1083" s="55"/>
      <c r="O1083" s="55"/>
      <c r="P1083" s="55"/>
      <c r="Q1083" s="55"/>
      <c r="R1083" s="40"/>
    </row>
    <row r="1084" spans="1:18" x14ac:dyDescent="0.2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55"/>
      <c r="N1084" s="55"/>
      <c r="O1084" s="55"/>
      <c r="P1084" s="55"/>
      <c r="Q1084" s="55"/>
      <c r="R1084" s="40"/>
    </row>
    <row r="1085" spans="1:18" x14ac:dyDescent="0.2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55"/>
      <c r="N1085" s="55"/>
      <c r="O1085" s="55"/>
      <c r="P1085" s="55"/>
      <c r="Q1085" s="55"/>
      <c r="R1085" s="40"/>
    </row>
    <row r="1086" spans="1:18" x14ac:dyDescent="0.2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55"/>
      <c r="N1086" s="55"/>
      <c r="O1086" s="55"/>
      <c r="P1086" s="55"/>
      <c r="Q1086" s="55"/>
      <c r="R1086" s="40"/>
    </row>
    <row r="1087" spans="1:18" x14ac:dyDescent="0.2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55"/>
      <c r="N1087" s="55"/>
      <c r="O1087" s="55"/>
      <c r="P1087" s="55"/>
      <c r="Q1087" s="55"/>
      <c r="R1087" s="40"/>
    </row>
    <row r="1088" spans="1:18" x14ac:dyDescent="0.2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55"/>
      <c r="N1088" s="55"/>
      <c r="O1088" s="55"/>
      <c r="P1088" s="55"/>
      <c r="Q1088" s="55"/>
      <c r="R1088" s="40"/>
    </row>
    <row r="1089" spans="1:18" x14ac:dyDescent="0.2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55"/>
      <c r="N1089" s="55"/>
      <c r="O1089" s="55"/>
      <c r="P1089" s="55"/>
      <c r="Q1089" s="55"/>
      <c r="R1089" s="40"/>
    </row>
    <row r="1090" spans="1:18" x14ac:dyDescent="0.2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55"/>
      <c r="N1090" s="55"/>
      <c r="O1090" s="55"/>
      <c r="P1090" s="55"/>
      <c r="Q1090" s="55"/>
      <c r="R1090" s="40"/>
    </row>
    <row r="1091" spans="1:18" x14ac:dyDescent="0.2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55"/>
      <c r="N1091" s="55"/>
      <c r="O1091" s="55"/>
      <c r="P1091" s="55"/>
      <c r="Q1091" s="55"/>
      <c r="R1091" s="40"/>
    </row>
    <row r="1092" spans="1:18" x14ac:dyDescent="0.2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55"/>
      <c r="N1092" s="55"/>
      <c r="O1092" s="55"/>
      <c r="P1092" s="55"/>
      <c r="Q1092" s="55"/>
      <c r="R1092" s="40"/>
    </row>
    <row r="1093" spans="1:18" x14ac:dyDescent="0.2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55"/>
      <c r="N1093" s="55"/>
      <c r="O1093" s="55"/>
      <c r="P1093" s="55"/>
      <c r="Q1093" s="55"/>
      <c r="R1093" s="40"/>
    </row>
    <row r="1094" spans="1:18" x14ac:dyDescent="0.2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55"/>
      <c r="N1094" s="55"/>
      <c r="O1094" s="55"/>
      <c r="P1094" s="55"/>
      <c r="Q1094" s="55"/>
      <c r="R1094" s="40"/>
    </row>
    <row r="1095" spans="1:18" x14ac:dyDescent="0.2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55"/>
      <c r="N1095" s="55"/>
      <c r="O1095" s="55"/>
      <c r="P1095" s="55"/>
      <c r="Q1095" s="55"/>
      <c r="R1095" s="40"/>
    </row>
    <row r="1096" spans="1:18" x14ac:dyDescent="0.2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55"/>
      <c r="N1096" s="55"/>
      <c r="O1096" s="55"/>
      <c r="P1096" s="55"/>
      <c r="Q1096" s="55"/>
      <c r="R1096" s="40"/>
    </row>
    <row r="1097" spans="1:18" x14ac:dyDescent="0.2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55"/>
      <c r="N1097" s="55"/>
      <c r="O1097" s="55"/>
      <c r="P1097" s="55"/>
      <c r="Q1097" s="55"/>
      <c r="R1097" s="40"/>
    </row>
    <row r="1098" spans="1:18" x14ac:dyDescent="0.2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55"/>
      <c r="N1098" s="55"/>
      <c r="O1098" s="55"/>
      <c r="P1098" s="55"/>
      <c r="Q1098" s="55"/>
      <c r="R1098" s="40"/>
    </row>
    <row r="1099" spans="1:18" x14ac:dyDescent="0.2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55"/>
      <c r="N1099" s="55"/>
      <c r="O1099" s="55"/>
      <c r="P1099" s="55"/>
      <c r="Q1099" s="55"/>
      <c r="R1099" s="40"/>
    </row>
    <row r="1100" spans="1:18" x14ac:dyDescent="0.2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55"/>
      <c r="N1100" s="55"/>
      <c r="O1100" s="55"/>
      <c r="P1100" s="55"/>
      <c r="Q1100" s="55"/>
      <c r="R1100" s="40"/>
    </row>
    <row r="1101" spans="1:18" x14ac:dyDescent="0.2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55"/>
      <c r="N1101" s="55"/>
      <c r="O1101" s="55"/>
      <c r="P1101" s="55"/>
      <c r="Q1101" s="55"/>
      <c r="R1101" s="40"/>
    </row>
    <row r="1102" spans="1:18" x14ac:dyDescent="0.2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55"/>
      <c r="N1102" s="55"/>
      <c r="O1102" s="55"/>
      <c r="P1102" s="55"/>
      <c r="Q1102" s="55"/>
      <c r="R1102" s="40"/>
    </row>
    <row r="1103" spans="1:18" x14ac:dyDescent="0.2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55"/>
      <c r="N1103" s="55"/>
      <c r="O1103" s="55"/>
      <c r="P1103" s="55"/>
      <c r="Q1103" s="55"/>
      <c r="R1103" s="40"/>
    </row>
    <row r="1104" spans="1:18" x14ac:dyDescent="0.2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55"/>
      <c r="N1104" s="55"/>
      <c r="O1104" s="55"/>
      <c r="P1104" s="55"/>
      <c r="Q1104" s="55"/>
      <c r="R1104" s="40"/>
    </row>
    <row r="1105" spans="1:18" x14ac:dyDescent="0.2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55"/>
      <c r="N1105" s="55"/>
      <c r="O1105" s="55"/>
      <c r="P1105" s="55"/>
      <c r="Q1105" s="55"/>
      <c r="R1105" s="40"/>
    </row>
    <row r="1106" spans="1:18" x14ac:dyDescent="0.2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55"/>
      <c r="N1106" s="55"/>
      <c r="O1106" s="55"/>
      <c r="P1106" s="55"/>
      <c r="Q1106" s="55"/>
      <c r="R1106" s="40"/>
    </row>
    <row r="1107" spans="1:18" x14ac:dyDescent="0.2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55"/>
      <c r="N1107" s="55"/>
      <c r="O1107" s="55"/>
      <c r="P1107" s="55"/>
      <c r="Q1107" s="55"/>
      <c r="R1107" s="40"/>
    </row>
    <row r="1108" spans="1:18" x14ac:dyDescent="0.2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55"/>
      <c r="N1108" s="55"/>
      <c r="O1108" s="55"/>
      <c r="P1108" s="55"/>
      <c r="Q1108" s="55"/>
      <c r="R1108" s="40"/>
    </row>
    <row r="1109" spans="1:18" x14ac:dyDescent="0.2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55"/>
      <c r="N1109" s="55"/>
      <c r="O1109" s="55"/>
      <c r="P1109" s="55"/>
      <c r="Q1109" s="55"/>
      <c r="R1109" s="40"/>
    </row>
    <row r="1110" spans="1:18" x14ac:dyDescent="0.2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55"/>
      <c r="N1110" s="55"/>
      <c r="O1110" s="55"/>
      <c r="P1110" s="55"/>
      <c r="Q1110" s="55"/>
      <c r="R1110" s="40"/>
    </row>
    <row r="1111" spans="1:18" x14ac:dyDescent="0.2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55"/>
      <c r="N1111" s="55"/>
      <c r="O1111" s="55"/>
      <c r="P1111" s="55"/>
      <c r="Q1111" s="55"/>
      <c r="R1111" s="40"/>
    </row>
    <row r="1112" spans="1:18" x14ac:dyDescent="0.2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55"/>
      <c r="N1112" s="55"/>
      <c r="O1112" s="55"/>
      <c r="P1112" s="55"/>
      <c r="Q1112" s="55"/>
      <c r="R1112" s="40"/>
    </row>
    <row r="1113" spans="1:18" x14ac:dyDescent="0.2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55"/>
      <c r="N1113" s="55"/>
      <c r="O1113" s="55"/>
      <c r="P1113" s="55"/>
      <c r="Q1113" s="55"/>
      <c r="R1113" s="40"/>
    </row>
    <row r="1114" spans="1:18" x14ac:dyDescent="0.2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55"/>
      <c r="N1114" s="55"/>
      <c r="O1114" s="55"/>
      <c r="P1114" s="55"/>
      <c r="Q1114" s="55"/>
      <c r="R1114" s="40"/>
    </row>
    <row r="1115" spans="1:18" x14ac:dyDescent="0.2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55"/>
      <c r="N1115" s="55"/>
      <c r="O1115" s="55"/>
      <c r="P1115" s="55"/>
      <c r="Q1115" s="55"/>
      <c r="R1115" s="40"/>
    </row>
    <row r="1116" spans="1:18" x14ac:dyDescent="0.2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55"/>
      <c r="N1116" s="55"/>
      <c r="O1116" s="55"/>
      <c r="P1116" s="55"/>
      <c r="Q1116" s="55"/>
      <c r="R1116" s="40"/>
    </row>
    <row r="1117" spans="1:18" x14ac:dyDescent="0.2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55"/>
      <c r="N1117" s="55"/>
      <c r="O1117" s="55"/>
      <c r="P1117" s="55"/>
      <c r="Q1117" s="55"/>
      <c r="R1117" s="40"/>
    </row>
    <row r="1118" spans="1:18" x14ac:dyDescent="0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55"/>
      <c r="N1118" s="55"/>
      <c r="O1118" s="55"/>
      <c r="P1118" s="55"/>
      <c r="Q1118" s="55"/>
      <c r="R1118" s="40"/>
    </row>
    <row r="1119" spans="1:18" x14ac:dyDescent="0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55"/>
      <c r="N1119" s="55"/>
      <c r="O1119" s="55"/>
      <c r="P1119" s="55"/>
      <c r="Q1119" s="55"/>
      <c r="R1119" s="40"/>
    </row>
    <row r="1120" spans="1:18" x14ac:dyDescent="0.2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55"/>
      <c r="N1120" s="55"/>
      <c r="O1120" s="55"/>
      <c r="P1120" s="55"/>
      <c r="Q1120" s="55"/>
      <c r="R1120" s="40"/>
    </row>
    <row r="1121" spans="1:18" x14ac:dyDescent="0.2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55"/>
      <c r="N1121" s="55"/>
      <c r="O1121" s="55"/>
      <c r="P1121" s="55"/>
      <c r="Q1121" s="55"/>
      <c r="R1121" s="40"/>
    </row>
    <row r="1122" spans="1:18" x14ac:dyDescent="0.2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55"/>
      <c r="N1122" s="55"/>
      <c r="O1122" s="55"/>
      <c r="P1122" s="55"/>
      <c r="Q1122" s="55"/>
      <c r="R1122" s="40"/>
    </row>
    <row r="1123" spans="1:18" x14ac:dyDescent="0.2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55"/>
      <c r="N1123" s="55"/>
      <c r="O1123" s="55"/>
      <c r="P1123" s="55"/>
      <c r="Q1123" s="55"/>
      <c r="R1123" s="40"/>
    </row>
    <row r="1124" spans="1:18" x14ac:dyDescent="0.2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55"/>
      <c r="N1124" s="55"/>
      <c r="O1124" s="55"/>
      <c r="P1124" s="55"/>
      <c r="Q1124" s="55"/>
      <c r="R1124" s="40"/>
    </row>
    <row r="1125" spans="1:18" x14ac:dyDescent="0.2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55"/>
      <c r="N1125" s="55"/>
      <c r="O1125" s="55"/>
      <c r="P1125" s="55"/>
      <c r="Q1125" s="55"/>
      <c r="R1125" s="40"/>
    </row>
    <row r="1126" spans="1:18" x14ac:dyDescent="0.2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55"/>
      <c r="N1126" s="55"/>
      <c r="O1126" s="55"/>
      <c r="P1126" s="55"/>
      <c r="Q1126" s="55"/>
      <c r="R1126" s="40"/>
    </row>
    <row r="1127" spans="1:18" x14ac:dyDescent="0.2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55"/>
      <c r="N1127" s="55"/>
      <c r="O1127" s="55"/>
      <c r="P1127" s="55"/>
      <c r="Q1127" s="55"/>
      <c r="R1127" s="40"/>
    </row>
    <row r="1128" spans="1:18" x14ac:dyDescent="0.2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55"/>
      <c r="N1128" s="55"/>
      <c r="O1128" s="55"/>
      <c r="P1128" s="55"/>
      <c r="Q1128" s="55"/>
      <c r="R1128" s="40"/>
    </row>
    <row r="1129" spans="1:18" x14ac:dyDescent="0.2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55"/>
      <c r="N1129" s="55"/>
      <c r="O1129" s="55"/>
      <c r="P1129" s="55"/>
      <c r="Q1129" s="55"/>
      <c r="R1129" s="40"/>
    </row>
    <row r="1130" spans="1:18" x14ac:dyDescent="0.2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55"/>
      <c r="N1130" s="55"/>
      <c r="O1130" s="55"/>
      <c r="P1130" s="55"/>
      <c r="Q1130" s="55"/>
      <c r="R1130" s="40"/>
    </row>
    <row r="1131" spans="1:18" x14ac:dyDescent="0.2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55"/>
      <c r="N1131" s="55"/>
      <c r="O1131" s="55"/>
      <c r="P1131" s="55"/>
      <c r="Q1131" s="55"/>
      <c r="R1131" s="40"/>
    </row>
    <row r="1132" spans="1:18" x14ac:dyDescent="0.2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55"/>
      <c r="N1132" s="55"/>
      <c r="O1132" s="55"/>
      <c r="P1132" s="55"/>
      <c r="Q1132" s="55"/>
      <c r="R1132" s="40"/>
    </row>
    <row r="1133" spans="1:18" x14ac:dyDescent="0.2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55"/>
      <c r="N1133" s="55"/>
      <c r="O1133" s="55"/>
      <c r="P1133" s="55"/>
      <c r="Q1133" s="55"/>
      <c r="R1133" s="40"/>
    </row>
    <row r="1134" spans="1:18" x14ac:dyDescent="0.2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55"/>
      <c r="N1134" s="55"/>
      <c r="O1134" s="55"/>
      <c r="P1134" s="55"/>
      <c r="Q1134" s="55"/>
      <c r="R1134" s="40"/>
    </row>
    <row r="1135" spans="1:18" x14ac:dyDescent="0.2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55"/>
      <c r="N1135" s="55"/>
      <c r="O1135" s="55"/>
      <c r="P1135" s="55"/>
      <c r="Q1135" s="55"/>
      <c r="R1135" s="40"/>
    </row>
    <row r="1136" spans="1:18" x14ac:dyDescent="0.2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55"/>
      <c r="N1136" s="55"/>
      <c r="O1136" s="55"/>
      <c r="P1136" s="55"/>
      <c r="Q1136" s="55"/>
      <c r="R1136" s="40"/>
    </row>
    <row r="1137" spans="1:18" x14ac:dyDescent="0.2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55"/>
      <c r="N1137" s="55"/>
      <c r="O1137" s="55"/>
      <c r="P1137" s="55"/>
      <c r="Q1137" s="55"/>
      <c r="R1137" s="40"/>
    </row>
    <row r="1138" spans="1:18" x14ac:dyDescent="0.2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55"/>
      <c r="N1138" s="55"/>
      <c r="O1138" s="55"/>
      <c r="P1138" s="55"/>
      <c r="Q1138" s="55"/>
      <c r="R1138" s="40"/>
    </row>
    <row r="1139" spans="1:18" x14ac:dyDescent="0.2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55"/>
      <c r="N1139" s="55"/>
      <c r="O1139" s="55"/>
      <c r="P1139" s="55"/>
      <c r="Q1139" s="55"/>
      <c r="R1139" s="40"/>
    </row>
    <row r="1140" spans="1:18" x14ac:dyDescent="0.2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55"/>
      <c r="N1140" s="55"/>
      <c r="O1140" s="55"/>
      <c r="P1140" s="55"/>
      <c r="Q1140" s="55"/>
      <c r="R1140" s="40"/>
    </row>
    <row r="1141" spans="1:18" x14ac:dyDescent="0.2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55"/>
      <c r="N1141" s="55"/>
      <c r="O1141" s="55"/>
      <c r="P1141" s="55"/>
      <c r="Q1141" s="55"/>
      <c r="R1141" s="40"/>
    </row>
    <row r="1142" spans="1:18" x14ac:dyDescent="0.2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55"/>
      <c r="N1142" s="55"/>
      <c r="O1142" s="55"/>
      <c r="P1142" s="55"/>
      <c r="Q1142" s="55"/>
      <c r="R1142" s="40"/>
    </row>
    <row r="1143" spans="1:18" x14ac:dyDescent="0.2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55"/>
      <c r="N1143" s="55"/>
      <c r="O1143" s="55"/>
      <c r="P1143" s="55"/>
      <c r="Q1143" s="55"/>
      <c r="R1143" s="40"/>
    </row>
    <row r="1144" spans="1:18" x14ac:dyDescent="0.2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55"/>
      <c r="N1144" s="55"/>
      <c r="O1144" s="55"/>
      <c r="P1144" s="55"/>
      <c r="Q1144" s="55"/>
      <c r="R1144" s="40"/>
    </row>
    <row r="1145" spans="1:18" x14ac:dyDescent="0.2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55"/>
      <c r="N1145" s="55"/>
      <c r="O1145" s="55"/>
      <c r="P1145" s="55"/>
      <c r="Q1145" s="55"/>
      <c r="R1145" s="40"/>
    </row>
    <row r="1146" spans="1:18" x14ac:dyDescent="0.2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55"/>
      <c r="N1146" s="55"/>
      <c r="O1146" s="55"/>
      <c r="P1146" s="55"/>
      <c r="Q1146" s="55"/>
      <c r="R1146" s="40"/>
    </row>
    <row r="1147" spans="1:18" x14ac:dyDescent="0.2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55"/>
      <c r="N1147" s="55"/>
      <c r="O1147" s="55"/>
      <c r="P1147" s="55"/>
      <c r="Q1147" s="55"/>
      <c r="R1147" s="40"/>
    </row>
    <row r="1148" spans="1:18" x14ac:dyDescent="0.2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55"/>
      <c r="N1148" s="55"/>
      <c r="O1148" s="55"/>
      <c r="P1148" s="55"/>
      <c r="Q1148" s="55"/>
      <c r="R1148" s="40"/>
    </row>
    <row r="1149" spans="1:18" x14ac:dyDescent="0.2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55"/>
      <c r="N1149" s="55"/>
      <c r="O1149" s="55"/>
      <c r="P1149" s="55"/>
      <c r="Q1149" s="55"/>
      <c r="R1149" s="40"/>
    </row>
    <row r="1150" spans="1:18" x14ac:dyDescent="0.2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55"/>
      <c r="N1150" s="55"/>
      <c r="O1150" s="55"/>
      <c r="P1150" s="55"/>
      <c r="Q1150" s="55"/>
      <c r="R1150" s="40"/>
    </row>
    <row r="1151" spans="1:18" x14ac:dyDescent="0.2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55"/>
      <c r="N1151" s="55"/>
      <c r="O1151" s="55"/>
      <c r="P1151" s="55"/>
      <c r="Q1151" s="55"/>
      <c r="R1151" s="40"/>
    </row>
    <row r="1152" spans="1:18" x14ac:dyDescent="0.2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55"/>
      <c r="N1152" s="55"/>
      <c r="O1152" s="55"/>
      <c r="P1152" s="55"/>
      <c r="Q1152" s="55"/>
      <c r="R1152" s="40"/>
    </row>
    <row r="1153" spans="1:18" x14ac:dyDescent="0.2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55"/>
      <c r="N1153" s="55"/>
      <c r="O1153" s="55"/>
      <c r="P1153" s="55"/>
      <c r="Q1153" s="55"/>
      <c r="R1153" s="40"/>
    </row>
    <row r="1154" spans="1:18" x14ac:dyDescent="0.2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55"/>
      <c r="N1154" s="55"/>
      <c r="O1154" s="55"/>
      <c r="P1154" s="55"/>
      <c r="Q1154" s="55"/>
      <c r="R1154" s="40"/>
    </row>
    <row r="1155" spans="1:18" x14ac:dyDescent="0.2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55"/>
      <c r="N1155" s="55"/>
      <c r="O1155" s="55"/>
      <c r="P1155" s="55"/>
      <c r="Q1155" s="55"/>
      <c r="R1155" s="40"/>
    </row>
    <row r="1156" spans="1:18" x14ac:dyDescent="0.2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55"/>
      <c r="N1156" s="55"/>
      <c r="O1156" s="55"/>
      <c r="P1156" s="55"/>
      <c r="Q1156" s="55"/>
      <c r="R1156" s="40"/>
    </row>
    <row r="1157" spans="1:18" x14ac:dyDescent="0.2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55"/>
      <c r="N1157" s="55"/>
      <c r="O1157" s="55"/>
      <c r="P1157" s="55"/>
      <c r="Q1157" s="55"/>
      <c r="R1157" s="40"/>
    </row>
    <row r="1158" spans="1:18" x14ac:dyDescent="0.2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55"/>
      <c r="N1158" s="55"/>
      <c r="O1158" s="55"/>
      <c r="P1158" s="55"/>
      <c r="Q1158" s="55"/>
      <c r="R1158" s="40"/>
    </row>
    <row r="1159" spans="1:18" x14ac:dyDescent="0.2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55"/>
      <c r="N1159" s="55"/>
      <c r="O1159" s="55"/>
      <c r="P1159" s="55"/>
      <c r="Q1159" s="55"/>
      <c r="R1159" s="40"/>
    </row>
    <row r="1160" spans="1:18" x14ac:dyDescent="0.2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55"/>
      <c r="N1160" s="55"/>
      <c r="O1160" s="55"/>
      <c r="P1160" s="55"/>
      <c r="Q1160" s="55"/>
      <c r="R1160" s="40"/>
    </row>
    <row r="1161" spans="1:18" x14ac:dyDescent="0.2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55"/>
      <c r="N1161" s="55"/>
      <c r="O1161" s="55"/>
      <c r="P1161" s="55"/>
      <c r="Q1161" s="55"/>
      <c r="R1161" s="40"/>
    </row>
    <row r="1162" spans="1:18" x14ac:dyDescent="0.2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55"/>
      <c r="N1162" s="55"/>
      <c r="O1162" s="55"/>
      <c r="P1162" s="55"/>
      <c r="Q1162" s="55"/>
      <c r="R1162" s="40"/>
    </row>
    <row r="1163" spans="1:18" x14ac:dyDescent="0.2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55"/>
      <c r="N1163" s="55"/>
      <c r="O1163" s="55"/>
      <c r="P1163" s="55"/>
      <c r="Q1163" s="55"/>
      <c r="R1163" s="40"/>
    </row>
    <row r="1164" spans="1:18" x14ac:dyDescent="0.2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55"/>
      <c r="N1164" s="55"/>
      <c r="O1164" s="55"/>
      <c r="P1164" s="55"/>
      <c r="Q1164" s="55"/>
      <c r="R1164" s="40"/>
    </row>
    <row r="1165" spans="1:18" x14ac:dyDescent="0.2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55"/>
      <c r="N1165" s="55"/>
      <c r="O1165" s="55"/>
      <c r="P1165" s="55"/>
      <c r="Q1165" s="55"/>
      <c r="R1165" s="40"/>
    </row>
    <row r="1166" spans="1:18" x14ac:dyDescent="0.2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55"/>
      <c r="N1166" s="55"/>
      <c r="O1166" s="55"/>
      <c r="P1166" s="55"/>
      <c r="Q1166" s="55"/>
      <c r="R1166" s="40"/>
    </row>
    <row r="1167" spans="1:18" x14ac:dyDescent="0.2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55"/>
      <c r="N1167" s="55"/>
      <c r="O1167" s="55"/>
      <c r="P1167" s="55"/>
      <c r="Q1167" s="55"/>
      <c r="R1167" s="40"/>
    </row>
    <row r="1168" spans="1:18" x14ac:dyDescent="0.2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55"/>
      <c r="N1168" s="55"/>
      <c r="O1168" s="55"/>
      <c r="P1168" s="55"/>
      <c r="Q1168" s="55"/>
      <c r="R1168" s="40"/>
    </row>
    <row r="1169" spans="1:18" x14ac:dyDescent="0.2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55"/>
      <c r="N1169" s="55"/>
      <c r="O1169" s="55"/>
      <c r="P1169" s="55"/>
      <c r="Q1169" s="55"/>
      <c r="R1169" s="40"/>
    </row>
    <row r="1170" spans="1:18" x14ac:dyDescent="0.2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55"/>
      <c r="N1170" s="55"/>
      <c r="O1170" s="55"/>
      <c r="P1170" s="55"/>
      <c r="Q1170" s="55"/>
      <c r="R1170" s="40"/>
    </row>
    <row r="1171" spans="1:18" x14ac:dyDescent="0.2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55"/>
      <c r="N1171" s="55"/>
      <c r="O1171" s="55"/>
      <c r="P1171" s="55"/>
      <c r="Q1171" s="55"/>
      <c r="R1171" s="40"/>
    </row>
    <row r="1172" spans="1:18" x14ac:dyDescent="0.2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55"/>
      <c r="N1172" s="55"/>
      <c r="O1172" s="55"/>
      <c r="P1172" s="55"/>
      <c r="Q1172" s="55"/>
      <c r="R1172" s="40"/>
    </row>
    <row r="1173" spans="1:18" x14ac:dyDescent="0.2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55"/>
      <c r="N1173" s="55"/>
      <c r="O1173" s="55"/>
      <c r="P1173" s="55"/>
      <c r="Q1173" s="55"/>
      <c r="R1173" s="40"/>
    </row>
    <row r="1174" spans="1:18" x14ac:dyDescent="0.2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55"/>
      <c r="N1174" s="55"/>
      <c r="O1174" s="55"/>
      <c r="P1174" s="55"/>
      <c r="Q1174" s="55"/>
      <c r="R1174" s="40"/>
    </row>
    <row r="1175" spans="1:18" x14ac:dyDescent="0.2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55"/>
      <c r="N1175" s="55"/>
      <c r="O1175" s="55"/>
      <c r="P1175" s="55"/>
      <c r="Q1175" s="55"/>
      <c r="R1175" s="40"/>
    </row>
    <row r="1176" spans="1:18" x14ac:dyDescent="0.2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55"/>
      <c r="N1176" s="55"/>
      <c r="O1176" s="55"/>
      <c r="P1176" s="55"/>
      <c r="Q1176" s="55"/>
      <c r="R1176" s="40"/>
    </row>
    <row r="1177" spans="1:18" x14ac:dyDescent="0.2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55"/>
      <c r="N1177" s="55"/>
      <c r="O1177" s="55"/>
      <c r="P1177" s="55"/>
      <c r="Q1177" s="55"/>
      <c r="R1177" s="40"/>
    </row>
    <row r="1178" spans="1:18" x14ac:dyDescent="0.2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55"/>
      <c r="N1178" s="55"/>
      <c r="O1178" s="55"/>
      <c r="P1178" s="55"/>
      <c r="Q1178" s="55"/>
      <c r="R1178" s="40"/>
    </row>
    <row r="1179" spans="1:18" x14ac:dyDescent="0.2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55"/>
      <c r="N1179" s="55"/>
      <c r="O1179" s="55"/>
      <c r="P1179" s="55"/>
      <c r="Q1179" s="55"/>
      <c r="R1179" s="40"/>
    </row>
    <row r="1180" spans="1:18" x14ac:dyDescent="0.2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55"/>
      <c r="N1180" s="55"/>
      <c r="O1180" s="55"/>
      <c r="P1180" s="55"/>
      <c r="Q1180" s="55"/>
      <c r="R1180" s="40"/>
    </row>
    <row r="1181" spans="1:18" x14ac:dyDescent="0.2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55"/>
      <c r="N1181" s="55"/>
      <c r="O1181" s="55"/>
      <c r="P1181" s="55"/>
      <c r="Q1181" s="55"/>
      <c r="R1181" s="40"/>
    </row>
    <row r="1182" spans="1:18" x14ac:dyDescent="0.2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55"/>
      <c r="N1182" s="55"/>
      <c r="O1182" s="55"/>
      <c r="P1182" s="55"/>
      <c r="Q1182" s="55"/>
      <c r="R1182" s="40"/>
    </row>
    <row r="1183" spans="1:18" x14ac:dyDescent="0.2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55"/>
      <c r="N1183" s="55"/>
      <c r="O1183" s="55"/>
      <c r="P1183" s="55"/>
      <c r="Q1183" s="55"/>
      <c r="R1183" s="40"/>
    </row>
    <row r="1184" spans="1:18" x14ac:dyDescent="0.2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55"/>
      <c r="N1184" s="55"/>
      <c r="O1184" s="55"/>
      <c r="P1184" s="55"/>
      <c r="Q1184" s="55"/>
      <c r="R1184" s="40"/>
    </row>
    <row r="1185" spans="1:18" x14ac:dyDescent="0.2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55"/>
      <c r="N1185" s="55"/>
      <c r="O1185" s="55"/>
      <c r="P1185" s="55"/>
      <c r="Q1185" s="55"/>
      <c r="R1185" s="40"/>
    </row>
    <row r="1186" spans="1:18" x14ac:dyDescent="0.2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55"/>
      <c r="N1186" s="55"/>
      <c r="O1186" s="55"/>
      <c r="P1186" s="55"/>
      <c r="Q1186" s="55"/>
      <c r="R1186" s="40"/>
    </row>
    <row r="1187" spans="1:18" x14ac:dyDescent="0.2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55"/>
      <c r="N1187" s="55"/>
      <c r="O1187" s="55"/>
      <c r="P1187" s="55"/>
      <c r="Q1187" s="55"/>
      <c r="R1187" s="40"/>
    </row>
    <row r="1188" spans="1:18" x14ac:dyDescent="0.2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55"/>
      <c r="N1188" s="55"/>
      <c r="O1188" s="55"/>
      <c r="P1188" s="55"/>
      <c r="Q1188" s="55"/>
      <c r="R1188" s="40"/>
    </row>
    <row r="1189" spans="1:18" x14ac:dyDescent="0.2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55"/>
      <c r="N1189" s="55"/>
      <c r="O1189" s="55"/>
      <c r="P1189" s="55"/>
      <c r="Q1189" s="55"/>
      <c r="R1189" s="40"/>
    </row>
    <row r="1190" spans="1:18" x14ac:dyDescent="0.2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55"/>
      <c r="N1190" s="55"/>
      <c r="O1190" s="55"/>
      <c r="P1190" s="55"/>
      <c r="Q1190" s="55"/>
      <c r="R1190" s="40"/>
    </row>
    <row r="1191" spans="1:18" x14ac:dyDescent="0.2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55"/>
      <c r="N1191" s="55"/>
      <c r="O1191" s="55"/>
      <c r="P1191" s="55"/>
      <c r="Q1191" s="55"/>
      <c r="R1191" s="40"/>
    </row>
    <row r="1192" spans="1:18" x14ac:dyDescent="0.2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55"/>
      <c r="N1192" s="55"/>
      <c r="O1192" s="55"/>
      <c r="P1192" s="55"/>
      <c r="Q1192" s="55"/>
      <c r="R1192" s="40"/>
    </row>
    <row r="1193" spans="1:18" x14ac:dyDescent="0.2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55"/>
      <c r="N1193" s="55"/>
      <c r="O1193" s="55"/>
      <c r="P1193" s="55"/>
      <c r="Q1193" s="55"/>
      <c r="R1193" s="40"/>
    </row>
    <row r="1194" spans="1:18" x14ac:dyDescent="0.2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55"/>
      <c r="N1194" s="55"/>
      <c r="O1194" s="55"/>
      <c r="P1194" s="55"/>
      <c r="Q1194" s="55"/>
      <c r="R1194" s="40"/>
    </row>
    <row r="1195" spans="1:18" x14ac:dyDescent="0.2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55"/>
      <c r="N1195" s="55"/>
      <c r="O1195" s="55"/>
      <c r="P1195" s="55"/>
      <c r="Q1195" s="55"/>
      <c r="R1195" s="40"/>
    </row>
    <row r="1196" spans="1:18" x14ac:dyDescent="0.2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55"/>
      <c r="N1196" s="55"/>
      <c r="O1196" s="55"/>
      <c r="P1196" s="55"/>
      <c r="Q1196" s="55"/>
      <c r="R1196" s="40"/>
    </row>
    <row r="1197" spans="1:18" x14ac:dyDescent="0.2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55"/>
      <c r="N1197" s="55"/>
      <c r="O1197" s="55"/>
      <c r="P1197" s="55"/>
      <c r="Q1197" s="55"/>
      <c r="R1197" s="40"/>
    </row>
    <row r="1198" spans="1:18" x14ac:dyDescent="0.2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55"/>
      <c r="N1198" s="55"/>
      <c r="O1198" s="55"/>
      <c r="P1198" s="55"/>
      <c r="Q1198" s="55"/>
      <c r="R1198" s="40"/>
    </row>
    <row r="1199" spans="1:18" x14ac:dyDescent="0.2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55"/>
      <c r="N1199" s="55"/>
      <c r="O1199" s="55"/>
      <c r="P1199" s="55"/>
      <c r="Q1199" s="55"/>
      <c r="R1199" s="40"/>
    </row>
    <row r="1200" spans="1:18" x14ac:dyDescent="0.2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55"/>
      <c r="N1200" s="55"/>
      <c r="O1200" s="55"/>
      <c r="P1200" s="55"/>
      <c r="Q1200" s="55"/>
      <c r="R1200" s="40"/>
    </row>
    <row r="1201" spans="1:18" x14ac:dyDescent="0.2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55"/>
      <c r="N1201" s="55"/>
      <c r="O1201" s="55"/>
      <c r="P1201" s="55"/>
      <c r="Q1201" s="55"/>
      <c r="R1201" s="40"/>
    </row>
    <row r="1202" spans="1:18" x14ac:dyDescent="0.2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55"/>
      <c r="N1202" s="55"/>
      <c r="O1202" s="55"/>
      <c r="P1202" s="55"/>
      <c r="Q1202" s="55"/>
      <c r="R1202" s="40"/>
    </row>
    <row r="1203" spans="1:18" x14ac:dyDescent="0.2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55"/>
      <c r="N1203" s="55"/>
      <c r="O1203" s="55"/>
      <c r="P1203" s="55"/>
      <c r="Q1203" s="55"/>
      <c r="R1203" s="40"/>
    </row>
    <row r="1204" spans="1:18" x14ac:dyDescent="0.2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55"/>
      <c r="N1204" s="55"/>
      <c r="O1204" s="55"/>
      <c r="P1204" s="55"/>
      <c r="Q1204" s="55"/>
      <c r="R1204" s="40"/>
    </row>
    <row r="1205" spans="1:18" x14ac:dyDescent="0.2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55"/>
      <c r="N1205" s="55"/>
      <c r="O1205" s="55"/>
      <c r="P1205" s="55"/>
      <c r="Q1205" s="55"/>
      <c r="R1205" s="40"/>
    </row>
    <row r="1206" spans="1:18" x14ac:dyDescent="0.2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55"/>
      <c r="N1206" s="55"/>
      <c r="O1206" s="55"/>
      <c r="P1206" s="55"/>
      <c r="Q1206" s="55"/>
      <c r="R1206" s="40"/>
    </row>
    <row r="1207" spans="1:18" x14ac:dyDescent="0.2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55"/>
      <c r="N1207" s="55"/>
      <c r="O1207" s="55"/>
      <c r="P1207" s="55"/>
      <c r="Q1207" s="55"/>
      <c r="R1207" s="40"/>
    </row>
    <row r="1208" spans="1:18" x14ac:dyDescent="0.2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55"/>
      <c r="N1208" s="55"/>
      <c r="O1208" s="55"/>
      <c r="P1208" s="55"/>
      <c r="Q1208" s="55"/>
      <c r="R1208" s="40"/>
    </row>
    <row r="1209" spans="1:18" x14ac:dyDescent="0.2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55"/>
      <c r="N1209" s="55"/>
      <c r="O1209" s="55"/>
      <c r="P1209" s="55"/>
      <c r="Q1209" s="55"/>
      <c r="R1209" s="40"/>
    </row>
    <row r="1210" spans="1:18" x14ac:dyDescent="0.2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55"/>
      <c r="N1210" s="55"/>
      <c r="O1210" s="55"/>
      <c r="P1210" s="55"/>
      <c r="Q1210" s="55"/>
      <c r="R1210" s="40"/>
    </row>
    <row r="1211" spans="1:18" x14ac:dyDescent="0.2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55"/>
      <c r="N1211" s="55"/>
      <c r="O1211" s="55"/>
      <c r="P1211" s="55"/>
      <c r="Q1211" s="55"/>
      <c r="R1211" s="40"/>
    </row>
    <row r="1212" spans="1:18" x14ac:dyDescent="0.2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55"/>
      <c r="N1212" s="55"/>
      <c r="O1212" s="55"/>
      <c r="P1212" s="55"/>
      <c r="Q1212" s="55"/>
      <c r="R1212" s="40"/>
    </row>
    <row r="1213" spans="1:18" x14ac:dyDescent="0.2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55"/>
      <c r="N1213" s="55"/>
      <c r="O1213" s="55"/>
      <c r="P1213" s="55"/>
      <c r="Q1213" s="55"/>
      <c r="R1213" s="40"/>
    </row>
    <row r="1214" spans="1:18" x14ac:dyDescent="0.2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55"/>
      <c r="N1214" s="55"/>
      <c r="O1214" s="55"/>
      <c r="P1214" s="55"/>
      <c r="Q1214" s="55"/>
      <c r="R1214" s="40"/>
    </row>
    <row r="1215" spans="1:18" x14ac:dyDescent="0.2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55"/>
      <c r="N1215" s="55"/>
      <c r="O1215" s="55"/>
      <c r="P1215" s="55"/>
      <c r="Q1215" s="55"/>
      <c r="R1215" s="40"/>
    </row>
    <row r="1216" spans="1:18" x14ac:dyDescent="0.2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55"/>
      <c r="N1216" s="55"/>
      <c r="O1216" s="55"/>
      <c r="P1216" s="55"/>
      <c r="Q1216" s="55"/>
      <c r="R1216" s="40"/>
    </row>
    <row r="1217" spans="1:18" x14ac:dyDescent="0.2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55"/>
      <c r="N1217" s="55"/>
      <c r="O1217" s="55"/>
      <c r="P1217" s="55"/>
      <c r="Q1217" s="55"/>
      <c r="R1217" s="40"/>
    </row>
    <row r="1218" spans="1:18" x14ac:dyDescent="0.2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55"/>
      <c r="N1218" s="55"/>
      <c r="O1218" s="55"/>
      <c r="P1218" s="55"/>
      <c r="Q1218" s="55"/>
      <c r="R1218" s="40"/>
    </row>
    <row r="1219" spans="1:18" x14ac:dyDescent="0.2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55"/>
      <c r="N1219" s="55"/>
      <c r="O1219" s="55"/>
      <c r="P1219" s="55"/>
      <c r="Q1219" s="55"/>
      <c r="R1219" s="40"/>
    </row>
    <row r="1220" spans="1:18" x14ac:dyDescent="0.2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55"/>
      <c r="N1220" s="55"/>
      <c r="O1220" s="55"/>
      <c r="P1220" s="55"/>
      <c r="Q1220" s="55"/>
      <c r="R1220" s="40"/>
    </row>
    <row r="1221" spans="1:18" x14ac:dyDescent="0.2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55"/>
      <c r="N1221" s="55"/>
      <c r="O1221" s="55"/>
      <c r="P1221" s="55"/>
      <c r="Q1221" s="55"/>
      <c r="R1221" s="40"/>
    </row>
    <row r="1222" spans="1:18" x14ac:dyDescent="0.2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55"/>
      <c r="N1222" s="55"/>
      <c r="O1222" s="55"/>
      <c r="P1222" s="55"/>
      <c r="Q1222" s="55"/>
      <c r="R1222" s="40"/>
    </row>
    <row r="1223" spans="1:18" x14ac:dyDescent="0.2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55"/>
      <c r="N1223" s="55"/>
      <c r="O1223" s="55"/>
      <c r="P1223" s="55"/>
      <c r="Q1223" s="55"/>
      <c r="R1223" s="40"/>
    </row>
    <row r="1224" spans="1:18" x14ac:dyDescent="0.2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55"/>
      <c r="N1224" s="55"/>
      <c r="O1224" s="55"/>
      <c r="P1224" s="55"/>
      <c r="Q1224" s="55"/>
      <c r="R1224" s="40"/>
    </row>
    <row r="1225" spans="1:18" x14ac:dyDescent="0.2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55"/>
      <c r="N1225" s="55"/>
      <c r="O1225" s="55"/>
      <c r="P1225" s="55"/>
      <c r="Q1225" s="55"/>
      <c r="R1225" s="40"/>
    </row>
    <row r="1226" spans="1:18" x14ac:dyDescent="0.2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55"/>
      <c r="N1226" s="55"/>
      <c r="O1226" s="55"/>
      <c r="P1226" s="55"/>
      <c r="Q1226" s="55"/>
      <c r="R1226" s="40"/>
    </row>
    <row r="1227" spans="1:18" x14ac:dyDescent="0.2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55"/>
      <c r="N1227" s="55"/>
      <c r="O1227" s="55"/>
      <c r="P1227" s="55"/>
      <c r="Q1227" s="55"/>
      <c r="R1227" s="40"/>
    </row>
    <row r="1228" spans="1:18" x14ac:dyDescent="0.2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55"/>
      <c r="N1228" s="55"/>
      <c r="O1228" s="55"/>
      <c r="P1228" s="55"/>
      <c r="Q1228" s="55"/>
      <c r="R1228" s="40"/>
    </row>
    <row r="1229" spans="1:18" x14ac:dyDescent="0.2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55"/>
      <c r="N1229" s="55"/>
      <c r="O1229" s="55"/>
      <c r="P1229" s="55"/>
      <c r="Q1229" s="55"/>
      <c r="R1229" s="40"/>
    </row>
    <row r="1230" spans="1:18" x14ac:dyDescent="0.2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55"/>
      <c r="N1230" s="55"/>
      <c r="O1230" s="55"/>
      <c r="P1230" s="55"/>
      <c r="Q1230" s="55"/>
      <c r="R1230" s="40"/>
    </row>
    <row r="1231" spans="1:18" x14ac:dyDescent="0.2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55"/>
      <c r="N1231" s="55"/>
      <c r="O1231" s="55"/>
      <c r="P1231" s="55"/>
      <c r="Q1231" s="55"/>
      <c r="R1231" s="40"/>
    </row>
    <row r="1232" spans="1:18" x14ac:dyDescent="0.2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55"/>
      <c r="N1232" s="55"/>
      <c r="O1232" s="55"/>
      <c r="P1232" s="55"/>
      <c r="Q1232" s="55"/>
      <c r="R1232" s="40"/>
    </row>
    <row r="1233" spans="1:18" x14ac:dyDescent="0.2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55"/>
      <c r="N1233" s="55"/>
      <c r="O1233" s="55"/>
      <c r="P1233" s="55"/>
      <c r="Q1233" s="55"/>
      <c r="R1233" s="40"/>
    </row>
    <row r="1234" spans="1:18" x14ac:dyDescent="0.2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55"/>
      <c r="N1234" s="55"/>
      <c r="O1234" s="55"/>
      <c r="P1234" s="55"/>
      <c r="Q1234" s="55"/>
      <c r="R1234" s="40"/>
    </row>
    <row r="1235" spans="1:18" x14ac:dyDescent="0.2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55"/>
      <c r="N1235" s="55"/>
      <c r="O1235" s="55"/>
      <c r="P1235" s="55"/>
      <c r="Q1235" s="55"/>
      <c r="R1235" s="40"/>
    </row>
    <row r="1236" spans="1:18" x14ac:dyDescent="0.2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55"/>
      <c r="N1236" s="55"/>
      <c r="O1236" s="55"/>
      <c r="P1236" s="55"/>
      <c r="Q1236" s="55"/>
      <c r="R1236" s="40"/>
    </row>
    <row r="1237" spans="1:18" x14ac:dyDescent="0.2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55"/>
      <c r="N1237" s="55"/>
      <c r="O1237" s="55"/>
      <c r="P1237" s="55"/>
      <c r="Q1237" s="55"/>
      <c r="R1237" s="40"/>
    </row>
    <row r="1238" spans="1:18" x14ac:dyDescent="0.2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55"/>
      <c r="N1238" s="55"/>
      <c r="O1238" s="55"/>
      <c r="P1238" s="55"/>
      <c r="Q1238" s="55"/>
      <c r="R1238" s="40"/>
    </row>
    <row r="1239" spans="1:18" x14ac:dyDescent="0.2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55"/>
      <c r="N1239" s="55"/>
      <c r="O1239" s="55"/>
      <c r="P1239" s="55"/>
      <c r="Q1239" s="55"/>
      <c r="R1239" s="40"/>
    </row>
    <row r="1240" spans="1:18" x14ac:dyDescent="0.2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55"/>
      <c r="N1240" s="55"/>
      <c r="O1240" s="55"/>
      <c r="P1240" s="55"/>
      <c r="Q1240" s="55"/>
      <c r="R1240" s="40"/>
    </row>
    <row r="1241" spans="1:18" x14ac:dyDescent="0.2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55"/>
      <c r="N1241" s="55"/>
      <c r="O1241" s="55"/>
      <c r="P1241" s="55"/>
      <c r="Q1241" s="55"/>
      <c r="R1241" s="40"/>
    </row>
    <row r="1242" spans="1:18" x14ac:dyDescent="0.2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55"/>
      <c r="N1242" s="55"/>
      <c r="O1242" s="55"/>
      <c r="P1242" s="55"/>
      <c r="Q1242" s="55"/>
      <c r="R1242" s="40"/>
    </row>
    <row r="1243" spans="1:18" x14ac:dyDescent="0.2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55"/>
      <c r="N1243" s="55"/>
      <c r="O1243" s="55"/>
      <c r="P1243" s="55"/>
      <c r="Q1243" s="55"/>
      <c r="R1243" s="40"/>
    </row>
    <row r="1244" spans="1:18" x14ac:dyDescent="0.2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55"/>
      <c r="N1244" s="55"/>
      <c r="O1244" s="55"/>
      <c r="P1244" s="55"/>
      <c r="Q1244" s="55"/>
      <c r="R1244" s="40"/>
    </row>
    <row r="1245" spans="1:18" x14ac:dyDescent="0.2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55"/>
      <c r="N1245" s="55"/>
      <c r="O1245" s="55"/>
      <c r="P1245" s="55"/>
      <c r="Q1245" s="55"/>
      <c r="R1245" s="40"/>
    </row>
    <row r="1246" spans="1:18" x14ac:dyDescent="0.2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55"/>
      <c r="N1246" s="55"/>
      <c r="O1246" s="55"/>
      <c r="P1246" s="55"/>
      <c r="Q1246" s="55"/>
      <c r="R1246" s="40"/>
    </row>
    <row r="1247" spans="1:18" x14ac:dyDescent="0.2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55"/>
      <c r="N1247" s="55"/>
      <c r="O1247" s="55"/>
      <c r="P1247" s="55"/>
      <c r="Q1247" s="55"/>
      <c r="R1247" s="40"/>
    </row>
    <row r="1248" spans="1:18" x14ac:dyDescent="0.2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55"/>
      <c r="N1248" s="55"/>
      <c r="O1248" s="55"/>
      <c r="P1248" s="55"/>
      <c r="Q1248" s="55"/>
      <c r="R1248" s="40"/>
    </row>
    <row r="1249" spans="1:18" x14ac:dyDescent="0.2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55"/>
      <c r="N1249" s="55"/>
      <c r="O1249" s="55"/>
      <c r="P1249" s="55"/>
      <c r="Q1249" s="55"/>
      <c r="R1249" s="40"/>
    </row>
    <row r="1250" spans="1:18" x14ac:dyDescent="0.2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55"/>
      <c r="N1250" s="55"/>
      <c r="O1250" s="55"/>
      <c r="P1250" s="55"/>
      <c r="Q1250" s="55"/>
      <c r="R1250" s="40"/>
    </row>
    <row r="1251" spans="1:18" x14ac:dyDescent="0.2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55"/>
      <c r="N1251" s="55"/>
      <c r="O1251" s="55"/>
      <c r="P1251" s="55"/>
      <c r="Q1251" s="55"/>
      <c r="R1251" s="40"/>
    </row>
    <row r="1252" spans="1:18" x14ac:dyDescent="0.2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55"/>
      <c r="N1252" s="55"/>
      <c r="O1252" s="55"/>
      <c r="P1252" s="55"/>
      <c r="Q1252" s="55"/>
      <c r="R1252" s="40"/>
    </row>
    <row r="1253" spans="1:18" x14ac:dyDescent="0.2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55"/>
      <c r="N1253" s="55"/>
      <c r="O1253" s="55"/>
      <c r="P1253" s="55"/>
      <c r="Q1253" s="55"/>
      <c r="R1253" s="40"/>
    </row>
    <row r="1254" spans="1:18" x14ac:dyDescent="0.2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55"/>
      <c r="N1254" s="55"/>
      <c r="O1254" s="55"/>
      <c r="P1254" s="55"/>
      <c r="Q1254" s="55"/>
      <c r="R1254" s="40"/>
    </row>
    <row r="1255" spans="1:18" x14ac:dyDescent="0.2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55"/>
      <c r="N1255" s="55"/>
      <c r="O1255" s="55"/>
      <c r="P1255" s="55"/>
      <c r="Q1255" s="55"/>
      <c r="R1255" s="40"/>
    </row>
    <row r="1256" spans="1:18" x14ac:dyDescent="0.2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55"/>
      <c r="N1256" s="55"/>
      <c r="O1256" s="55"/>
      <c r="P1256" s="55"/>
      <c r="Q1256" s="55"/>
      <c r="R1256" s="40"/>
    </row>
    <row r="1257" spans="1:18" x14ac:dyDescent="0.2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55"/>
      <c r="N1257" s="55"/>
      <c r="O1257" s="55"/>
      <c r="P1257" s="55"/>
      <c r="Q1257" s="55"/>
      <c r="R1257" s="40"/>
    </row>
    <row r="1258" spans="1:18" x14ac:dyDescent="0.2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55"/>
      <c r="N1258" s="55"/>
      <c r="O1258" s="55"/>
      <c r="P1258" s="55"/>
      <c r="Q1258" s="55"/>
      <c r="R1258" s="40"/>
    </row>
    <row r="1259" spans="1:18" x14ac:dyDescent="0.2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55"/>
      <c r="N1259" s="55"/>
      <c r="O1259" s="55"/>
      <c r="P1259" s="55"/>
      <c r="Q1259" s="55"/>
      <c r="R1259" s="40"/>
    </row>
    <row r="1260" spans="1:18" x14ac:dyDescent="0.2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55"/>
      <c r="N1260" s="55"/>
      <c r="O1260" s="55"/>
      <c r="P1260" s="55"/>
      <c r="Q1260" s="55"/>
      <c r="R1260" s="40"/>
    </row>
    <row r="1261" spans="1:18" x14ac:dyDescent="0.2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55"/>
      <c r="N1261" s="55"/>
      <c r="O1261" s="55"/>
      <c r="P1261" s="55"/>
      <c r="Q1261" s="55"/>
      <c r="R1261" s="40"/>
    </row>
    <row r="1262" spans="1:18" x14ac:dyDescent="0.2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55"/>
      <c r="N1262" s="55"/>
      <c r="O1262" s="55"/>
      <c r="P1262" s="55"/>
      <c r="Q1262" s="55"/>
      <c r="R1262" s="40"/>
    </row>
    <row r="1263" spans="1:18" x14ac:dyDescent="0.2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55"/>
      <c r="N1263" s="55"/>
      <c r="O1263" s="55"/>
      <c r="P1263" s="55"/>
      <c r="Q1263" s="55"/>
      <c r="R1263" s="40"/>
    </row>
    <row r="1264" spans="1:18" x14ac:dyDescent="0.2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55"/>
      <c r="N1264" s="55"/>
      <c r="O1264" s="55"/>
      <c r="P1264" s="55"/>
      <c r="Q1264" s="55"/>
      <c r="R1264" s="40"/>
    </row>
    <row r="1265" spans="1:18" x14ac:dyDescent="0.2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55"/>
      <c r="N1265" s="55"/>
      <c r="O1265" s="55"/>
      <c r="P1265" s="55"/>
      <c r="Q1265" s="55"/>
      <c r="R1265" s="40"/>
    </row>
    <row r="1266" spans="1:18" x14ac:dyDescent="0.2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55"/>
      <c r="N1266" s="55"/>
      <c r="O1266" s="55"/>
      <c r="P1266" s="55"/>
      <c r="Q1266" s="55"/>
      <c r="R1266" s="40"/>
    </row>
    <row r="1267" spans="1:18" x14ac:dyDescent="0.2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55"/>
      <c r="N1267" s="55"/>
      <c r="O1267" s="55"/>
      <c r="P1267" s="55"/>
      <c r="Q1267" s="55"/>
      <c r="R1267" s="40"/>
    </row>
    <row r="1268" spans="1:18" x14ac:dyDescent="0.2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55"/>
      <c r="N1268" s="55"/>
      <c r="O1268" s="55"/>
      <c r="P1268" s="55"/>
      <c r="Q1268" s="55"/>
      <c r="R1268" s="40"/>
    </row>
    <row r="1269" spans="1:18" x14ac:dyDescent="0.2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55"/>
      <c r="N1269" s="55"/>
      <c r="O1269" s="55"/>
      <c r="P1269" s="55"/>
      <c r="Q1269" s="55"/>
      <c r="R1269" s="40"/>
    </row>
    <row r="1270" spans="1:18" x14ac:dyDescent="0.2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55"/>
      <c r="N1270" s="55"/>
      <c r="O1270" s="55"/>
      <c r="P1270" s="55"/>
      <c r="Q1270" s="55"/>
      <c r="R1270" s="40"/>
    </row>
    <row r="1271" spans="1:18" x14ac:dyDescent="0.2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55"/>
      <c r="N1271" s="55"/>
      <c r="O1271" s="55"/>
      <c r="P1271" s="55"/>
      <c r="Q1271" s="55"/>
      <c r="R1271" s="40"/>
    </row>
    <row r="1272" spans="1:18" x14ac:dyDescent="0.2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55"/>
      <c r="N1272" s="55"/>
      <c r="O1272" s="55"/>
      <c r="P1272" s="55"/>
      <c r="Q1272" s="55"/>
      <c r="R1272" s="40"/>
    </row>
    <row r="1273" spans="1:18" x14ac:dyDescent="0.2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55"/>
      <c r="N1273" s="55"/>
      <c r="O1273" s="55"/>
      <c r="P1273" s="55"/>
      <c r="Q1273" s="55"/>
      <c r="R1273" s="40"/>
    </row>
    <row r="1274" spans="1:18" x14ac:dyDescent="0.2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55"/>
      <c r="N1274" s="55"/>
      <c r="O1274" s="55"/>
      <c r="P1274" s="55"/>
      <c r="Q1274" s="55"/>
      <c r="R1274" s="40"/>
    </row>
    <row r="1275" spans="1:18" x14ac:dyDescent="0.2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55"/>
      <c r="N1275" s="55"/>
      <c r="O1275" s="55"/>
      <c r="P1275" s="55"/>
      <c r="Q1275" s="55"/>
      <c r="R1275" s="40"/>
    </row>
    <row r="1276" spans="1:18" x14ac:dyDescent="0.2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55"/>
      <c r="N1276" s="55"/>
      <c r="O1276" s="55"/>
      <c r="P1276" s="55"/>
      <c r="Q1276" s="55"/>
      <c r="R1276" s="40"/>
    </row>
    <row r="1277" spans="1:18" x14ac:dyDescent="0.2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55"/>
      <c r="N1277" s="55"/>
      <c r="O1277" s="55"/>
      <c r="P1277" s="55"/>
      <c r="Q1277" s="55"/>
      <c r="R1277" s="40"/>
    </row>
    <row r="1278" spans="1:18" x14ac:dyDescent="0.2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55"/>
      <c r="N1278" s="55"/>
      <c r="O1278" s="55"/>
      <c r="P1278" s="55"/>
      <c r="Q1278" s="55"/>
      <c r="R1278" s="40"/>
    </row>
    <row r="1279" spans="1:18" x14ac:dyDescent="0.2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55"/>
      <c r="N1279" s="55"/>
      <c r="O1279" s="55"/>
      <c r="P1279" s="55"/>
      <c r="Q1279" s="55"/>
      <c r="R1279" s="40"/>
    </row>
    <row r="1280" spans="1:18" x14ac:dyDescent="0.2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55"/>
      <c r="N1280" s="55"/>
      <c r="O1280" s="55"/>
      <c r="P1280" s="55"/>
      <c r="Q1280" s="55"/>
      <c r="R1280" s="40"/>
    </row>
    <row r="1281" spans="1:18" x14ac:dyDescent="0.2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55"/>
      <c r="N1281" s="55"/>
      <c r="O1281" s="55"/>
      <c r="P1281" s="55"/>
      <c r="Q1281" s="55"/>
      <c r="R1281" s="40"/>
    </row>
    <row r="1282" spans="1:18" x14ac:dyDescent="0.2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55"/>
      <c r="N1282" s="55"/>
      <c r="O1282" s="55"/>
      <c r="P1282" s="55"/>
      <c r="Q1282" s="55"/>
      <c r="R1282" s="40"/>
    </row>
    <row r="1283" spans="1:18" x14ac:dyDescent="0.2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55"/>
      <c r="N1283" s="55"/>
      <c r="O1283" s="55"/>
      <c r="P1283" s="55"/>
      <c r="Q1283" s="55"/>
      <c r="R1283" s="40"/>
    </row>
    <row r="1284" spans="1:18" x14ac:dyDescent="0.2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55"/>
      <c r="N1284" s="55"/>
      <c r="O1284" s="55"/>
      <c r="P1284" s="55"/>
      <c r="Q1284" s="55"/>
      <c r="R1284" s="40"/>
    </row>
    <row r="1285" spans="1:18" x14ac:dyDescent="0.2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55"/>
      <c r="N1285" s="55"/>
      <c r="O1285" s="55"/>
      <c r="P1285" s="55"/>
      <c r="Q1285" s="55"/>
      <c r="R1285" s="40"/>
    </row>
    <row r="1286" spans="1:18" x14ac:dyDescent="0.2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55"/>
      <c r="N1286" s="55"/>
      <c r="O1286" s="55"/>
      <c r="P1286" s="55"/>
      <c r="Q1286" s="55"/>
      <c r="R1286" s="40"/>
    </row>
    <row r="1287" spans="1:18" x14ac:dyDescent="0.2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55"/>
      <c r="N1287" s="55"/>
      <c r="O1287" s="55"/>
      <c r="P1287" s="55"/>
      <c r="Q1287" s="55"/>
      <c r="R1287" s="40"/>
    </row>
    <row r="1288" spans="1:18" x14ac:dyDescent="0.2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55"/>
      <c r="N1288" s="55"/>
      <c r="O1288" s="55"/>
      <c r="P1288" s="55"/>
      <c r="Q1288" s="55"/>
      <c r="R1288" s="40"/>
    </row>
    <row r="1289" spans="1:18" x14ac:dyDescent="0.2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55"/>
      <c r="N1289" s="55"/>
      <c r="O1289" s="55"/>
      <c r="P1289" s="55"/>
      <c r="Q1289" s="55"/>
      <c r="R1289" s="40"/>
    </row>
    <row r="1290" spans="1:18" x14ac:dyDescent="0.25">
      <c r="C1290" s="40"/>
    </row>
  </sheetData>
  <autoFilter ref="A2:S541">
    <filterColumn colId="9">
      <filters>
        <filter val="2023"/>
      </filters>
    </filterColumn>
  </autoFilter>
  <mergeCells count="42">
    <mergeCell ref="S15:S18"/>
    <mergeCell ref="S20:S23"/>
    <mergeCell ref="S25:S28"/>
    <mergeCell ref="S44:S47"/>
    <mergeCell ref="A1:T1"/>
    <mergeCell ref="S49:S52"/>
    <mergeCell ref="S54:S55"/>
    <mergeCell ref="S60:S63"/>
    <mergeCell ref="S65:S68"/>
    <mergeCell ref="S56:S57"/>
    <mergeCell ref="S70:S74"/>
    <mergeCell ref="S76:S79"/>
    <mergeCell ref="S81:S84"/>
    <mergeCell ref="S86:S89"/>
    <mergeCell ref="S91:S94"/>
    <mergeCell ref="S135:S138"/>
    <mergeCell ref="S96:S99"/>
    <mergeCell ref="S101:S104"/>
    <mergeCell ref="S106:S109"/>
    <mergeCell ref="S112:S115"/>
    <mergeCell ref="S433:S435"/>
    <mergeCell ref="S236:S239"/>
    <mergeCell ref="S242:S243"/>
    <mergeCell ref="S244:S245"/>
    <mergeCell ref="S430:S431"/>
    <mergeCell ref="S216:S219"/>
    <mergeCell ref="S221:S224"/>
    <mergeCell ref="S226:S229"/>
    <mergeCell ref="S231:S234"/>
    <mergeCell ref="S198:S199"/>
    <mergeCell ref="S206:S209"/>
    <mergeCell ref="S211:S214"/>
    <mergeCell ref="S190:S193"/>
    <mergeCell ref="S155:S158"/>
    <mergeCell ref="S160:S161"/>
    <mergeCell ref="S165:S166"/>
    <mergeCell ref="S168:S171"/>
    <mergeCell ref="S148:S149"/>
    <mergeCell ref="M148:R149"/>
    <mergeCell ref="S173:S176"/>
    <mergeCell ref="S178:S181"/>
    <mergeCell ref="S185:S188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73"/>
  <sheetViews>
    <sheetView zoomScale="110" zoomScaleNormal="110" workbookViewId="0">
      <pane ySplit="2" topLeftCell="A3" activePane="bottomLeft" state="frozen"/>
      <selection activeCell="A2" sqref="A2"/>
      <selection pane="bottomLeft"/>
    </sheetView>
  </sheetViews>
  <sheetFormatPr defaultRowHeight="15" x14ac:dyDescent="0.25"/>
  <cols>
    <col min="1" max="1" width="7" customWidth="1"/>
    <col min="2" max="2" width="26.28515625" style="5" customWidth="1"/>
    <col min="3" max="3" width="16" style="5" customWidth="1"/>
    <col min="4" max="4" width="7.28515625" customWidth="1"/>
    <col min="5" max="5" width="6.5703125" customWidth="1"/>
    <col min="6" max="6" width="7.28515625" customWidth="1"/>
    <col min="7" max="8" width="9.28515625" customWidth="1"/>
    <col min="9" max="9" width="12" bestFit="1" customWidth="1"/>
    <col min="10" max="10" width="9" hidden="1" customWidth="1"/>
    <col min="11" max="11" width="7.7109375" hidden="1" customWidth="1"/>
    <col min="12" max="13" width="9.85546875" hidden="1" customWidth="1"/>
    <col min="14" max="14" width="9.7109375" hidden="1" customWidth="1"/>
    <col min="15" max="15" width="12.5703125" customWidth="1"/>
    <col min="16" max="16" width="15.5703125" bestFit="1" customWidth="1"/>
    <col min="17" max="17" width="22.140625" style="262" customWidth="1"/>
  </cols>
  <sheetData>
    <row r="1" spans="1:17" ht="29.25" x14ac:dyDescent="0.25">
      <c r="A1" s="335" t="s">
        <v>903</v>
      </c>
      <c r="B1" s="335"/>
      <c r="C1" s="335"/>
      <c r="D1" s="335"/>
      <c r="E1" s="335"/>
      <c r="F1" s="335"/>
      <c r="G1" s="335"/>
      <c r="H1" s="335"/>
      <c r="I1" s="335"/>
      <c r="J1" s="138"/>
      <c r="K1" s="138"/>
      <c r="L1" s="138"/>
      <c r="M1" s="138"/>
      <c r="N1" s="138"/>
      <c r="O1" s="335"/>
      <c r="P1" s="335"/>
      <c r="Q1" s="335"/>
    </row>
    <row r="2" spans="1:17" ht="60.75" x14ac:dyDescent="0.25">
      <c r="A2" s="207" t="s">
        <v>323</v>
      </c>
      <c r="B2" s="208" t="s">
        <v>324</v>
      </c>
      <c r="C2" s="208" t="s">
        <v>325</v>
      </c>
      <c r="D2" s="209" t="s">
        <v>326</v>
      </c>
      <c r="E2" s="210" t="s">
        <v>327</v>
      </c>
      <c r="F2" s="211" t="s">
        <v>328</v>
      </c>
      <c r="G2" s="207" t="s">
        <v>329</v>
      </c>
      <c r="H2" s="212" t="s">
        <v>330</v>
      </c>
      <c r="I2" s="211" t="s">
        <v>369</v>
      </c>
      <c r="J2" s="211" t="s">
        <v>331</v>
      </c>
      <c r="K2" s="212" t="s">
        <v>332</v>
      </c>
      <c r="L2" s="213" t="s">
        <v>333</v>
      </c>
      <c r="M2" s="1" t="s">
        <v>334</v>
      </c>
      <c r="N2" s="1" t="s">
        <v>335</v>
      </c>
      <c r="O2" s="214" t="s">
        <v>336</v>
      </c>
      <c r="P2" s="2" t="s">
        <v>337</v>
      </c>
      <c r="Q2" s="260" t="s">
        <v>902</v>
      </c>
    </row>
    <row r="3" spans="1:17" hidden="1" x14ac:dyDescent="0.25">
      <c r="A3" s="220" t="s">
        <v>338</v>
      </c>
      <c r="B3" s="276" t="s">
        <v>904</v>
      </c>
      <c r="C3" s="222" t="s">
        <v>339</v>
      </c>
      <c r="D3" s="216">
        <v>32</v>
      </c>
      <c r="E3" s="35">
        <v>125</v>
      </c>
      <c r="F3" s="35">
        <v>2022</v>
      </c>
      <c r="G3" s="26">
        <v>44562</v>
      </c>
      <c r="H3" s="27">
        <v>44926</v>
      </c>
      <c r="I3" s="29">
        <f>D3*E3*12</f>
        <v>48000</v>
      </c>
      <c r="J3" s="223"/>
      <c r="K3" s="35"/>
      <c r="L3" s="37"/>
      <c r="M3" s="36"/>
      <c r="N3" s="36"/>
      <c r="O3" s="28">
        <f t="shared" ref="O3:O4" si="0">SUM(I3:N3)</f>
        <v>48000</v>
      </c>
      <c r="P3" s="219" t="s">
        <v>424</v>
      </c>
      <c r="Q3" s="261" t="s">
        <v>901</v>
      </c>
    </row>
    <row r="4" spans="1:17" x14ac:dyDescent="0.25">
      <c r="A4" s="220" t="s">
        <v>338</v>
      </c>
      <c r="B4" s="276" t="s">
        <v>904</v>
      </c>
      <c r="C4" s="222" t="s">
        <v>339</v>
      </c>
      <c r="D4" s="216">
        <v>32</v>
      </c>
      <c r="E4" s="35">
        <v>125</v>
      </c>
      <c r="F4" s="35">
        <v>2023</v>
      </c>
      <c r="G4" s="26">
        <v>44927</v>
      </c>
      <c r="H4" s="27">
        <v>45260</v>
      </c>
      <c r="I4" s="29">
        <f>D4*E4*11</f>
        <v>44000</v>
      </c>
      <c r="J4" s="223"/>
      <c r="K4" s="35"/>
      <c r="L4" s="37"/>
      <c r="M4" s="36"/>
      <c r="N4" s="36"/>
      <c r="O4" s="28">
        <f t="shared" si="0"/>
        <v>44000</v>
      </c>
      <c r="P4" s="219" t="s">
        <v>424</v>
      </c>
      <c r="Q4" s="261" t="s">
        <v>901</v>
      </c>
    </row>
    <row r="5" spans="1:17" hidden="1" x14ac:dyDescent="0.25">
      <c r="A5" s="220" t="s">
        <v>338</v>
      </c>
      <c r="B5" s="276" t="s">
        <v>904</v>
      </c>
      <c r="C5" s="222" t="s">
        <v>339</v>
      </c>
      <c r="D5" s="216">
        <v>32</v>
      </c>
      <c r="E5" s="35">
        <v>125</v>
      </c>
      <c r="F5" s="35">
        <v>2022</v>
      </c>
      <c r="G5" s="26">
        <v>44562</v>
      </c>
      <c r="H5" s="27">
        <v>44926</v>
      </c>
      <c r="I5" s="29">
        <f>D5*E5*12</f>
        <v>48000</v>
      </c>
      <c r="J5" s="223"/>
      <c r="K5" s="35"/>
      <c r="L5" s="37"/>
      <c r="M5" s="36"/>
      <c r="N5" s="36"/>
      <c r="O5" s="28">
        <f t="shared" ref="O5:O6" si="1">SUM(I5:N5)</f>
        <v>48000</v>
      </c>
      <c r="P5" s="219" t="s">
        <v>424</v>
      </c>
      <c r="Q5" s="261" t="s">
        <v>901</v>
      </c>
    </row>
    <row r="6" spans="1:17" x14ac:dyDescent="0.25">
      <c r="A6" s="220" t="s">
        <v>338</v>
      </c>
      <c r="B6" s="276" t="s">
        <v>904</v>
      </c>
      <c r="C6" s="222" t="s">
        <v>339</v>
      </c>
      <c r="D6" s="216">
        <v>32</v>
      </c>
      <c r="E6" s="35">
        <v>125</v>
      </c>
      <c r="F6" s="35">
        <v>2023</v>
      </c>
      <c r="G6" s="26">
        <v>44927</v>
      </c>
      <c r="H6" s="27">
        <v>45260</v>
      </c>
      <c r="I6" s="29">
        <f>D6*E6*11</f>
        <v>44000</v>
      </c>
      <c r="J6" s="223"/>
      <c r="K6" s="35"/>
      <c r="L6" s="37"/>
      <c r="M6" s="36"/>
      <c r="N6" s="36"/>
      <c r="O6" s="28">
        <f t="shared" si="1"/>
        <v>44000</v>
      </c>
      <c r="P6" s="219" t="s">
        <v>424</v>
      </c>
      <c r="Q6" s="261" t="s">
        <v>901</v>
      </c>
    </row>
    <row r="7" spans="1:17" hidden="1" x14ac:dyDescent="0.25">
      <c r="A7" s="220" t="s">
        <v>338</v>
      </c>
      <c r="B7" s="276" t="s">
        <v>904</v>
      </c>
      <c r="C7" s="222" t="s">
        <v>339</v>
      </c>
      <c r="D7" s="216">
        <v>32</v>
      </c>
      <c r="E7" s="35">
        <v>125</v>
      </c>
      <c r="F7" s="35">
        <v>2022</v>
      </c>
      <c r="G7" s="26">
        <v>44562</v>
      </c>
      <c r="H7" s="27">
        <v>44926</v>
      </c>
      <c r="I7" s="29">
        <f>D7*E7*12</f>
        <v>48000</v>
      </c>
      <c r="J7" s="223"/>
      <c r="K7" s="35"/>
      <c r="L7" s="37"/>
      <c r="M7" s="36"/>
      <c r="N7" s="36"/>
      <c r="O7" s="28">
        <f t="shared" ref="O7:O8" si="2">SUM(I7:N7)</f>
        <v>48000</v>
      </c>
      <c r="P7" s="219" t="s">
        <v>424</v>
      </c>
      <c r="Q7" s="261" t="s">
        <v>901</v>
      </c>
    </row>
    <row r="8" spans="1:17" x14ac:dyDescent="0.25">
      <c r="A8" s="220" t="s">
        <v>338</v>
      </c>
      <c r="B8" s="276" t="s">
        <v>904</v>
      </c>
      <c r="C8" s="222" t="s">
        <v>339</v>
      </c>
      <c r="D8" s="216">
        <v>32</v>
      </c>
      <c r="E8" s="35">
        <v>125</v>
      </c>
      <c r="F8" s="35">
        <v>2023</v>
      </c>
      <c r="G8" s="26">
        <v>44927</v>
      </c>
      <c r="H8" s="135">
        <v>45077</v>
      </c>
      <c r="I8" s="29">
        <f>D8*E8*4</f>
        <v>16000</v>
      </c>
      <c r="J8" s="223"/>
      <c r="K8" s="35"/>
      <c r="L8" s="37"/>
      <c r="M8" s="36"/>
      <c r="N8" s="36"/>
      <c r="O8" s="28">
        <f t="shared" si="2"/>
        <v>16000</v>
      </c>
      <c r="P8" s="219" t="s">
        <v>424</v>
      </c>
      <c r="Q8" s="261" t="s">
        <v>901</v>
      </c>
    </row>
    <row r="9" spans="1:17" hidden="1" x14ac:dyDescent="0.25">
      <c r="A9" s="220" t="s">
        <v>338</v>
      </c>
      <c r="B9" s="276" t="s">
        <v>904</v>
      </c>
      <c r="C9" s="222" t="s">
        <v>339</v>
      </c>
      <c r="D9" s="216">
        <v>32</v>
      </c>
      <c r="E9" s="35">
        <v>125</v>
      </c>
      <c r="F9" s="35">
        <v>2022</v>
      </c>
      <c r="G9" s="26">
        <v>44562</v>
      </c>
      <c r="H9" s="27">
        <v>44926</v>
      </c>
      <c r="I9" s="29">
        <f>D9*E9*12</f>
        <v>48000</v>
      </c>
      <c r="J9" s="223"/>
      <c r="K9" s="35"/>
      <c r="L9" s="37"/>
      <c r="M9" s="36"/>
      <c r="N9" s="36"/>
      <c r="O9" s="28">
        <f t="shared" ref="O9:O10" si="3">SUM(I9:N9)</f>
        <v>48000</v>
      </c>
      <c r="P9" s="215" t="s">
        <v>340</v>
      </c>
      <c r="Q9" s="261" t="s">
        <v>901</v>
      </c>
    </row>
    <row r="10" spans="1:17" x14ac:dyDescent="0.25">
      <c r="A10" s="220" t="s">
        <v>338</v>
      </c>
      <c r="B10" s="276" t="s">
        <v>904</v>
      </c>
      <c r="C10" s="222" t="s">
        <v>339</v>
      </c>
      <c r="D10" s="216">
        <v>32</v>
      </c>
      <c r="E10" s="35">
        <v>125</v>
      </c>
      <c r="F10" s="35">
        <v>2023</v>
      </c>
      <c r="G10" s="26">
        <v>44927</v>
      </c>
      <c r="H10" s="27">
        <v>45260</v>
      </c>
      <c r="I10" s="29">
        <f>D10*E10*11</f>
        <v>44000</v>
      </c>
      <c r="J10" s="223"/>
      <c r="K10" s="35"/>
      <c r="L10" s="37"/>
      <c r="M10" s="36"/>
      <c r="N10" s="36"/>
      <c r="O10" s="28">
        <f t="shared" si="3"/>
        <v>44000</v>
      </c>
      <c r="P10" s="215" t="s">
        <v>340</v>
      </c>
      <c r="Q10" s="261" t="s">
        <v>901</v>
      </c>
    </row>
    <row r="11" spans="1:17" hidden="1" x14ac:dyDescent="0.25">
      <c r="A11" s="220" t="s">
        <v>338</v>
      </c>
      <c r="B11" s="276" t="s">
        <v>904</v>
      </c>
      <c r="C11" s="222" t="s">
        <v>339</v>
      </c>
      <c r="D11" s="216">
        <v>32</v>
      </c>
      <c r="E11" s="35">
        <v>125</v>
      </c>
      <c r="F11" s="35">
        <v>2022</v>
      </c>
      <c r="G11" s="26">
        <v>44562</v>
      </c>
      <c r="H11" s="27">
        <v>44926</v>
      </c>
      <c r="I11" s="29">
        <f>D11*E11*12</f>
        <v>48000</v>
      </c>
      <c r="J11" s="223"/>
      <c r="K11" s="35"/>
      <c r="L11" s="37"/>
      <c r="M11" s="36"/>
      <c r="N11" s="36"/>
      <c r="O11" s="28">
        <f t="shared" ref="O11:O12" si="4">SUM(I11:N11)</f>
        <v>48000</v>
      </c>
      <c r="P11" s="219" t="s">
        <v>424</v>
      </c>
      <c r="Q11" s="261" t="s">
        <v>901</v>
      </c>
    </row>
    <row r="12" spans="1:17" x14ac:dyDescent="0.25">
      <c r="A12" s="220" t="s">
        <v>338</v>
      </c>
      <c r="B12" s="276" t="s">
        <v>904</v>
      </c>
      <c r="C12" s="222" t="s">
        <v>339</v>
      </c>
      <c r="D12" s="216">
        <v>32</v>
      </c>
      <c r="E12" s="35">
        <v>125</v>
      </c>
      <c r="F12" s="35">
        <v>2023</v>
      </c>
      <c r="G12" s="26">
        <v>44927</v>
      </c>
      <c r="H12" s="135">
        <v>45260</v>
      </c>
      <c r="I12" s="29">
        <f>D12*E12*11</f>
        <v>44000</v>
      </c>
      <c r="J12" s="223"/>
      <c r="K12" s="35"/>
      <c r="L12" s="37"/>
      <c r="M12" s="36"/>
      <c r="N12" s="36"/>
      <c r="O12" s="28">
        <f t="shared" si="4"/>
        <v>44000</v>
      </c>
      <c r="P12" s="219" t="s">
        <v>424</v>
      </c>
      <c r="Q12" s="261" t="s">
        <v>901</v>
      </c>
    </row>
    <row r="13" spans="1:17" hidden="1" x14ac:dyDescent="0.25">
      <c r="A13" s="220" t="s">
        <v>338</v>
      </c>
      <c r="B13" s="276" t="s">
        <v>904</v>
      </c>
      <c r="C13" s="222" t="s">
        <v>339</v>
      </c>
      <c r="D13" s="216">
        <v>32</v>
      </c>
      <c r="E13" s="35">
        <v>125</v>
      </c>
      <c r="F13" s="35">
        <v>2022</v>
      </c>
      <c r="G13" s="26">
        <v>44562</v>
      </c>
      <c r="H13" s="27">
        <v>44926</v>
      </c>
      <c r="I13" s="29">
        <f>D13*E13*12</f>
        <v>48000</v>
      </c>
      <c r="J13" s="223"/>
      <c r="K13" s="35"/>
      <c r="L13" s="37"/>
      <c r="M13" s="36"/>
      <c r="N13" s="36"/>
      <c r="O13" s="28">
        <f t="shared" ref="O13:O14" si="5">SUM(I13:N13)</f>
        <v>48000</v>
      </c>
      <c r="P13" s="219" t="s">
        <v>424</v>
      </c>
      <c r="Q13" s="261" t="s">
        <v>901</v>
      </c>
    </row>
    <row r="14" spans="1:17" x14ac:dyDescent="0.25">
      <c r="A14" s="220" t="s">
        <v>338</v>
      </c>
      <c r="B14" s="276" t="s">
        <v>904</v>
      </c>
      <c r="C14" s="222" t="s">
        <v>339</v>
      </c>
      <c r="D14" s="216">
        <v>32</v>
      </c>
      <c r="E14" s="35">
        <v>125</v>
      </c>
      <c r="F14" s="35">
        <v>2023</v>
      </c>
      <c r="G14" s="26">
        <v>44927</v>
      </c>
      <c r="H14" s="27">
        <v>45260</v>
      </c>
      <c r="I14" s="29">
        <f>D14*E14*11</f>
        <v>44000</v>
      </c>
      <c r="J14" s="223"/>
      <c r="K14" s="35"/>
      <c r="L14" s="37"/>
      <c r="M14" s="36"/>
      <c r="N14" s="36"/>
      <c r="O14" s="28">
        <f t="shared" si="5"/>
        <v>44000</v>
      </c>
      <c r="P14" s="219" t="s">
        <v>424</v>
      </c>
      <c r="Q14" s="261" t="s">
        <v>901</v>
      </c>
    </row>
    <row r="15" spans="1:17" hidden="1" x14ac:dyDescent="0.25">
      <c r="A15" s="220" t="s">
        <v>338</v>
      </c>
      <c r="B15" s="276" t="s">
        <v>904</v>
      </c>
      <c r="C15" s="222" t="s">
        <v>339</v>
      </c>
      <c r="D15" s="216">
        <v>32</v>
      </c>
      <c r="E15" s="35">
        <v>125</v>
      </c>
      <c r="F15" s="35">
        <v>2022</v>
      </c>
      <c r="G15" s="26">
        <v>44562</v>
      </c>
      <c r="H15" s="27">
        <v>44926</v>
      </c>
      <c r="I15" s="29">
        <f>D15*E15*12</f>
        <v>48000</v>
      </c>
      <c r="J15" s="223"/>
      <c r="K15" s="35"/>
      <c r="L15" s="37"/>
      <c r="M15" s="36"/>
      <c r="N15" s="36"/>
      <c r="O15" s="28">
        <f t="shared" ref="O15:O47" si="6">SUM(I15:N15)</f>
        <v>48000</v>
      </c>
      <c r="P15" s="219" t="s">
        <v>424</v>
      </c>
      <c r="Q15" s="261" t="s">
        <v>901</v>
      </c>
    </row>
    <row r="16" spans="1:17" x14ac:dyDescent="0.25">
      <c r="A16" s="220" t="s">
        <v>338</v>
      </c>
      <c r="B16" s="276" t="s">
        <v>904</v>
      </c>
      <c r="C16" s="222" t="s">
        <v>339</v>
      </c>
      <c r="D16" s="216">
        <v>32</v>
      </c>
      <c r="E16" s="35">
        <v>125</v>
      </c>
      <c r="F16" s="35">
        <v>2023</v>
      </c>
      <c r="G16" s="26">
        <v>44927</v>
      </c>
      <c r="H16" s="27">
        <v>45260</v>
      </c>
      <c r="I16" s="29">
        <f>D16*E16*11</f>
        <v>44000</v>
      </c>
      <c r="J16" s="223"/>
      <c r="K16" s="35"/>
      <c r="L16" s="37"/>
      <c r="M16" s="36"/>
      <c r="N16" s="36"/>
      <c r="O16" s="28">
        <f t="shared" si="6"/>
        <v>44000</v>
      </c>
      <c r="P16" s="219" t="s">
        <v>424</v>
      </c>
      <c r="Q16" s="261" t="s">
        <v>901</v>
      </c>
    </row>
    <row r="17" spans="1:17" hidden="1" x14ac:dyDescent="0.25">
      <c r="A17" s="220" t="s">
        <v>338</v>
      </c>
      <c r="B17" s="276" t="s">
        <v>904</v>
      </c>
      <c r="C17" s="222" t="s">
        <v>339</v>
      </c>
      <c r="D17" s="216">
        <v>32</v>
      </c>
      <c r="E17" s="35">
        <v>125</v>
      </c>
      <c r="F17" s="35">
        <v>2022</v>
      </c>
      <c r="G17" s="26">
        <v>44562</v>
      </c>
      <c r="H17" s="27">
        <v>44926</v>
      </c>
      <c r="I17" s="29">
        <f>D17*E17*12</f>
        <v>48000</v>
      </c>
      <c r="J17" s="223"/>
      <c r="K17" s="35"/>
      <c r="L17" s="37"/>
      <c r="M17" s="36"/>
      <c r="N17" s="36"/>
      <c r="O17" s="28">
        <f t="shared" ref="O17:O18" si="7">SUM(I17:N17)</f>
        <v>48000</v>
      </c>
      <c r="P17" s="219" t="s">
        <v>424</v>
      </c>
      <c r="Q17" s="261" t="s">
        <v>901</v>
      </c>
    </row>
    <row r="18" spans="1:17" x14ac:dyDescent="0.25">
      <c r="A18" s="220" t="s">
        <v>338</v>
      </c>
      <c r="B18" s="276" t="s">
        <v>904</v>
      </c>
      <c r="C18" s="222" t="s">
        <v>339</v>
      </c>
      <c r="D18" s="216">
        <v>32</v>
      </c>
      <c r="E18" s="35">
        <v>125</v>
      </c>
      <c r="F18" s="35">
        <v>2023</v>
      </c>
      <c r="G18" s="26">
        <v>44927</v>
      </c>
      <c r="H18" s="27">
        <v>45260</v>
      </c>
      <c r="I18" s="29">
        <f>D18*E18*11</f>
        <v>44000</v>
      </c>
      <c r="J18" s="223"/>
      <c r="K18" s="35"/>
      <c r="L18" s="37"/>
      <c r="M18" s="36"/>
      <c r="N18" s="36"/>
      <c r="O18" s="28">
        <f t="shared" si="7"/>
        <v>44000</v>
      </c>
      <c r="P18" s="219" t="s">
        <v>424</v>
      </c>
      <c r="Q18" s="261" t="s">
        <v>901</v>
      </c>
    </row>
    <row r="19" spans="1:17" hidden="1" x14ac:dyDescent="0.25">
      <c r="A19" s="220" t="s">
        <v>338</v>
      </c>
      <c r="B19" s="276" t="s">
        <v>904</v>
      </c>
      <c r="C19" s="222" t="s">
        <v>339</v>
      </c>
      <c r="D19" s="216">
        <v>32</v>
      </c>
      <c r="E19" s="35">
        <v>125</v>
      </c>
      <c r="F19" s="35">
        <v>2022</v>
      </c>
      <c r="G19" s="26">
        <v>44562</v>
      </c>
      <c r="H19" s="27">
        <v>44805</v>
      </c>
      <c r="I19" s="29">
        <f>D19*E19*8</f>
        <v>32000</v>
      </c>
      <c r="J19" s="223"/>
      <c r="K19" s="35"/>
      <c r="L19" s="37"/>
      <c r="M19" s="36"/>
      <c r="N19" s="36"/>
      <c r="O19" s="28">
        <f t="shared" ref="O19" si="8">SUM(I19:N19)</f>
        <v>32000</v>
      </c>
      <c r="P19" s="219" t="s">
        <v>424</v>
      </c>
      <c r="Q19" s="261" t="s">
        <v>901</v>
      </c>
    </row>
    <row r="20" spans="1:17" hidden="1" x14ac:dyDescent="0.25">
      <c r="A20" s="220" t="s">
        <v>338</v>
      </c>
      <c r="B20" s="276" t="s">
        <v>904</v>
      </c>
      <c r="C20" s="222" t="s">
        <v>339</v>
      </c>
      <c r="D20" s="216">
        <v>32</v>
      </c>
      <c r="E20" s="35">
        <v>125</v>
      </c>
      <c r="F20" s="35">
        <v>2022</v>
      </c>
      <c r="G20" s="26">
        <v>44562</v>
      </c>
      <c r="H20" s="27">
        <v>44926</v>
      </c>
      <c r="I20" s="29">
        <f>D20*E20*12</f>
        <v>48000</v>
      </c>
      <c r="J20" s="223"/>
      <c r="K20" s="35"/>
      <c r="L20" s="37"/>
      <c r="M20" s="36"/>
      <c r="N20" s="36"/>
      <c r="O20" s="28">
        <f t="shared" ref="O20:O21" si="9">SUM(I20:N20)</f>
        <v>48000</v>
      </c>
      <c r="P20" s="219" t="s">
        <v>424</v>
      </c>
      <c r="Q20" s="261" t="s">
        <v>901</v>
      </c>
    </row>
    <row r="21" spans="1:17" x14ac:dyDescent="0.25">
      <c r="A21" s="220" t="s">
        <v>338</v>
      </c>
      <c r="B21" s="276" t="s">
        <v>904</v>
      </c>
      <c r="C21" s="222" t="s">
        <v>339</v>
      </c>
      <c r="D21" s="216">
        <v>32</v>
      </c>
      <c r="E21" s="35">
        <v>125</v>
      </c>
      <c r="F21" s="35">
        <v>2023</v>
      </c>
      <c r="G21" s="26">
        <v>44927</v>
      </c>
      <c r="H21" s="27">
        <v>45260</v>
      </c>
      <c r="I21" s="29">
        <f>D21*E21*11</f>
        <v>44000</v>
      </c>
      <c r="J21" s="223"/>
      <c r="K21" s="35"/>
      <c r="L21" s="37"/>
      <c r="M21" s="36"/>
      <c r="N21" s="36"/>
      <c r="O21" s="28">
        <f t="shared" si="9"/>
        <v>44000</v>
      </c>
      <c r="P21" s="219" t="s">
        <v>424</v>
      </c>
      <c r="Q21" s="261" t="s">
        <v>901</v>
      </c>
    </row>
    <row r="22" spans="1:17" hidden="1" x14ac:dyDescent="0.25">
      <c r="A22" s="220" t="s">
        <v>338</v>
      </c>
      <c r="B22" s="276" t="s">
        <v>904</v>
      </c>
      <c r="C22" s="222" t="s">
        <v>339</v>
      </c>
      <c r="D22" s="216">
        <v>32</v>
      </c>
      <c r="E22" s="35">
        <v>125</v>
      </c>
      <c r="F22" s="35">
        <v>2022</v>
      </c>
      <c r="G22" s="26">
        <v>44562</v>
      </c>
      <c r="H22" s="27">
        <v>44926</v>
      </c>
      <c r="I22" s="29">
        <f>D22*E22*12</f>
        <v>48000</v>
      </c>
      <c r="J22" s="223"/>
      <c r="K22" s="35"/>
      <c r="L22" s="37"/>
      <c r="M22" s="36"/>
      <c r="N22" s="36"/>
      <c r="O22" s="28">
        <f t="shared" si="6"/>
        <v>48000</v>
      </c>
      <c r="P22" s="219" t="s">
        <v>424</v>
      </c>
      <c r="Q22" s="261" t="s">
        <v>901</v>
      </c>
    </row>
    <row r="23" spans="1:17" x14ac:dyDescent="0.25">
      <c r="A23" s="220" t="s">
        <v>338</v>
      </c>
      <c r="B23" s="276" t="s">
        <v>904</v>
      </c>
      <c r="C23" s="222" t="s">
        <v>339</v>
      </c>
      <c r="D23" s="216">
        <v>32</v>
      </c>
      <c r="E23" s="35">
        <v>125</v>
      </c>
      <c r="F23" s="35">
        <v>2023</v>
      </c>
      <c r="G23" s="26">
        <v>44927</v>
      </c>
      <c r="H23" s="27">
        <v>45260</v>
      </c>
      <c r="I23" s="29">
        <f>D23*E23*11</f>
        <v>44000</v>
      </c>
      <c r="J23" s="223"/>
      <c r="K23" s="35"/>
      <c r="L23" s="37"/>
      <c r="M23" s="36"/>
      <c r="N23" s="36"/>
      <c r="O23" s="28">
        <f t="shared" si="6"/>
        <v>44000</v>
      </c>
      <c r="P23" s="219" t="s">
        <v>424</v>
      </c>
      <c r="Q23" s="261" t="s">
        <v>901</v>
      </c>
    </row>
    <row r="24" spans="1:17" hidden="1" x14ac:dyDescent="0.25">
      <c r="A24" s="220" t="s">
        <v>338</v>
      </c>
      <c r="B24" s="276" t="s">
        <v>904</v>
      </c>
      <c r="C24" s="222" t="s">
        <v>339</v>
      </c>
      <c r="D24" s="216">
        <v>32</v>
      </c>
      <c r="E24" s="35">
        <v>125</v>
      </c>
      <c r="F24" s="35">
        <v>2022</v>
      </c>
      <c r="G24" s="26">
        <v>44562</v>
      </c>
      <c r="H24" s="27">
        <v>44926</v>
      </c>
      <c r="I24" s="29">
        <f>D24*E24*12</f>
        <v>48000</v>
      </c>
      <c r="J24" s="223"/>
      <c r="K24" s="35"/>
      <c r="L24" s="37"/>
      <c r="M24" s="36"/>
      <c r="N24" s="36"/>
      <c r="O24" s="28">
        <f t="shared" ref="O24:O28" si="10">SUM(I24:N24)</f>
        <v>48000</v>
      </c>
      <c r="P24" s="219" t="s">
        <v>424</v>
      </c>
      <c r="Q24" s="261" t="s">
        <v>901</v>
      </c>
    </row>
    <row r="25" spans="1:17" x14ac:dyDescent="0.25">
      <c r="A25" s="220" t="s">
        <v>338</v>
      </c>
      <c r="B25" s="276" t="s">
        <v>904</v>
      </c>
      <c r="C25" s="222" t="s">
        <v>339</v>
      </c>
      <c r="D25" s="216">
        <v>32</v>
      </c>
      <c r="E25" s="35">
        <v>125</v>
      </c>
      <c r="F25" s="35">
        <v>2023</v>
      </c>
      <c r="G25" s="26">
        <v>44927</v>
      </c>
      <c r="H25" s="27">
        <v>45260</v>
      </c>
      <c r="I25" s="29">
        <f>D25*E25*11</f>
        <v>44000</v>
      </c>
      <c r="J25" s="223"/>
      <c r="K25" s="35"/>
      <c r="L25" s="37"/>
      <c r="M25" s="36"/>
      <c r="N25" s="36"/>
      <c r="O25" s="28">
        <f t="shared" si="10"/>
        <v>44000</v>
      </c>
      <c r="P25" s="219" t="s">
        <v>424</v>
      </c>
      <c r="Q25" s="261" t="s">
        <v>901</v>
      </c>
    </row>
    <row r="26" spans="1:17" hidden="1" x14ac:dyDescent="0.25">
      <c r="A26" s="220" t="s">
        <v>338</v>
      </c>
      <c r="B26" s="276" t="s">
        <v>904</v>
      </c>
      <c r="C26" s="222" t="s">
        <v>339</v>
      </c>
      <c r="D26" s="216">
        <v>32</v>
      </c>
      <c r="E26" s="35">
        <v>125</v>
      </c>
      <c r="F26" s="35">
        <v>2022</v>
      </c>
      <c r="G26" s="26">
        <v>44562</v>
      </c>
      <c r="H26" s="27">
        <v>44926</v>
      </c>
      <c r="I26" s="29">
        <f>D26*E26*12</f>
        <v>48000</v>
      </c>
      <c r="J26" s="223"/>
      <c r="K26" s="35"/>
      <c r="L26" s="37"/>
      <c r="M26" s="36"/>
      <c r="N26" s="36"/>
      <c r="O26" s="28">
        <f t="shared" si="10"/>
        <v>48000</v>
      </c>
      <c r="P26" s="219" t="s">
        <v>424</v>
      </c>
      <c r="Q26" s="261" t="s">
        <v>901</v>
      </c>
    </row>
    <row r="27" spans="1:17" x14ac:dyDescent="0.25">
      <c r="A27" s="220" t="s">
        <v>338</v>
      </c>
      <c r="B27" s="276" t="s">
        <v>904</v>
      </c>
      <c r="C27" s="224" t="s">
        <v>339</v>
      </c>
      <c r="D27" s="218">
        <v>32</v>
      </c>
      <c r="E27" s="35">
        <v>125</v>
      </c>
      <c r="F27" s="35">
        <v>2023</v>
      </c>
      <c r="G27" s="26">
        <v>44927</v>
      </c>
      <c r="H27" s="27">
        <v>45260</v>
      </c>
      <c r="I27" s="29">
        <f>D27*E27*11</f>
        <v>44000</v>
      </c>
      <c r="J27" s="30"/>
      <c r="K27" s="36"/>
      <c r="L27" s="37"/>
      <c r="M27" s="36"/>
      <c r="N27" s="36"/>
      <c r="O27" s="28">
        <f>SUM(I27:N27)</f>
        <v>44000</v>
      </c>
      <c r="P27" s="219" t="s">
        <v>424</v>
      </c>
      <c r="Q27" s="261" t="s">
        <v>901</v>
      </c>
    </row>
    <row r="28" spans="1:17" x14ac:dyDescent="0.25">
      <c r="A28" s="220" t="s">
        <v>338</v>
      </c>
      <c r="B28" s="276" t="s">
        <v>904</v>
      </c>
      <c r="C28" s="222" t="s">
        <v>339</v>
      </c>
      <c r="D28" s="216">
        <v>32</v>
      </c>
      <c r="E28" s="35">
        <v>125</v>
      </c>
      <c r="F28" s="35">
        <v>2023</v>
      </c>
      <c r="G28" s="26">
        <v>44927</v>
      </c>
      <c r="H28" s="27">
        <v>45260</v>
      </c>
      <c r="I28" s="29">
        <f>D28*E28*11</f>
        <v>44000</v>
      </c>
      <c r="J28" s="223"/>
      <c r="K28" s="35"/>
      <c r="L28" s="37"/>
      <c r="M28" s="36"/>
      <c r="N28" s="36"/>
      <c r="O28" s="28">
        <f t="shared" si="10"/>
        <v>44000</v>
      </c>
      <c r="P28" s="219" t="s">
        <v>424</v>
      </c>
      <c r="Q28" s="261" t="s">
        <v>901</v>
      </c>
    </row>
    <row r="29" spans="1:17" hidden="1" x14ac:dyDescent="0.25">
      <c r="A29" s="220" t="s">
        <v>338</v>
      </c>
      <c r="B29" s="276" t="s">
        <v>904</v>
      </c>
      <c r="C29" s="222" t="s">
        <v>339</v>
      </c>
      <c r="D29" s="216">
        <v>32</v>
      </c>
      <c r="E29" s="35">
        <v>125</v>
      </c>
      <c r="F29" s="35">
        <v>2022</v>
      </c>
      <c r="G29" s="26">
        <v>44562</v>
      </c>
      <c r="H29" s="27">
        <v>44866</v>
      </c>
      <c r="I29" s="29">
        <f>D29*E29*10</f>
        <v>40000</v>
      </c>
      <c r="J29" s="223"/>
      <c r="K29" s="35"/>
      <c r="L29" s="37"/>
      <c r="M29" s="36"/>
      <c r="N29" s="36"/>
      <c r="O29" s="28">
        <f t="shared" ref="O29" si="11">SUM(I29:N29)</f>
        <v>40000</v>
      </c>
      <c r="P29" s="219" t="s">
        <v>424</v>
      </c>
      <c r="Q29" s="261" t="s">
        <v>901</v>
      </c>
    </row>
    <row r="30" spans="1:17" hidden="1" x14ac:dyDescent="0.25">
      <c r="A30" s="220" t="s">
        <v>338</v>
      </c>
      <c r="B30" s="276" t="s">
        <v>904</v>
      </c>
      <c r="C30" s="225" t="s">
        <v>339</v>
      </c>
      <c r="D30" s="218">
        <v>32</v>
      </c>
      <c r="E30" s="35">
        <v>125</v>
      </c>
      <c r="F30" s="35">
        <v>2022</v>
      </c>
      <c r="G30" s="26">
        <v>44562</v>
      </c>
      <c r="H30" s="135">
        <v>44620</v>
      </c>
      <c r="I30" s="29">
        <f>D30*E30*2</f>
        <v>8000</v>
      </c>
      <c r="J30" s="30"/>
      <c r="K30" s="36"/>
      <c r="L30" s="37"/>
      <c r="M30" s="36"/>
      <c r="N30" s="36"/>
      <c r="O30" s="28">
        <f t="shared" ref="O30" si="12">SUM(I30:N30)</f>
        <v>8000</v>
      </c>
      <c r="P30" s="215" t="s">
        <v>463</v>
      </c>
      <c r="Q30" s="261" t="s">
        <v>901</v>
      </c>
    </row>
    <row r="31" spans="1:17" hidden="1" x14ac:dyDescent="0.25">
      <c r="A31" s="220" t="s">
        <v>338</v>
      </c>
      <c r="B31" s="276" t="s">
        <v>904</v>
      </c>
      <c r="C31" s="222" t="s">
        <v>339</v>
      </c>
      <c r="D31" s="216">
        <v>32</v>
      </c>
      <c r="E31" s="35">
        <v>125</v>
      </c>
      <c r="F31" s="35">
        <v>2022</v>
      </c>
      <c r="G31" s="26">
        <v>44922</v>
      </c>
      <c r="H31" s="27">
        <v>44926</v>
      </c>
      <c r="I31" s="29">
        <f>D31*E31*0.25</f>
        <v>1000</v>
      </c>
      <c r="J31" s="30"/>
      <c r="K31" s="36"/>
      <c r="L31" s="37"/>
      <c r="M31" s="36"/>
      <c r="N31" s="36"/>
      <c r="O31" s="28">
        <f t="shared" ref="O31:O35" si="13">SUM(I31:N31)</f>
        <v>1000</v>
      </c>
      <c r="P31" s="215" t="s">
        <v>791</v>
      </c>
      <c r="Q31" s="261" t="s">
        <v>901</v>
      </c>
    </row>
    <row r="32" spans="1:17" x14ac:dyDescent="0.25">
      <c r="A32" s="220" t="s">
        <v>338</v>
      </c>
      <c r="B32" s="276" t="s">
        <v>904</v>
      </c>
      <c r="C32" s="222" t="s">
        <v>339</v>
      </c>
      <c r="D32" s="216">
        <v>32</v>
      </c>
      <c r="E32" s="35">
        <v>125</v>
      </c>
      <c r="F32" s="35">
        <v>2023</v>
      </c>
      <c r="G32" s="26">
        <v>44927</v>
      </c>
      <c r="H32" s="27">
        <v>45260</v>
      </c>
      <c r="I32" s="29">
        <f>D32*E32*11</f>
        <v>44000</v>
      </c>
      <c r="J32" s="30"/>
      <c r="K32" s="36"/>
      <c r="L32" s="37"/>
      <c r="M32" s="36"/>
      <c r="N32" s="36"/>
      <c r="O32" s="28">
        <f t="shared" si="13"/>
        <v>44000</v>
      </c>
      <c r="P32" s="215" t="s">
        <v>791</v>
      </c>
      <c r="Q32" s="261" t="s">
        <v>901</v>
      </c>
    </row>
    <row r="33" spans="1:17" hidden="1" x14ac:dyDescent="0.25">
      <c r="A33" s="220" t="s">
        <v>338</v>
      </c>
      <c r="B33" s="276" t="s">
        <v>904</v>
      </c>
      <c r="C33" s="222" t="s">
        <v>339</v>
      </c>
      <c r="D33" s="216">
        <v>32</v>
      </c>
      <c r="E33" s="35">
        <v>125</v>
      </c>
      <c r="F33" s="35">
        <v>2022</v>
      </c>
      <c r="G33" s="26">
        <v>44922</v>
      </c>
      <c r="H33" s="27">
        <v>44926</v>
      </c>
      <c r="I33" s="29">
        <f>D33*E33*0.25</f>
        <v>1000</v>
      </c>
      <c r="J33" s="30"/>
      <c r="K33" s="36"/>
      <c r="L33" s="37"/>
      <c r="M33" s="36"/>
      <c r="N33" s="36"/>
      <c r="O33" s="28">
        <f t="shared" si="13"/>
        <v>1000</v>
      </c>
      <c r="P33" s="215" t="s">
        <v>791</v>
      </c>
      <c r="Q33" s="261" t="s">
        <v>901</v>
      </c>
    </row>
    <row r="34" spans="1:17" x14ac:dyDescent="0.25">
      <c r="A34" s="220" t="s">
        <v>338</v>
      </c>
      <c r="B34" s="276" t="s">
        <v>904</v>
      </c>
      <c r="C34" s="222" t="s">
        <v>339</v>
      </c>
      <c r="D34" s="216">
        <v>32</v>
      </c>
      <c r="E34" s="35">
        <v>125</v>
      </c>
      <c r="F34" s="35">
        <v>2023</v>
      </c>
      <c r="G34" s="26">
        <v>44927</v>
      </c>
      <c r="H34" s="27">
        <v>45260</v>
      </c>
      <c r="I34" s="29">
        <f>D34*E34*11</f>
        <v>44000</v>
      </c>
      <c r="J34" s="30"/>
      <c r="K34" s="36"/>
      <c r="L34" s="37"/>
      <c r="M34" s="36"/>
      <c r="N34" s="36"/>
      <c r="O34" s="28">
        <f t="shared" si="13"/>
        <v>44000</v>
      </c>
      <c r="P34" s="215" t="s">
        <v>791</v>
      </c>
      <c r="Q34" s="261" t="s">
        <v>901</v>
      </c>
    </row>
    <row r="35" spans="1:17" x14ac:dyDescent="0.25">
      <c r="A35" s="220" t="s">
        <v>338</v>
      </c>
      <c r="B35" s="276" t="s">
        <v>904</v>
      </c>
      <c r="C35" s="222" t="s">
        <v>339</v>
      </c>
      <c r="D35" s="216">
        <v>32</v>
      </c>
      <c r="E35" s="35">
        <v>125</v>
      </c>
      <c r="F35" s="35">
        <v>2023</v>
      </c>
      <c r="G35" s="114">
        <v>45047</v>
      </c>
      <c r="H35" s="135">
        <v>45230</v>
      </c>
      <c r="I35" s="29">
        <f>D35*E35*7</f>
        <v>28000</v>
      </c>
      <c r="J35" s="30"/>
      <c r="K35" s="36"/>
      <c r="L35" s="37"/>
      <c r="M35" s="36"/>
      <c r="N35" s="36"/>
      <c r="O35" s="28">
        <f t="shared" si="13"/>
        <v>28000</v>
      </c>
      <c r="P35" s="215" t="s">
        <v>790</v>
      </c>
      <c r="Q35" s="261" t="s">
        <v>901</v>
      </c>
    </row>
    <row r="36" spans="1:17" s="91" customFormat="1" x14ac:dyDescent="0.25">
      <c r="A36" s="220" t="s">
        <v>338</v>
      </c>
      <c r="B36" s="276" t="s">
        <v>904</v>
      </c>
      <c r="C36" s="222" t="s">
        <v>339</v>
      </c>
      <c r="D36" s="216">
        <v>32</v>
      </c>
      <c r="E36" s="35">
        <v>125</v>
      </c>
      <c r="F36" s="35">
        <v>2023</v>
      </c>
      <c r="G36" s="114">
        <v>45215</v>
      </c>
      <c r="H36" s="135">
        <v>45260</v>
      </c>
      <c r="I36" s="29">
        <f>D36*E36*1.5</f>
        <v>6000</v>
      </c>
      <c r="J36" s="30"/>
      <c r="K36" s="36"/>
      <c r="L36" s="37"/>
      <c r="M36" s="36"/>
      <c r="N36" s="36"/>
      <c r="O36" s="28">
        <f>SUM(I36:N36)</f>
        <v>6000</v>
      </c>
      <c r="P36" s="215" t="s">
        <v>878</v>
      </c>
      <c r="Q36" s="261" t="s">
        <v>901</v>
      </c>
    </row>
    <row r="37" spans="1:17" hidden="1" x14ac:dyDescent="0.25">
      <c r="A37" s="220" t="s">
        <v>338</v>
      </c>
      <c r="B37" s="276" t="s">
        <v>904</v>
      </c>
      <c r="C37" s="89" t="s">
        <v>48</v>
      </c>
      <c r="D37" s="216">
        <v>25</v>
      </c>
      <c r="E37" s="35">
        <v>80</v>
      </c>
      <c r="F37" s="35">
        <v>2022</v>
      </c>
      <c r="G37" s="26">
        <v>44562</v>
      </c>
      <c r="H37" s="27">
        <v>44926</v>
      </c>
      <c r="I37" s="29">
        <f>D37*E37*12</f>
        <v>24000</v>
      </c>
      <c r="J37" s="28"/>
      <c r="K37" s="35"/>
      <c r="L37" s="90">
        <f t="shared" ref="L37:L50" si="14">+I37*2%</f>
        <v>480</v>
      </c>
      <c r="M37" s="36"/>
      <c r="N37" s="36"/>
      <c r="O37" s="28">
        <f t="shared" ref="O37:O38" si="15">SUM(I37:N37)</f>
        <v>24480</v>
      </c>
      <c r="P37" s="217" t="s">
        <v>341</v>
      </c>
      <c r="Q37" s="261" t="s">
        <v>901</v>
      </c>
    </row>
    <row r="38" spans="1:17" x14ac:dyDescent="0.25">
      <c r="A38" s="220" t="s">
        <v>338</v>
      </c>
      <c r="B38" s="276" t="s">
        <v>904</v>
      </c>
      <c r="C38" s="89" t="s">
        <v>48</v>
      </c>
      <c r="D38" s="216">
        <v>25</v>
      </c>
      <c r="E38" s="35">
        <v>80</v>
      </c>
      <c r="F38" s="35">
        <v>2023</v>
      </c>
      <c r="G38" s="26">
        <v>44927</v>
      </c>
      <c r="H38" s="27">
        <v>45260</v>
      </c>
      <c r="I38" s="29">
        <f>D38*E38*11</f>
        <v>22000</v>
      </c>
      <c r="J38" s="28"/>
      <c r="K38" s="35"/>
      <c r="L38" s="90">
        <f t="shared" si="14"/>
        <v>440</v>
      </c>
      <c r="M38" s="36"/>
      <c r="N38" s="36"/>
      <c r="O38" s="28">
        <f t="shared" si="15"/>
        <v>22440</v>
      </c>
      <c r="P38" s="217" t="s">
        <v>341</v>
      </c>
      <c r="Q38" s="261" t="s">
        <v>901</v>
      </c>
    </row>
    <row r="39" spans="1:17" hidden="1" x14ac:dyDescent="0.25">
      <c r="A39" s="220" t="s">
        <v>338</v>
      </c>
      <c r="B39" s="276" t="s">
        <v>904</v>
      </c>
      <c r="C39" s="89" t="s">
        <v>48</v>
      </c>
      <c r="D39" s="216">
        <v>25</v>
      </c>
      <c r="E39" s="35">
        <v>80</v>
      </c>
      <c r="F39" s="35">
        <v>2022</v>
      </c>
      <c r="G39" s="26">
        <v>44562</v>
      </c>
      <c r="H39" s="27">
        <v>44866</v>
      </c>
      <c r="I39" s="29">
        <f>D39*E39*10</f>
        <v>20000</v>
      </c>
      <c r="J39" s="28"/>
      <c r="K39" s="35"/>
      <c r="L39" s="90">
        <f t="shared" si="14"/>
        <v>400</v>
      </c>
      <c r="M39" s="36"/>
      <c r="N39" s="36"/>
      <c r="O39" s="28">
        <f t="shared" si="6"/>
        <v>20400</v>
      </c>
      <c r="P39" s="217" t="s">
        <v>341</v>
      </c>
      <c r="Q39" s="261" t="s">
        <v>901</v>
      </c>
    </row>
    <row r="40" spans="1:17" s="91" customFormat="1" hidden="1" x14ac:dyDescent="0.25">
      <c r="A40" s="220" t="s">
        <v>338</v>
      </c>
      <c r="B40" s="276" t="s">
        <v>904</v>
      </c>
      <c r="C40" s="89" t="s">
        <v>48</v>
      </c>
      <c r="D40" s="216">
        <v>25</v>
      </c>
      <c r="E40" s="35">
        <v>80</v>
      </c>
      <c r="F40" s="35">
        <v>2022</v>
      </c>
      <c r="G40" s="26">
        <v>44896</v>
      </c>
      <c r="H40" s="27">
        <v>44926</v>
      </c>
      <c r="I40" s="29">
        <f>D40*E40*1</f>
        <v>2000</v>
      </c>
      <c r="J40" s="28"/>
      <c r="K40" s="35"/>
      <c r="L40" s="90">
        <f t="shared" si="14"/>
        <v>40</v>
      </c>
      <c r="M40" s="36"/>
      <c r="N40" s="36"/>
      <c r="O40" s="28">
        <f t="shared" si="6"/>
        <v>2040</v>
      </c>
      <c r="P40" s="217" t="s">
        <v>799</v>
      </c>
      <c r="Q40" s="261" t="s">
        <v>901</v>
      </c>
    </row>
    <row r="41" spans="1:17" s="91" customFormat="1" x14ac:dyDescent="0.25">
      <c r="A41" s="220" t="s">
        <v>338</v>
      </c>
      <c r="B41" s="276" t="s">
        <v>904</v>
      </c>
      <c r="C41" s="89" t="s">
        <v>48</v>
      </c>
      <c r="D41" s="216">
        <v>25</v>
      </c>
      <c r="E41" s="35">
        <v>80</v>
      </c>
      <c r="F41" s="35">
        <v>2023</v>
      </c>
      <c r="G41" s="26">
        <v>44927</v>
      </c>
      <c r="H41" s="27">
        <v>45260</v>
      </c>
      <c r="I41" s="29">
        <f>D41*E41*11</f>
        <v>22000</v>
      </c>
      <c r="J41" s="28"/>
      <c r="K41" s="35"/>
      <c r="L41" s="90">
        <f t="shared" si="14"/>
        <v>440</v>
      </c>
      <c r="M41" s="36"/>
      <c r="N41" s="36"/>
      <c r="O41" s="28">
        <f t="shared" si="6"/>
        <v>22440</v>
      </c>
      <c r="P41" s="217" t="s">
        <v>799</v>
      </c>
      <c r="Q41" s="261" t="s">
        <v>901</v>
      </c>
    </row>
    <row r="42" spans="1:17" hidden="1" x14ac:dyDescent="0.25">
      <c r="A42" s="220" t="s">
        <v>338</v>
      </c>
      <c r="B42" s="276" t="s">
        <v>904</v>
      </c>
      <c r="C42" s="89" t="s">
        <v>48</v>
      </c>
      <c r="D42" s="216">
        <v>25</v>
      </c>
      <c r="E42" s="35">
        <v>100</v>
      </c>
      <c r="F42" s="35">
        <v>2022</v>
      </c>
      <c r="G42" s="26">
        <v>44562</v>
      </c>
      <c r="H42" s="27">
        <v>44698</v>
      </c>
      <c r="I42" s="29">
        <f>D42*E42*4.5</f>
        <v>11250</v>
      </c>
      <c r="J42" s="28"/>
      <c r="K42" s="35"/>
      <c r="L42" s="90">
        <f t="shared" si="14"/>
        <v>225</v>
      </c>
      <c r="M42" s="36"/>
      <c r="N42" s="36"/>
      <c r="O42" s="28">
        <f t="shared" si="6"/>
        <v>11475</v>
      </c>
      <c r="P42" s="217" t="s">
        <v>341</v>
      </c>
      <c r="Q42" s="261" t="s">
        <v>901</v>
      </c>
    </row>
    <row r="43" spans="1:17" hidden="1" x14ac:dyDescent="0.25">
      <c r="A43" s="220" t="s">
        <v>338</v>
      </c>
      <c r="B43" s="276" t="s">
        <v>904</v>
      </c>
      <c r="C43" s="89" t="s">
        <v>48</v>
      </c>
      <c r="D43" s="216">
        <v>25</v>
      </c>
      <c r="E43" s="35">
        <v>80</v>
      </c>
      <c r="F43" s="35">
        <v>2022</v>
      </c>
      <c r="G43" s="26">
        <v>44562</v>
      </c>
      <c r="H43" s="27">
        <v>44926</v>
      </c>
      <c r="I43" s="29">
        <f>D43*E43*12</f>
        <v>24000</v>
      </c>
      <c r="J43" s="28"/>
      <c r="K43" s="35"/>
      <c r="L43" s="90">
        <f t="shared" si="14"/>
        <v>480</v>
      </c>
      <c r="M43" s="36"/>
      <c r="N43" s="36"/>
      <c r="O43" s="28">
        <f t="shared" si="6"/>
        <v>24480</v>
      </c>
      <c r="P43" s="217" t="s">
        <v>341</v>
      </c>
      <c r="Q43" s="261" t="s">
        <v>901</v>
      </c>
    </row>
    <row r="44" spans="1:17" x14ac:dyDescent="0.25">
      <c r="A44" s="220" t="s">
        <v>338</v>
      </c>
      <c r="B44" s="276" t="s">
        <v>904</v>
      </c>
      <c r="C44" s="89" t="s">
        <v>48</v>
      </c>
      <c r="D44" s="216">
        <v>25</v>
      </c>
      <c r="E44" s="35">
        <v>80</v>
      </c>
      <c r="F44" s="35">
        <v>2023</v>
      </c>
      <c r="G44" s="26">
        <v>44927</v>
      </c>
      <c r="H44" s="27">
        <v>45260</v>
      </c>
      <c r="I44" s="29">
        <f>D44*E44*11</f>
        <v>22000</v>
      </c>
      <c r="J44" s="28"/>
      <c r="K44" s="35"/>
      <c r="L44" s="90">
        <f t="shared" si="14"/>
        <v>440</v>
      </c>
      <c r="M44" s="36"/>
      <c r="N44" s="36"/>
      <c r="O44" s="28">
        <f t="shared" si="6"/>
        <v>22440</v>
      </c>
      <c r="P44" s="217" t="s">
        <v>341</v>
      </c>
      <c r="Q44" s="261" t="s">
        <v>901</v>
      </c>
    </row>
    <row r="45" spans="1:17" hidden="1" x14ac:dyDescent="0.25">
      <c r="A45" s="220" t="s">
        <v>338</v>
      </c>
      <c r="B45" s="276" t="s">
        <v>904</v>
      </c>
      <c r="C45" s="89" t="s">
        <v>48</v>
      </c>
      <c r="D45" s="216">
        <v>25</v>
      </c>
      <c r="E45" s="35">
        <v>80</v>
      </c>
      <c r="F45" s="35">
        <v>2022</v>
      </c>
      <c r="G45" s="26">
        <v>44562</v>
      </c>
      <c r="H45" s="27">
        <v>44926</v>
      </c>
      <c r="I45" s="29">
        <f>D45*E45*12</f>
        <v>24000</v>
      </c>
      <c r="J45" s="28"/>
      <c r="K45" s="35"/>
      <c r="L45" s="90">
        <f t="shared" si="14"/>
        <v>480</v>
      </c>
      <c r="M45" s="36"/>
      <c r="N45" s="36"/>
      <c r="O45" s="28">
        <f t="shared" ref="O45" si="16">SUM(I45:N45)</f>
        <v>24480</v>
      </c>
      <c r="P45" s="217" t="s">
        <v>341</v>
      </c>
      <c r="Q45" s="261" t="s">
        <v>901</v>
      </c>
    </row>
    <row r="46" spans="1:17" hidden="1" x14ac:dyDescent="0.25">
      <c r="A46" s="220" t="s">
        <v>338</v>
      </c>
      <c r="B46" s="276" t="s">
        <v>904</v>
      </c>
      <c r="C46" s="89" t="s">
        <v>48</v>
      </c>
      <c r="D46" s="216">
        <v>25</v>
      </c>
      <c r="E46" s="35">
        <v>80</v>
      </c>
      <c r="F46" s="35">
        <v>2022</v>
      </c>
      <c r="G46" s="26">
        <v>44562</v>
      </c>
      <c r="H46" s="27">
        <v>44926</v>
      </c>
      <c r="I46" s="29">
        <f>D46*E46*12</f>
        <v>24000</v>
      </c>
      <c r="J46" s="28"/>
      <c r="K46" s="35"/>
      <c r="L46" s="90">
        <f t="shared" si="14"/>
        <v>480</v>
      </c>
      <c r="M46" s="36"/>
      <c r="N46" s="36"/>
      <c r="O46" s="28">
        <f t="shared" si="6"/>
        <v>24480</v>
      </c>
      <c r="P46" s="217" t="s">
        <v>341</v>
      </c>
      <c r="Q46" s="261" t="s">
        <v>901</v>
      </c>
    </row>
    <row r="47" spans="1:17" x14ac:dyDescent="0.25">
      <c r="A47" s="220" t="s">
        <v>338</v>
      </c>
      <c r="B47" s="276" t="s">
        <v>904</v>
      </c>
      <c r="C47" s="89" t="s">
        <v>48</v>
      </c>
      <c r="D47" s="216">
        <v>25</v>
      </c>
      <c r="E47" s="35">
        <v>80</v>
      </c>
      <c r="F47" s="35">
        <v>2023</v>
      </c>
      <c r="G47" s="26">
        <v>44927</v>
      </c>
      <c r="H47" s="135">
        <v>45235</v>
      </c>
      <c r="I47" s="29">
        <f>D47*E47*10</f>
        <v>20000</v>
      </c>
      <c r="J47" s="28"/>
      <c r="K47" s="35"/>
      <c r="L47" s="90">
        <f t="shared" si="14"/>
        <v>400</v>
      </c>
      <c r="M47" s="36"/>
      <c r="N47" s="36"/>
      <c r="O47" s="28">
        <f t="shared" si="6"/>
        <v>20400</v>
      </c>
      <c r="P47" s="217" t="s">
        <v>341</v>
      </c>
      <c r="Q47" s="261" t="s">
        <v>901</v>
      </c>
    </row>
    <row r="48" spans="1:17" hidden="1" x14ac:dyDescent="0.25">
      <c r="A48" s="220" t="s">
        <v>338</v>
      </c>
      <c r="B48" s="276" t="s">
        <v>904</v>
      </c>
      <c r="C48" s="89" t="s">
        <v>48</v>
      </c>
      <c r="D48" s="216">
        <v>25</v>
      </c>
      <c r="E48" s="35">
        <v>80</v>
      </c>
      <c r="F48" s="35">
        <v>2022</v>
      </c>
      <c r="G48" s="26">
        <v>44562</v>
      </c>
      <c r="H48" s="27">
        <v>44926</v>
      </c>
      <c r="I48" s="29">
        <f>D48*E48*12</f>
        <v>24000</v>
      </c>
      <c r="J48" s="28"/>
      <c r="K48" s="35"/>
      <c r="L48" s="90">
        <f t="shared" si="14"/>
        <v>480</v>
      </c>
      <c r="M48" s="36"/>
      <c r="N48" s="36"/>
      <c r="O48" s="28">
        <f t="shared" ref="O48" si="17">SUM(I48:N48)</f>
        <v>24480</v>
      </c>
      <c r="P48" s="217" t="s">
        <v>341</v>
      </c>
      <c r="Q48" s="261" t="s">
        <v>901</v>
      </c>
    </row>
    <row r="49" spans="1:17" hidden="1" x14ac:dyDescent="0.25">
      <c r="A49" s="220" t="s">
        <v>338</v>
      </c>
      <c r="B49" s="276" t="s">
        <v>904</v>
      </c>
      <c r="C49" s="89" t="s">
        <v>48</v>
      </c>
      <c r="D49" s="216">
        <v>25</v>
      </c>
      <c r="E49" s="35">
        <v>80</v>
      </c>
      <c r="F49" s="35">
        <v>2022</v>
      </c>
      <c r="G49" s="26">
        <v>44562</v>
      </c>
      <c r="H49" s="27">
        <v>44924</v>
      </c>
      <c r="I49" s="29">
        <f>D49*E49*12</f>
        <v>24000</v>
      </c>
      <c r="J49" s="28"/>
      <c r="K49" s="35"/>
      <c r="L49" s="90">
        <f t="shared" si="14"/>
        <v>480</v>
      </c>
      <c r="M49" s="36"/>
      <c r="N49" s="36"/>
      <c r="O49" s="28">
        <f t="shared" ref="O49" si="18">SUM(I49:N49)</f>
        <v>24480</v>
      </c>
      <c r="P49" s="217" t="s">
        <v>378</v>
      </c>
      <c r="Q49" s="261" t="s">
        <v>901</v>
      </c>
    </row>
    <row r="50" spans="1:17" x14ac:dyDescent="0.25">
      <c r="A50" s="220" t="s">
        <v>338</v>
      </c>
      <c r="B50" s="276" t="s">
        <v>904</v>
      </c>
      <c r="C50" s="222" t="s">
        <v>48</v>
      </c>
      <c r="D50" s="218">
        <v>25</v>
      </c>
      <c r="E50" s="35">
        <v>80</v>
      </c>
      <c r="F50" s="35">
        <v>2023</v>
      </c>
      <c r="G50" s="114">
        <v>45078</v>
      </c>
      <c r="H50" s="27">
        <v>45291</v>
      </c>
      <c r="I50" s="29">
        <f>D50*E50*6.5</f>
        <v>13000</v>
      </c>
      <c r="J50" s="226"/>
      <c r="K50" s="35"/>
      <c r="L50" s="90">
        <f t="shared" si="14"/>
        <v>260</v>
      </c>
      <c r="M50" s="36"/>
      <c r="N50" s="75"/>
      <c r="O50" s="28">
        <f t="shared" ref="O50" si="19">SUM(I50:N50)</f>
        <v>13260</v>
      </c>
      <c r="P50" s="217" t="s">
        <v>719</v>
      </c>
      <c r="Q50" s="261" t="s">
        <v>901</v>
      </c>
    </row>
    <row r="51" spans="1:17" hidden="1" x14ac:dyDescent="0.25">
      <c r="A51" s="220" t="s">
        <v>338</v>
      </c>
      <c r="B51" s="276" t="s">
        <v>904</v>
      </c>
      <c r="C51" s="222" t="s">
        <v>48</v>
      </c>
      <c r="D51" s="218">
        <v>25</v>
      </c>
      <c r="E51" s="35">
        <v>80</v>
      </c>
      <c r="F51" s="35">
        <v>2024</v>
      </c>
      <c r="G51" s="26">
        <v>45292</v>
      </c>
      <c r="H51" s="27">
        <v>45657</v>
      </c>
      <c r="I51" s="29">
        <f>D51*E51*12</f>
        <v>24000</v>
      </c>
      <c r="J51" s="226"/>
      <c r="K51" s="35"/>
      <c r="L51" s="90">
        <f t="shared" ref="L51:L52" si="20">+I51*2%</f>
        <v>480</v>
      </c>
      <c r="M51" s="36"/>
      <c r="N51" s="75"/>
      <c r="O51" s="28">
        <f t="shared" ref="O51:O52" si="21">SUM(I51:N51)</f>
        <v>24480</v>
      </c>
      <c r="P51" s="217" t="s">
        <v>719</v>
      </c>
      <c r="Q51" s="261" t="s">
        <v>901</v>
      </c>
    </row>
    <row r="52" spans="1:17" x14ac:dyDescent="0.25">
      <c r="A52" s="220" t="s">
        <v>338</v>
      </c>
      <c r="B52" s="276" t="s">
        <v>904</v>
      </c>
      <c r="C52" s="222" t="s">
        <v>48</v>
      </c>
      <c r="D52" s="218">
        <v>25</v>
      </c>
      <c r="E52" s="35">
        <v>80</v>
      </c>
      <c r="F52" s="35">
        <v>2023</v>
      </c>
      <c r="G52" s="114">
        <v>45078</v>
      </c>
      <c r="H52" s="27">
        <v>45291</v>
      </c>
      <c r="I52" s="29">
        <f>D52*E52*6.5</f>
        <v>13000</v>
      </c>
      <c r="J52" s="226"/>
      <c r="K52" s="35"/>
      <c r="L52" s="90">
        <f t="shared" si="20"/>
        <v>260</v>
      </c>
      <c r="M52" s="36"/>
      <c r="N52" s="75"/>
      <c r="O52" s="28">
        <f t="shared" si="21"/>
        <v>13260</v>
      </c>
      <c r="P52" s="217" t="s">
        <v>788</v>
      </c>
      <c r="Q52" s="261" t="s">
        <v>901</v>
      </c>
    </row>
    <row r="53" spans="1:17" hidden="1" x14ac:dyDescent="0.25">
      <c r="A53" s="220" t="s">
        <v>338</v>
      </c>
      <c r="B53" s="276" t="s">
        <v>904</v>
      </c>
      <c r="C53" s="222" t="s">
        <v>48</v>
      </c>
      <c r="D53" s="218">
        <v>25</v>
      </c>
      <c r="E53" s="35">
        <v>80</v>
      </c>
      <c r="F53" s="35">
        <v>2024</v>
      </c>
      <c r="G53" s="26">
        <v>45292</v>
      </c>
      <c r="H53" s="27">
        <v>45657</v>
      </c>
      <c r="I53" s="29">
        <f>D53*E53*12</f>
        <v>24000</v>
      </c>
      <c r="J53" s="226"/>
      <c r="K53" s="35"/>
      <c r="L53" s="90">
        <f t="shared" ref="L53" si="22">+I53*2%</f>
        <v>480</v>
      </c>
      <c r="M53" s="36"/>
      <c r="N53" s="75"/>
      <c r="O53" s="28">
        <f t="shared" ref="O53" si="23">SUM(I53:N53)</f>
        <v>24480</v>
      </c>
      <c r="P53" s="217" t="s">
        <v>788</v>
      </c>
      <c r="Q53" s="261" t="s">
        <v>901</v>
      </c>
    </row>
    <row r="54" spans="1:17" hidden="1" x14ac:dyDescent="0.25">
      <c r="A54" s="220" t="s">
        <v>338</v>
      </c>
      <c r="B54" s="276" t="s">
        <v>904</v>
      </c>
      <c r="C54" s="222" t="s">
        <v>342</v>
      </c>
      <c r="D54" s="218">
        <v>23</v>
      </c>
      <c r="E54" s="35">
        <v>136</v>
      </c>
      <c r="F54" s="35">
        <v>2022</v>
      </c>
      <c r="G54" s="26">
        <v>44562</v>
      </c>
      <c r="H54" s="27">
        <v>44926</v>
      </c>
      <c r="I54" s="29">
        <f>D54*E54*12</f>
        <v>37536</v>
      </c>
      <c r="J54" s="226"/>
      <c r="K54" s="35"/>
      <c r="L54" s="37"/>
      <c r="M54" s="36"/>
      <c r="N54" s="75">
        <f>+I54*4%</f>
        <v>1501.44</v>
      </c>
      <c r="O54" s="28">
        <f>SUM(I54:N54)</f>
        <v>39037.440000000002</v>
      </c>
      <c r="P54" s="217" t="s">
        <v>343</v>
      </c>
      <c r="Q54" s="261" t="s">
        <v>901</v>
      </c>
    </row>
    <row r="55" spans="1:17" x14ac:dyDescent="0.25">
      <c r="A55" s="220" t="s">
        <v>338</v>
      </c>
      <c r="B55" s="276" t="s">
        <v>904</v>
      </c>
      <c r="C55" s="76" t="s">
        <v>48</v>
      </c>
      <c r="D55" s="218">
        <v>25</v>
      </c>
      <c r="E55" s="35">
        <v>80</v>
      </c>
      <c r="F55" s="35">
        <v>2023</v>
      </c>
      <c r="G55" s="26">
        <v>44927</v>
      </c>
      <c r="H55" s="27">
        <v>45260</v>
      </c>
      <c r="I55" s="227">
        <f>D55*E55*11</f>
        <v>22000</v>
      </c>
      <c r="J55" s="30"/>
      <c r="K55" s="35"/>
      <c r="L55" s="75">
        <f t="shared" ref="L55" si="24">I55*2%</f>
        <v>440</v>
      </c>
      <c r="M55" s="36"/>
      <c r="N55" s="36"/>
      <c r="O55" s="28">
        <f t="shared" ref="O55" si="25">SUM(I55:N55)</f>
        <v>22440</v>
      </c>
      <c r="P55" s="217" t="s">
        <v>341</v>
      </c>
      <c r="Q55" s="261" t="s">
        <v>901</v>
      </c>
    </row>
    <row r="56" spans="1:17" x14ac:dyDescent="0.25">
      <c r="A56" s="220" t="s">
        <v>338</v>
      </c>
      <c r="B56" s="276" t="s">
        <v>904</v>
      </c>
      <c r="C56" s="222" t="s">
        <v>342</v>
      </c>
      <c r="D56" s="218">
        <v>23</v>
      </c>
      <c r="E56" s="35">
        <v>136</v>
      </c>
      <c r="F56" s="35">
        <v>2023</v>
      </c>
      <c r="G56" s="26">
        <v>44927</v>
      </c>
      <c r="H56" s="27">
        <v>45260</v>
      </c>
      <c r="I56" s="29">
        <f>D56*E56*11</f>
        <v>34408</v>
      </c>
      <c r="J56" s="226"/>
      <c r="K56" s="35"/>
      <c r="L56" s="37"/>
      <c r="M56" s="36"/>
      <c r="N56" s="75">
        <f t="shared" ref="N56" si="26">+I56*4%</f>
        <v>1376.32</v>
      </c>
      <c r="O56" s="28">
        <f t="shared" ref="O56" si="27">SUM(I56:N56)</f>
        <v>35784.32</v>
      </c>
      <c r="P56" s="217" t="s">
        <v>343</v>
      </c>
      <c r="Q56" s="261" t="s">
        <v>901</v>
      </c>
    </row>
    <row r="57" spans="1:17" hidden="1" x14ac:dyDescent="0.25">
      <c r="A57" s="220" t="s">
        <v>338</v>
      </c>
      <c r="B57" s="276" t="s">
        <v>904</v>
      </c>
      <c r="C57" s="222" t="s">
        <v>342</v>
      </c>
      <c r="D57" s="218">
        <v>23</v>
      </c>
      <c r="E57" s="35">
        <v>136</v>
      </c>
      <c r="F57" s="35">
        <v>2022</v>
      </c>
      <c r="G57" s="26">
        <v>44562</v>
      </c>
      <c r="H57" s="27">
        <v>44926</v>
      </c>
      <c r="I57" s="29">
        <f>D57*E57*12</f>
        <v>37536</v>
      </c>
      <c r="J57" s="226"/>
      <c r="K57" s="35"/>
      <c r="L57" s="37"/>
      <c r="M57" s="36"/>
      <c r="N57" s="75">
        <f t="shared" ref="N57:N58" si="28">+I57*4%</f>
        <v>1501.44</v>
      </c>
      <c r="O57" s="28">
        <f t="shared" ref="O57:O58" si="29">SUM(I57:N57)</f>
        <v>39037.440000000002</v>
      </c>
      <c r="P57" s="217" t="s">
        <v>343</v>
      </c>
      <c r="Q57" s="261" t="s">
        <v>901</v>
      </c>
    </row>
    <row r="58" spans="1:17" x14ac:dyDescent="0.25">
      <c r="A58" s="220" t="s">
        <v>338</v>
      </c>
      <c r="B58" s="276" t="s">
        <v>904</v>
      </c>
      <c r="C58" s="222" t="s">
        <v>342</v>
      </c>
      <c r="D58" s="218">
        <v>23</v>
      </c>
      <c r="E58" s="35">
        <v>136</v>
      </c>
      <c r="F58" s="35">
        <v>2023</v>
      </c>
      <c r="G58" s="26">
        <v>44927</v>
      </c>
      <c r="H58" s="27">
        <v>45260</v>
      </c>
      <c r="I58" s="29">
        <f>D58*E58*11</f>
        <v>34408</v>
      </c>
      <c r="J58" s="226"/>
      <c r="K58" s="35"/>
      <c r="L58" s="37"/>
      <c r="M58" s="36"/>
      <c r="N58" s="75">
        <f t="shared" si="28"/>
        <v>1376.32</v>
      </c>
      <c r="O58" s="28">
        <f t="shared" si="29"/>
        <v>35784.32</v>
      </c>
      <c r="P58" s="217" t="s">
        <v>343</v>
      </c>
      <c r="Q58" s="261" t="s">
        <v>901</v>
      </c>
    </row>
    <row r="59" spans="1:17" hidden="1" x14ac:dyDescent="0.25">
      <c r="A59" s="220" t="s">
        <v>338</v>
      </c>
      <c r="B59" s="276" t="s">
        <v>904</v>
      </c>
      <c r="C59" s="222" t="s">
        <v>342</v>
      </c>
      <c r="D59" s="218">
        <v>23</v>
      </c>
      <c r="E59" s="35">
        <v>136</v>
      </c>
      <c r="F59" s="35">
        <v>2022</v>
      </c>
      <c r="G59" s="26">
        <v>44562</v>
      </c>
      <c r="H59" s="27">
        <v>44926</v>
      </c>
      <c r="I59" s="29">
        <f>D59*E59*12</f>
        <v>37536</v>
      </c>
      <c r="J59" s="226"/>
      <c r="K59" s="35"/>
      <c r="L59" s="37"/>
      <c r="M59" s="36"/>
      <c r="N59" s="75">
        <f t="shared" ref="N59:N60" si="30">+I59*4%</f>
        <v>1501.44</v>
      </c>
      <c r="O59" s="28">
        <f t="shared" ref="O59:O60" si="31">SUM(I59:N59)</f>
        <v>39037.440000000002</v>
      </c>
      <c r="P59" s="217" t="s">
        <v>343</v>
      </c>
      <c r="Q59" s="261" t="s">
        <v>901</v>
      </c>
    </row>
    <row r="60" spans="1:17" x14ac:dyDescent="0.25">
      <c r="A60" s="220" t="s">
        <v>338</v>
      </c>
      <c r="B60" s="276" t="s">
        <v>904</v>
      </c>
      <c r="C60" s="222" t="s">
        <v>342</v>
      </c>
      <c r="D60" s="218">
        <v>23</v>
      </c>
      <c r="E60" s="35">
        <v>136</v>
      </c>
      <c r="F60" s="35">
        <v>2023</v>
      </c>
      <c r="G60" s="26">
        <v>44927</v>
      </c>
      <c r="H60" s="27">
        <v>45260</v>
      </c>
      <c r="I60" s="29">
        <f>D60*E60*11</f>
        <v>34408</v>
      </c>
      <c r="J60" s="226"/>
      <c r="K60" s="35"/>
      <c r="L60" s="37"/>
      <c r="M60" s="36"/>
      <c r="N60" s="75">
        <f t="shared" si="30"/>
        <v>1376.32</v>
      </c>
      <c r="O60" s="28">
        <f t="shared" si="31"/>
        <v>35784.32</v>
      </c>
      <c r="P60" s="217" t="s">
        <v>343</v>
      </c>
      <c r="Q60" s="261" t="s">
        <v>901</v>
      </c>
    </row>
    <row r="61" spans="1:17" hidden="1" x14ac:dyDescent="0.25">
      <c r="A61" s="220" t="s">
        <v>338</v>
      </c>
      <c r="B61" s="276" t="s">
        <v>904</v>
      </c>
      <c r="C61" s="228" t="s">
        <v>344</v>
      </c>
      <c r="D61" s="218">
        <v>38</v>
      </c>
      <c r="E61" s="229">
        <v>50</v>
      </c>
      <c r="F61" s="35">
        <v>2022</v>
      </c>
      <c r="G61" s="26">
        <v>44562</v>
      </c>
      <c r="H61" s="27">
        <v>44599</v>
      </c>
      <c r="I61" s="29">
        <f>D61*E61*1.25</f>
        <v>2375</v>
      </c>
      <c r="J61" s="223"/>
      <c r="K61" s="230"/>
      <c r="L61" s="231"/>
      <c r="M61" s="232"/>
      <c r="N61" s="232"/>
      <c r="O61" s="28">
        <f t="shared" ref="O61" si="32">SUM(I61:N61)</f>
        <v>2375</v>
      </c>
      <c r="P61" s="217" t="s">
        <v>345</v>
      </c>
      <c r="Q61" s="261" t="s">
        <v>901</v>
      </c>
    </row>
    <row r="62" spans="1:17" hidden="1" x14ac:dyDescent="0.25">
      <c r="A62" s="220" t="s">
        <v>338</v>
      </c>
      <c r="B62" s="276" t="s">
        <v>904</v>
      </c>
      <c r="C62" s="225" t="s">
        <v>344</v>
      </c>
      <c r="D62" s="218">
        <v>38</v>
      </c>
      <c r="E62" s="35">
        <v>134</v>
      </c>
      <c r="F62" s="35">
        <v>2022</v>
      </c>
      <c r="G62" s="114">
        <v>44621</v>
      </c>
      <c r="H62" s="27">
        <v>44926</v>
      </c>
      <c r="I62" s="29">
        <f>D62*E62*10</f>
        <v>50920</v>
      </c>
      <c r="J62" s="30"/>
      <c r="K62" s="36"/>
      <c r="L62" s="37"/>
      <c r="M62" s="36"/>
      <c r="N62" s="36"/>
      <c r="O62" s="28">
        <f>SUM(I62:N62)</f>
        <v>50920</v>
      </c>
      <c r="P62" s="215" t="s">
        <v>893</v>
      </c>
      <c r="Q62" s="261" t="s">
        <v>901</v>
      </c>
    </row>
    <row r="63" spans="1:17" hidden="1" x14ac:dyDescent="0.25">
      <c r="A63" s="220" t="s">
        <v>338</v>
      </c>
      <c r="B63" s="276" t="s">
        <v>904</v>
      </c>
      <c r="C63" s="221" t="s">
        <v>366</v>
      </c>
      <c r="D63" s="218">
        <v>38</v>
      </c>
      <c r="E63" s="233">
        <v>16</v>
      </c>
      <c r="F63" s="35">
        <v>2022</v>
      </c>
      <c r="G63" s="26">
        <v>44562</v>
      </c>
      <c r="H63" s="27">
        <v>44576</v>
      </c>
      <c r="I63" s="29">
        <f>D63*E63*0.5</f>
        <v>304</v>
      </c>
      <c r="J63" s="223"/>
      <c r="K63" s="36"/>
      <c r="L63" s="37"/>
      <c r="M63" s="36"/>
      <c r="N63" s="36"/>
      <c r="O63" s="28">
        <f t="shared" ref="O63" si="33">SUM(I63:N63)</f>
        <v>304</v>
      </c>
      <c r="P63" s="217" t="s">
        <v>346</v>
      </c>
      <c r="Q63" s="261" t="s">
        <v>901</v>
      </c>
    </row>
    <row r="64" spans="1:17" hidden="1" x14ac:dyDescent="0.25">
      <c r="A64" s="220" t="s">
        <v>338</v>
      </c>
      <c r="B64" s="276" t="s">
        <v>904</v>
      </c>
      <c r="C64" s="26" t="s">
        <v>347</v>
      </c>
      <c r="D64" s="218">
        <v>38</v>
      </c>
      <c r="E64" s="234">
        <v>16</v>
      </c>
      <c r="F64" s="35">
        <v>2022</v>
      </c>
      <c r="G64" s="26">
        <v>44562</v>
      </c>
      <c r="H64" s="27">
        <v>44926</v>
      </c>
      <c r="I64" s="29">
        <f>D64*E64*12</f>
        <v>7296</v>
      </c>
      <c r="J64" s="223"/>
      <c r="K64" s="229"/>
      <c r="L64" s="235"/>
      <c r="M64" s="229"/>
      <c r="N64" s="229"/>
      <c r="O64" s="28">
        <f t="shared" ref="O64:O66" si="34">SUM(I64:N64)</f>
        <v>7296</v>
      </c>
      <c r="P64" s="217" t="s">
        <v>348</v>
      </c>
      <c r="Q64" s="261" t="s">
        <v>901</v>
      </c>
    </row>
    <row r="65" spans="1:17" x14ac:dyDescent="0.25">
      <c r="A65" s="220" t="s">
        <v>338</v>
      </c>
      <c r="B65" s="276" t="s">
        <v>904</v>
      </c>
      <c r="C65" s="26" t="s">
        <v>347</v>
      </c>
      <c r="D65" s="218">
        <v>38</v>
      </c>
      <c r="E65" s="234">
        <v>16</v>
      </c>
      <c r="F65" s="35">
        <v>2023</v>
      </c>
      <c r="G65" s="26">
        <v>44927</v>
      </c>
      <c r="H65" s="27">
        <v>45260</v>
      </c>
      <c r="I65" s="29">
        <f>D65*E65*11</f>
        <v>6688</v>
      </c>
      <c r="J65" s="223"/>
      <c r="K65" s="229"/>
      <c r="L65" s="235"/>
      <c r="M65" s="229"/>
      <c r="N65" s="229"/>
      <c r="O65" s="28">
        <f t="shared" si="34"/>
        <v>6688</v>
      </c>
      <c r="P65" s="217" t="s">
        <v>348</v>
      </c>
      <c r="Q65" s="261" t="s">
        <v>901</v>
      </c>
    </row>
    <row r="66" spans="1:17" x14ac:dyDescent="0.25">
      <c r="A66" s="220" t="s">
        <v>338</v>
      </c>
      <c r="B66" s="276" t="s">
        <v>904</v>
      </c>
      <c r="C66" s="26" t="s">
        <v>366</v>
      </c>
      <c r="D66" s="218">
        <v>38</v>
      </c>
      <c r="E66" s="234">
        <v>8</v>
      </c>
      <c r="F66" s="35">
        <v>2023</v>
      </c>
      <c r="G66" s="114">
        <v>45089</v>
      </c>
      <c r="H66" s="27">
        <v>45260</v>
      </c>
      <c r="I66" s="29">
        <f>D66*E66*5.5</f>
        <v>1672</v>
      </c>
      <c r="J66" s="223"/>
      <c r="K66" s="229"/>
      <c r="L66" s="235"/>
      <c r="M66" s="229"/>
      <c r="N66" s="229"/>
      <c r="O66" s="28">
        <f t="shared" si="34"/>
        <v>1672</v>
      </c>
      <c r="P66" s="217" t="s">
        <v>789</v>
      </c>
      <c r="Q66" s="261" t="s">
        <v>901</v>
      </c>
    </row>
    <row r="67" spans="1:17" hidden="1" x14ac:dyDescent="0.25">
      <c r="A67" s="220" t="s">
        <v>338</v>
      </c>
      <c r="B67" s="276" t="s">
        <v>904</v>
      </c>
      <c r="C67" s="26" t="s">
        <v>349</v>
      </c>
      <c r="D67" s="218">
        <v>38</v>
      </c>
      <c r="E67" s="234">
        <v>8</v>
      </c>
      <c r="F67" s="35">
        <v>2022</v>
      </c>
      <c r="G67" s="26">
        <v>44562</v>
      </c>
      <c r="H67" s="27">
        <v>44926</v>
      </c>
      <c r="I67" s="29">
        <f>D67*E67*12</f>
        <v>3648</v>
      </c>
      <c r="J67" s="223"/>
      <c r="K67" s="35"/>
      <c r="L67" s="236"/>
      <c r="M67" s="36"/>
      <c r="N67" s="36"/>
      <c r="O67" s="28">
        <f t="shared" ref="O67:O68" si="35">SUM(I67:N67)</f>
        <v>3648</v>
      </c>
      <c r="P67" s="217" t="s">
        <v>348</v>
      </c>
      <c r="Q67" s="261" t="s">
        <v>901</v>
      </c>
    </row>
    <row r="68" spans="1:17" x14ac:dyDescent="0.25">
      <c r="A68" s="220" t="s">
        <v>338</v>
      </c>
      <c r="B68" s="276" t="s">
        <v>904</v>
      </c>
      <c r="C68" s="26" t="s">
        <v>349</v>
      </c>
      <c r="D68" s="218">
        <v>38</v>
      </c>
      <c r="E68" s="234">
        <v>8</v>
      </c>
      <c r="F68" s="35">
        <v>2023</v>
      </c>
      <c r="G68" s="26">
        <v>44927</v>
      </c>
      <c r="H68" s="27">
        <v>45260</v>
      </c>
      <c r="I68" s="29">
        <f>D68*E68*11</f>
        <v>3344</v>
      </c>
      <c r="J68" s="223"/>
      <c r="K68" s="35"/>
      <c r="L68" s="236"/>
      <c r="M68" s="36"/>
      <c r="N68" s="36"/>
      <c r="O68" s="28">
        <f t="shared" si="35"/>
        <v>3344</v>
      </c>
      <c r="P68" s="217" t="s">
        <v>348</v>
      </c>
      <c r="Q68" s="261" t="s">
        <v>901</v>
      </c>
    </row>
    <row r="69" spans="1:17" hidden="1" x14ac:dyDescent="0.25">
      <c r="A69" s="220" t="s">
        <v>338</v>
      </c>
      <c r="B69" s="276" t="s">
        <v>904</v>
      </c>
      <c r="C69" s="225" t="s">
        <v>360</v>
      </c>
      <c r="D69" s="218">
        <v>38</v>
      </c>
      <c r="E69" s="237">
        <v>8</v>
      </c>
      <c r="F69" s="35">
        <v>2022</v>
      </c>
      <c r="G69" s="26">
        <v>44562</v>
      </c>
      <c r="H69" s="27">
        <v>44650</v>
      </c>
      <c r="I69" s="29">
        <f>D69*E69*3</f>
        <v>912</v>
      </c>
      <c r="J69" s="30"/>
      <c r="K69" s="238"/>
      <c r="L69" s="37"/>
      <c r="M69" s="36"/>
      <c r="N69" s="36"/>
      <c r="O69" s="28">
        <f t="shared" ref="O69" si="36">SUM(I69:N69)</f>
        <v>912</v>
      </c>
      <c r="P69" s="217" t="s">
        <v>351</v>
      </c>
      <c r="Q69" s="261" t="s">
        <v>901</v>
      </c>
    </row>
    <row r="70" spans="1:17" hidden="1" x14ac:dyDescent="0.25">
      <c r="A70" s="220" t="s">
        <v>338</v>
      </c>
      <c r="B70" s="276" t="s">
        <v>904</v>
      </c>
      <c r="C70" s="26" t="s">
        <v>350</v>
      </c>
      <c r="D70" s="218">
        <v>38</v>
      </c>
      <c r="E70" s="234">
        <v>16</v>
      </c>
      <c r="F70" s="35">
        <v>2022</v>
      </c>
      <c r="G70" s="26">
        <v>44562</v>
      </c>
      <c r="H70" s="27">
        <v>44926</v>
      </c>
      <c r="I70" s="29">
        <f>D70*E70*12</f>
        <v>7296</v>
      </c>
      <c r="J70" s="223"/>
      <c r="K70" s="35"/>
      <c r="L70" s="236"/>
      <c r="M70" s="36"/>
      <c r="N70" s="36"/>
      <c r="O70" s="28">
        <f t="shared" ref="O70" si="37">SUM(I70:N70)</f>
        <v>7296</v>
      </c>
      <c r="P70" s="217" t="s">
        <v>351</v>
      </c>
      <c r="Q70" s="261" t="s">
        <v>901</v>
      </c>
    </row>
    <row r="71" spans="1:17" hidden="1" x14ac:dyDescent="0.25">
      <c r="A71" s="220" t="s">
        <v>338</v>
      </c>
      <c r="B71" s="276" t="s">
        <v>904</v>
      </c>
      <c r="C71" s="26" t="s">
        <v>352</v>
      </c>
      <c r="D71" s="218">
        <v>38</v>
      </c>
      <c r="E71" s="234">
        <v>100</v>
      </c>
      <c r="F71" s="239" t="s">
        <v>354</v>
      </c>
      <c r="G71" s="26">
        <v>44562</v>
      </c>
      <c r="H71" s="27">
        <v>44926</v>
      </c>
      <c r="I71" s="29">
        <f>D71*E71*12</f>
        <v>45600</v>
      </c>
      <c r="J71" s="223"/>
      <c r="K71" s="35"/>
      <c r="L71" s="236"/>
      <c r="M71" s="36"/>
      <c r="N71" s="36"/>
      <c r="O71" s="28">
        <f t="shared" ref="O71:O72" si="38">SUM(I71:N71)</f>
        <v>45600</v>
      </c>
      <c r="P71" s="217" t="s">
        <v>353</v>
      </c>
      <c r="Q71" s="261" t="s">
        <v>901</v>
      </c>
    </row>
    <row r="72" spans="1:17" x14ac:dyDescent="0.25">
      <c r="A72" s="220" t="s">
        <v>338</v>
      </c>
      <c r="B72" s="276" t="s">
        <v>904</v>
      </c>
      <c r="C72" s="26" t="s">
        <v>352</v>
      </c>
      <c r="D72" s="218">
        <v>38</v>
      </c>
      <c r="E72" s="234">
        <v>100</v>
      </c>
      <c r="F72" s="239" t="s">
        <v>355</v>
      </c>
      <c r="G72" s="26">
        <v>44927</v>
      </c>
      <c r="H72" s="27">
        <v>45260</v>
      </c>
      <c r="I72" s="29">
        <f>D72*E72*11</f>
        <v>41800</v>
      </c>
      <c r="J72" s="223"/>
      <c r="K72" s="35"/>
      <c r="L72" s="236"/>
      <c r="M72" s="36"/>
      <c r="N72" s="36"/>
      <c r="O72" s="28">
        <f t="shared" si="38"/>
        <v>41800</v>
      </c>
      <c r="P72" s="217" t="s">
        <v>353</v>
      </c>
      <c r="Q72" s="261" t="s">
        <v>901</v>
      </c>
    </row>
    <row r="73" spans="1:17" hidden="1" x14ac:dyDescent="0.25">
      <c r="A73" s="220" t="s">
        <v>338</v>
      </c>
      <c r="B73" s="276" t="s">
        <v>904</v>
      </c>
      <c r="C73" s="240" t="s">
        <v>356</v>
      </c>
      <c r="D73" s="218">
        <v>38</v>
      </c>
      <c r="E73" s="234">
        <v>15</v>
      </c>
      <c r="F73" s="35">
        <v>2022</v>
      </c>
      <c r="G73" s="26">
        <v>44562</v>
      </c>
      <c r="H73" s="27">
        <v>44926</v>
      </c>
      <c r="I73" s="29">
        <f>D73*E73*12</f>
        <v>6840</v>
      </c>
      <c r="J73" s="223"/>
      <c r="K73" s="36"/>
      <c r="L73" s="236"/>
      <c r="M73" s="36"/>
      <c r="N73" s="36"/>
      <c r="O73" s="28">
        <f t="shared" ref="O73:O75" si="39">SUM(I73:N73)</f>
        <v>6840</v>
      </c>
      <c r="P73" s="217" t="s">
        <v>471</v>
      </c>
      <c r="Q73" s="261" t="s">
        <v>901</v>
      </c>
    </row>
    <row r="74" spans="1:17" x14ac:dyDescent="0.25">
      <c r="A74" s="220" t="s">
        <v>338</v>
      </c>
      <c r="B74" s="276" t="s">
        <v>904</v>
      </c>
      <c r="C74" s="240" t="s">
        <v>350</v>
      </c>
      <c r="D74" s="218">
        <v>38</v>
      </c>
      <c r="E74" s="241">
        <v>8</v>
      </c>
      <c r="F74" s="35">
        <v>2023</v>
      </c>
      <c r="G74" s="26">
        <v>45104</v>
      </c>
      <c r="H74" s="27">
        <v>45260</v>
      </c>
      <c r="I74" s="29">
        <f>D74*E74*5.25</f>
        <v>1596</v>
      </c>
      <c r="J74" s="75"/>
      <c r="K74" s="36"/>
      <c r="L74" s="37"/>
      <c r="M74" s="232"/>
      <c r="N74" s="232"/>
      <c r="O74" s="28">
        <f t="shared" si="39"/>
        <v>1596</v>
      </c>
      <c r="P74" s="217" t="s">
        <v>804</v>
      </c>
      <c r="Q74" s="261" t="s">
        <v>901</v>
      </c>
    </row>
    <row r="75" spans="1:17" x14ac:dyDescent="0.25">
      <c r="A75" s="220" t="s">
        <v>338</v>
      </c>
      <c r="B75" s="276" t="s">
        <v>904</v>
      </c>
      <c r="C75" s="240" t="s">
        <v>356</v>
      </c>
      <c r="D75" s="218">
        <v>38</v>
      </c>
      <c r="E75" s="234">
        <v>15</v>
      </c>
      <c r="F75" s="35">
        <v>2023</v>
      </c>
      <c r="G75" s="26">
        <v>44927</v>
      </c>
      <c r="H75" s="27">
        <v>45260</v>
      </c>
      <c r="I75" s="29">
        <f>D75*E75*11</f>
        <v>6270</v>
      </c>
      <c r="J75" s="223"/>
      <c r="K75" s="36"/>
      <c r="L75" s="236"/>
      <c r="M75" s="36"/>
      <c r="N75" s="36"/>
      <c r="O75" s="28">
        <f t="shared" si="39"/>
        <v>6270</v>
      </c>
      <c r="P75" s="217" t="s">
        <v>471</v>
      </c>
      <c r="Q75" s="261" t="s">
        <v>901</v>
      </c>
    </row>
    <row r="76" spans="1:17" hidden="1" x14ac:dyDescent="0.25">
      <c r="A76" s="220" t="s">
        <v>338</v>
      </c>
      <c r="B76" s="276" t="s">
        <v>904</v>
      </c>
      <c r="C76" s="225" t="s">
        <v>56</v>
      </c>
      <c r="D76" s="218">
        <v>25</v>
      </c>
      <c r="E76" s="242">
        <v>135</v>
      </c>
      <c r="F76" s="35">
        <v>2022</v>
      </c>
      <c r="G76" s="26">
        <v>44562</v>
      </c>
      <c r="H76" s="27">
        <v>44673</v>
      </c>
      <c r="I76" s="29">
        <f>D76*E76*4</f>
        <v>13500</v>
      </c>
      <c r="J76" s="30"/>
      <c r="K76" s="30">
        <f t="shared" ref="K76" si="40">I76*4/100</f>
        <v>540</v>
      </c>
      <c r="L76" s="30"/>
      <c r="M76" s="243"/>
      <c r="N76" s="243"/>
      <c r="O76" s="28">
        <f t="shared" ref="O76" si="41">SUM(I76:N76)</f>
        <v>14040</v>
      </c>
      <c r="P76" s="217" t="s">
        <v>427</v>
      </c>
      <c r="Q76" s="261" t="s">
        <v>901</v>
      </c>
    </row>
    <row r="77" spans="1:17" hidden="1" x14ac:dyDescent="0.25">
      <c r="A77" s="74" t="s">
        <v>359</v>
      </c>
      <c r="B77" s="276" t="s">
        <v>904</v>
      </c>
      <c r="C77" s="225" t="s">
        <v>339</v>
      </c>
      <c r="D77" s="218">
        <v>32</v>
      </c>
      <c r="E77" s="35">
        <v>125</v>
      </c>
      <c r="F77" s="35">
        <v>2022</v>
      </c>
      <c r="G77" s="26">
        <v>44562</v>
      </c>
      <c r="H77" s="27">
        <v>44926</v>
      </c>
      <c r="I77" s="29">
        <f>D77*E77*12</f>
        <v>48000</v>
      </c>
      <c r="J77" s="30"/>
      <c r="K77" s="36"/>
      <c r="L77" s="37"/>
      <c r="M77" s="36"/>
      <c r="N77" s="36"/>
      <c r="O77" s="28">
        <f t="shared" ref="O77:O82" si="42">SUM(I77:N77)</f>
        <v>48000</v>
      </c>
      <c r="P77" s="219" t="s">
        <v>424</v>
      </c>
      <c r="Q77" s="261" t="s">
        <v>901</v>
      </c>
    </row>
    <row r="78" spans="1:17" x14ac:dyDescent="0.25">
      <c r="A78" s="74" t="s">
        <v>359</v>
      </c>
      <c r="B78" s="276" t="s">
        <v>904</v>
      </c>
      <c r="C78" s="225" t="s">
        <v>356</v>
      </c>
      <c r="D78" s="218">
        <v>38</v>
      </c>
      <c r="E78" s="35">
        <v>36</v>
      </c>
      <c r="F78" s="35">
        <v>2023</v>
      </c>
      <c r="G78" s="26">
        <v>44986</v>
      </c>
      <c r="H78" s="27">
        <v>45260</v>
      </c>
      <c r="I78" s="29">
        <f>D78*E78*2</f>
        <v>2736</v>
      </c>
      <c r="J78" s="30"/>
      <c r="K78" s="36"/>
      <c r="L78" s="37"/>
      <c r="M78" s="36"/>
      <c r="N78" s="36"/>
      <c r="O78" s="28"/>
      <c r="P78" s="219" t="s">
        <v>894</v>
      </c>
      <c r="Q78" s="261" t="s">
        <v>901</v>
      </c>
    </row>
    <row r="79" spans="1:17" x14ac:dyDescent="0.25">
      <c r="A79" s="74" t="s">
        <v>359</v>
      </c>
      <c r="B79" s="276" t="s">
        <v>904</v>
      </c>
      <c r="C79" s="102" t="s">
        <v>339</v>
      </c>
      <c r="D79" s="244">
        <v>32</v>
      </c>
      <c r="E79" s="229">
        <v>125</v>
      </c>
      <c r="F79" s="229">
        <v>2023</v>
      </c>
      <c r="G79" s="245">
        <v>44927</v>
      </c>
      <c r="H79" s="27">
        <v>45260</v>
      </c>
      <c r="I79" s="227">
        <f>D79*E79*11</f>
        <v>44000</v>
      </c>
      <c r="J79" s="30"/>
      <c r="K79" s="36"/>
      <c r="L79" s="37"/>
      <c r="M79" s="36"/>
      <c r="N79" s="36"/>
      <c r="O79" s="28">
        <f t="shared" si="42"/>
        <v>44000</v>
      </c>
      <c r="P79" s="219" t="s">
        <v>895</v>
      </c>
      <c r="Q79" s="261" t="s">
        <v>901</v>
      </c>
    </row>
    <row r="80" spans="1:17" x14ac:dyDescent="0.25">
      <c r="A80" s="74" t="s">
        <v>359</v>
      </c>
      <c r="B80" s="276" t="s">
        <v>904</v>
      </c>
      <c r="C80" s="102" t="s">
        <v>339</v>
      </c>
      <c r="D80" s="244">
        <v>32</v>
      </c>
      <c r="E80" s="229">
        <v>125</v>
      </c>
      <c r="F80" s="229">
        <v>2023</v>
      </c>
      <c r="G80" s="245">
        <v>44927</v>
      </c>
      <c r="H80" s="27">
        <v>45260</v>
      </c>
      <c r="I80" s="227">
        <f>D80*E80*11</f>
        <v>44000</v>
      </c>
      <c r="J80" s="30"/>
      <c r="K80" s="36"/>
      <c r="L80" s="37"/>
      <c r="M80" s="36"/>
      <c r="N80" s="36"/>
      <c r="O80" s="28">
        <f t="shared" si="42"/>
        <v>44000</v>
      </c>
      <c r="P80" s="219" t="s">
        <v>895</v>
      </c>
      <c r="Q80" s="261" t="s">
        <v>901</v>
      </c>
    </row>
    <row r="81" spans="1:17" x14ac:dyDescent="0.25">
      <c r="A81" s="74" t="s">
        <v>359</v>
      </c>
      <c r="B81" s="276" t="s">
        <v>904</v>
      </c>
      <c r="C81" s="225" t="s">
        <v>339</v>
      </c>
      <c r="D81" s="218">
        <v>32</v>
      </c>
      <c r="E81" s="35">
        <v>125</v>
      </c>
      <c r="F81" s="35">
        <v>2023</v>
      </c>
      <c r="G81" s="26">
        <v>44927</v>
      </c>
      <c r="H81" s="27">
        <v>45260</v>
      </c>
      <c r="I81" s="227">
        <f>D81*E81*11</f>
        <v>44000</v>
      </c>
      <c r="J81" s="30"/>
      <c r="K81" s="36"/>
      <c r="L81" s="37"/>
      <c r="M81" s="36"/>
      <c r="N81" s="36"/>
      <c r="O81" s="28">
        <f t="shared" si="42"/>
        <v>44000</v>
      </c>
      <c r="P81" s="219" t="s">
        <v>424</v>
      </c>
      <c r="Q81" s="261" t="s">
        <v>901</v>
      </c>
    </row>
    <row r="82" spans="1:17" hidden="1" x14ac:dyDescent="0.25">
      <c r="A82" s="74" t="s">
        <v>359</v>
      </c>
      <c r="B82" s="276" t="s">
        <v>904</v>
      </c>
      <c r="C82" s="225" t="s">
        <v>339</v>
      </c>
      <c r="D82" s="218">
        <v>32</v>
      </c>
      <c r="E82" s="35">
        <v>125</v>
      </c>
      <c r="F82" s="35">
        <v>2022</v>
      </c>
      <c r="G82" s="26">
        <v>44578</v>
      </c>
      <c r="H82" s="27">
        <v>44926</v>
      </c>
      <c r="I82" s="29">
        <f>D82*E82*11.5</f>
        <v>46000</v>
      </c>
      <c r="J82" s="30"/>
      <c r="K82" s="36"/>
      <c r="L82" s="37"/>
      <c r="M82" s="36"/>
      <c r="N82" s="36"/>
      <c r="O82" s="28">
        <f t="shared" si="42"/>
        <v>46000</v>
      </c>
      <c r="P82" s="215" t="s">
        <v>896</v>
      </c>
      <c r="Q82" s="261" t="s">
        <v>901</v>
      </c>
    </row>
    <row r="83" spans="1:17" ht="34.5" hidden="1" x14ac:dyDescent="0.25">
      <c r="A83" s="74" t="s">
        <v>359</v>
      </c>
      <c r="B83" s="276" t="s">
        <v>904</v>
      </c>
      <c r="C83" s="225" t="s">
        <v>339</v>
      </c>
      <c r="D83" s="218">
        <v>32</v>
      </c>
      <c r="E83" s="35">
        <v>125</v>
      </c>
      <c r="F83" s="35">
        <v>2022</v>
      </c>
      <c r="G83" s="26" t="s">
        <v>493</v>
      </c>
      <c r="H83" s="27">
        <v>44926</v>
      </c>
      <c r="I83" s="29">
        <f>D83*E83*12</f>
        <v>48000</v>
      </c>
      <c r="J83" s="30"/>
      <c r="K83" s="36"/>
      <c r="L83" s="37"/>
      <c r="M83" s="36"/>
      <c r="N83" s="36"/>
      <c r="O83" s="28">
        <f t="shared" ref="O83:O91" si="43">SUM(I83:N83)</f>
        <v>48000</v>
      </c>
      <c r="P83" s="246" t="s">
        <v>587</v>
      </c>
      <c r="Q83" s="261" t="s">
        <v>901</v>
      </c>
    </row>
    <row r="84" spans="1:17" hidden="1" x14ac:dyDescent="0.25">
      <c r="A84" s="74" t="s">
        <v>359</v>
      </c>
      <c r="B84" s="276" t="s">
        <v>904</v>
      </c>
      <c r="C84" s="225" t="s">
        <v>339</v>
      </c>
      <c r="D84" s="218">
        <v>32</v>
      </c>
      <c r="E84" s="35">
        <v>125</v>
      </c>
      <c r="F84" s="35">
        <v>2022</v>
      </c>
      <c r="G84" s="26">
        <v>44562</v>
      </c>
      <c r="H84" s="27">
        <v>44926</v>
      </c>
      <c r="I84" s="29">
        <f>D84*E84*12</f>
        <v>48000</v>
      </c>
      <c r="J84" s="30"/>
      <c r="K84" s="36"/>
      <c r="L84" s="37"/>
      <c r="M84" s="36"/>
      <c r="N84" s="36"/>
      <c r="O84" s="28">
        <f t="shared" si="43"/>
        <v>48000</v>
      </c>
      <c r="P84" s="219" t="s">
        <v>424</v>
      </c>
      <c r="Q84" s="261" t="s">
        <v>901</v>
      </c>
    </row>
    <row r="85" spans="1:17" x14ac:dyDescent="0.25">
      <c r="A85" s="74" t="s">
        <v>359</v>
      </c>
      <c r="B85" s="276" t="s">
        <v>904</v>
      </c>
      <c r="C85" s="225" t="s">
        <v>339</v>
      </c>
      <c r="D85" s="218">
        <v>32</v>
      </c>
      <c r="E85" s="35">
        <v>125</v>
      </c>
      <c r="F85" s="35">
        <v>2023</v>
      </c>
      <c r="G85" s="26">
        <v>44927</v>
      </c>
      <c r="H85" s="27">
        <v>45260</v>
      </c>
      <c r="I85" s="227">
        <f>D85*E85*11</f>
        <v>44000</v>
      </c>
      <c r="J85" s="30"/>
      <c r="K85" s="36"/>
      <c r="L85" s="37"/>
      <c r="M85" s="36"/>
      <c r="N85" s="36"/>
      <c r="O85" s="28">
        <f t="shared" si="43"/>
        <v>44000</v>
      </c>
      <c r="P85" s="219" t="s">
        <v>424</v>
      </c>
      <c r="Q85" s="261" t="s">
        <v>901</v>
      </c>
    </row>
    <row r="86" spans="1:17" hidden="1" x14ac:dyDescent="0.25">
      <c r="A86" s="74" t="s">
        <v>359</v>
      </c>
      <c r="B86" s="276" t="s">
        <v>904</v>
      </c>
      <c r="C86" s="225" t="s">
        <v>339</v>
      </c>
      <c r="D86" s="218">
        <v>32</v>
      </c>
      <c r="E86" s="35">
        <v>125</v>
      </c>
      <c r="F86" s="35">
        <v>2022</v>
      </c>
      <c r="G86" s="26">
        <v>44562</v>
      </c>
      <c r="H86" s="27">
        <v>44926</v>
      </c>
      <c r="I86" s="29">
        <f>D86*E86*12</f>
        <v>48000</v>
      </c>
      <c r="J86" s="30"/>
      <c r="K86" s="36"/>
      <c r="L86" s="37"/>
      <c r="M86" s="36"/>
      <c r="N86" s="36"/>
      <c r="O86" s="28">
        <f t="shared" si="43"/>
        <v>48000</v>
      </c>
      <c r="P86" s="219" t="s">
        <v>424</v>
      </c>
      <c r="Q86" s="261" t="s">
        <v>901</v>
      </c>
    </row>
    <row r="87" spans="1:17" x14ac:dyDescent="0.25">
      <c r="A87" s="74" t="s">
        <v>359</v>
      </c>
      <c r="B87" s="276" t="s">
        <v>904</v>
      </c>
      <c r="C87" s="225" t="s">
        <v>339</v>
      </c>
      <c r="D87" s="218">
        <v>32</v>
      </c>
      <c r="E87" s="35">
        <v>125</v>
      </c>
      <c r="F87" s="35">
        <v>2023</v>
      </c>
      <c r="G87" s="26">
        <v>44927</v>
      </c>
      <c r="H87" s="27">
        <v>45260</v>
      </c>
      <c r="I87" s="227">
        <f>D87*E87*11</f>
        <v>44000</v>
      </c>
      <c r="J87" s="30"/>
      <c r="K87" s="36"/>
      <c r="L87" s="37"/>
      <c r="M87" s="36"/>
      <c r="N87" s="36"/>
      <c r="O87" s="28">
        <f t="shared" si="43"/>
        <v>44000</v>
      </c>
      <c r="P87" s="219" t="s">
        <v>424</v>
      </c>
      <c r="Q87" s="261" t="s">
        <v>901</v>
      </c>
    </row>
    <row r="88" spans="1:17" hidden="1" x14ac:dyDescent="0.25">
      <c r="A88" s="74" t="s">
        <v>359</v>
      </c>
      <c r="B88" s="276" t="s">
        <v>904</v>
      </c>
      <c r="C88" s="36" t="s">
        <v>339</v>
      </c>
      <c r="D88" s="218">
        <v>32</v>
      </c>
      <c r="E88" s="35">
        <v>125</v>
      </c>
      <c r="F88" s="35">
        <v>2022</v>
      </c>
      <c r="G88" s="26">
        <v>44562</v>
      </c>
      <c r="H88" s="27">
        <v>44926</v>
      </c>
      <c r="I88" s="29">
        <f>D88*E88*12</f>
        <v>48000</v>
      </c>
      <c r="J88" s="30"/>
      <c r="K88" s="36"/>
      <c r="L88" s="37"/>
      <c r="M88" s="36"/>
      <c r="N88" s="36"/>
      <c r="O88" s="28">
        <f t="shared" si="43"/>
        <v>48000</v>
      </c>
      <c r="P88" s="219" t="s">
        <v>424</v>
      </c>
      <c r="Q88" s="261" t="s">
        <v>901</v>
      </c>
    </row>
    <row r="89" spans="1:17" x14ac:dyDescent="0.25">
      <c r="A89" s="74" t="s">
        <v>359</v>
      </c>
      <c r="B89" s="276" t="s">
        <v>904</v>
      </c>
      <c r="C89" s="36" t="s">
        <v>339</v>
      </c>
      <c r="D89" s="218">
        <v>32</v>
      </c>
      <c r="E89" s="35">
        <v>125</v>
      </c>
      <c r="F89" s="35">
        <v>2023</v>
      </c>
      <c r="G89" s="26">
        <v>44927</v>
      </c>
      <c r="H89" s="27">
        <v>45260</v>
      </c>
      <c r="I89" s="227">
        <f>D89*E89*11</f>
        <v>44000</v>
      </c>
      <c r="J89" s="30"/>
      <c r="K89" s="36"/>
      <c r="L89" s="37"/>
      <c r="M89" s="36"/>
      <c r="N89" s="36"/>
      <c r="O89" s="28">
        <f t="shared" si="43"/>
        <v>44000</v>
      </c>
      <c r="P89" s="219" t="s">
        <v>424</v>
      </c>
      <c r="Q89" s="261" t="s">
        <v>901</v>
      </c>
    </row>
    <row r="90" spans="1:17" hidden="1" x14ac:dyDescent="0.25">
      <c r="A90" s="74" t="s">
        <v>359</v>
      </c>
      <c r="B90" s="276" t="s">
        <v>904</v>
      </c>
      <c r="C90" s="36" t="s">
        <v>339</v>
      </c>
      <c r="D90" s="218">
        <v>32</v>
      </c>
      <c r="E90" s="35">
        <v>125</v>
      </c>
      <c r="F90" s="35">
        <v>2022</v>
      </c>
      <c r="G90" s="26">
        <v>44562</v>
      </c>
      <c r="H90" s="27">
        <v>44926</v>
      </c>
      <c r="I90" s="29">
        <f>D90*E90*12</f>
        <v>48000</v>
      </c>
      <c r="J90" s="30"/>
      <c r="K90" s="36"/>
      <c r="L90" s="37"/>
      <c r="M90" s="36"/>
      <c r="N90" s="36"/>
      <c r="O90" s="28">
        <f t="shared" si="43"/>
        <v>48000</v>
      </c>
      <c r="P90" s="219" t="s">
        <v>424</v>
      </c>
      <c r="Q90" s="261" t="s">
        <v>901</v>
      </c>
    </row>
    <row r="91" spans="1:17" x14ac:dyDescent="0.25">
      <c r="A91" s="74" t="s">
        <v>359</v>
      </c>
      <c r="B91" s="276" t="s">
        <v>904</v>
      </c>
      <c r="C91" s="36" t="s">
        <v>339</v>
      </c>
      <c r="D91" s="218">
        <v>32</v>
      </c>
      <c r="E91" s="35">
        <v>125</v>
      </c>
      <c r="F91" s="35">
        <v>2023</v>
      </c>
      <c r="G91" s="26">
        <v>44927</v>
      </c>
      <c r="H91" s="27">
        <v>45260</v>
      </c>
      <c r="I91" s="227">
        <f>D91*E91*11</f>
        <v>44000</v>
      </c>
      <c r="J91" s="30"/>
      <c r="K91" s="36"/>
      <c r="L91" s="37"/>
      <c r="M91" s="36"/>
      <c r="N91" s="36"/>
      <c r="O91" s="28">
        <f t="shared" si="43"/>
        <v>44000</v>
      </c>
      <c r="P91" s="219" t="s">
        <v>424</v>
      </c>
      <c r="Q91" s="261" t="s">
        <v>901</v>
      </c>
    </row>
    <row r="92" spans="1:17" hidden="1" x14ac:dyDescent="0.25">
      <c r="A92" s="74" t="s">
        <v>359</v>
      </c>
      <c r="B92" s="276" t="s">
        <v>904</v>
      </c>
      <c r="C92" s="36" t="s">
        <v>339</v>
      </c>
      <c r="D92" s="218">
        <v>32</v>
      </c>
      <c r="E92" s="35">
        <v>125</v>
      </c>
      <c r="F92" s="35">
        <v>2022</v>
      </c>
      <c r="G92" s="26">
        <v>44562</v>
      </c>
      <c r="H92" s="27">
        <v>44926</v>
      </c>
      <c r="I92" s="29">
        <v>0</v>
      </c>
      <c r="J92" s="30"/>
      <c r="K92" s="36"/>
      <c r="L92" s="37"/>
      <c r="M92" s="36"/>
      <c r="N92" s="36"/>
      <c r="O92" s="28">
        <f t="shared" ref="O92:O98" si="44">SUM(I92:N92)</f>
        <v>0</v>
      </c>
      <c r="P92" s="215" t="s">
        <v>340</v>
      </c>
      <c r="Q92" s="261" t="s">
        <v>901</v>
      </c>
    </row>
    <row r="93" spans="1:17" hidden="1" x14ac:dyDescent="0.25">
      <c r="A93" s="74" t="s">
        <v>359</v>
      </c>
      <c r="B93" s="276" t="s">
        <v>904</v>
      </c>
      <c r="C93" s="36" t="s">
        <v>339</v>
      </c>
      <c r="D93" s="218">
        <v>32</v>
      </c>
      <c r="E93" s="35">
        <v>125</v>
      </c>
      <c r="F93" s="35">
        <v>2022</v>
      </c>
      <c r="G93" s="26">
        <v>44562</v>
      </c>
      <c r="H93" s="27">
        <v>44926</v>
      </c>
      <c r="I93" s="29">
        <f>D93*E93*12</f>
        <v>48000</v>
      </c>
      <c r="J93" s="30"/>
      <c r="K93" s="36"/>
      <c r="L93" s="37"/>
      <c r="M93" s="36"/>
      <c r="N93" s="36"/>
      <c r="O93" s="28">
        <f t="shared" si="44"/>
        <v>48000</v>
      </c>
      <c r="P93" s="219" t="s">
        <v>424</v>
      </c>
      <c r="Q93" s="261" t="s">
        <v>901</v>
      </c>
    </row>
    <row r="94" spans="1:17" x14ac:dyDescent="0.25">
      <c r="A94" s="74" t="s">
        <v>359</v>
      </c>
      <c r="B94" s="276" t="s">
        <v>904</v>
      </c>
      <c r="C94" s="36" t="s">
        <v>339</v>
      </c>
      <c r="D94" s="218">
        <v>32</v>
      </c>
      <c r="E94" s="35">
        <v>125</v>
      </c>
      <c r="F94" s="35">
        <v>2023</v>
      </c>
      <c r="G94" s="26">
        <v>44927</v>
      </c>
      <c r="H94" s="27">
        <v>45260</v>
      </c>
      <c r="I94" s="227">
        <f>D94*E94*11</f>
        <v>44000</v>
      </c>
      <c r="J94" s="30"/>
      <c r="K94" s="36"/>
      <c r="L94" s="37"/>
      <c r="M94" s="36"/>
      <c r="N94" s="36"/>
      <c r="O94" s="28">
        <f t="shared" si="44"/>
        <v>44000</v>
      </c>
      <c r="P94" s="219" t="s">
        <v>424</v>
      </c>
      <c r="Q94" s="261" t="s">
        <v>901</v>
      </c>
    </row>
    <row r="95" spans="1:17" hidden="1" x14ac:dyDescent="0.25">
      <c r="A95" s="74" t="s">
        <v>359</v>
      </c>
      <c r="B95" s="276" t="s">
        <v>904</v>
      </c>
      <c r="C95" s="36" t="s">
        <v>339</v>
      </c>
      <c r="D95" s="218">
        <v>32</v>
      </c>
      <c r="E95" s="35">
        <v>125</v>
      </c>
      <c r="F95" s="35">
        <v>2022</v>
      </c>
      <c r="G95" s="26">
        <v>44562</v>
      </c>
      <c r="H95" s="27">
        <v>44926</v>
      </c>
      <c r="I95" s="29">
        <f>D95*E95*12</f>
        <v>48000</v>
      </c>
      <c r="J95" s="30"/>
      <c r="K95" s="36"/>
      <c r="L95" s="37"/>
      <c r="M95" s="36"/>
      <c r="N95" s="36"/>
      <c r="O95" s="28">
        <f t="shared" si="44"/>
        <v>48000</v>
      </c>
      <c r="P95" s="219" t="s">
        <v>424</v>
      </c>
      <c r="Q95" s="261" t="s">
        <v>901</v>
      </c>
    </row>
    <row r="96" spans="1:17" x14ac:dyDescent="0.25">
      <c r="A96" s="74" t="s">
        <v>359</v>
      </c>
      <c r="B96" s="276" t="s">
        <v>904</v>
      </c>
      <c r="C96" s="36" t="s">
        <v>339</v>
      </c>
      <c r="D96" s="218">
        <v>32</v>
      </c>
      <c r="E96" s="35">
        <v>125</v>
      </c>
      <c r="F96" s="35">
        <v>2023</v>
      </c>
      <c r="G96" s="26">
        <v>44927</v>
      </c>
      <c r="H96" s="27">
        <v>45260</v>
      </c>
      <c r="I96" s="227">
        <f>D96*E96*11</f>
        <v>44000</v>
      </c>
      <c r="J96" s="30"/>
      <c r="K96" s="36"/>
      <c r="L96" s="37"/>
      <c r="M96" s="36"/>
      <c r="N96" s="36"/>
      <c r="O96" s="28">
        <f t="shared" si="44"/>
        <v>44000</v>
      </c>
      <c r="P96" s="219" t="s">
        <v>424</v>
      </c>
      <c r="Q96" s="261" t="s">
        <v>901</v>
      </c>
    </row>
    <row r="97" spans="1:17" hidden="1" x14ac:dyDescent="0.25">
      <c r="A97" s="74" t="s">
        <v>359</v>
      </c>
      <c r="B97" s="276" t="s">
        <v>904</v>
      </c>
      <c r="C97" s="36" t="s">
        <v>339</v>
      </c>
      <c r="D97" s="218">
        <v>32</v>
      </c>
      <c r="E97" s="35">
        <v>125</v>
      </c>
      <c r="F97" s="35">
        <v>2022</v>
      </c>
      <c r="G97" s="26">
        <v>44562</v>
      </c>
      <c r="H97" s="27">
        <v>44926</v>
      </c>
      <c r="I97" s="29">
        <f>D97*E97*12</f>
        <v>48000</v>
      </c>
      <c r="J97" s="30"/>
      <c r="K97" s="36"/>
      <c r="L97" s="37"/>
      <c r="M97" s="36"/>
      <c r="N97" s="36"/>
      <c r="O97" s="28">
        <f t="shared" si="44"/>
        <v>48000</v>
      </c>
      <c r="P97" s="219" t="s">
        <v>424</v>
      </c>
      <c r="Q97" s="261" t="s">
        <v>901</v>
      </c>
    </row>
    <row r="98" spans="1:17" x14ac:dyDescent="0.25">
      <c r="A98" s="74" t="s">
        <v>359</v>
      </c>
      <c r="B98" s="276" t="s">
        <v>904</v>
      </c>
      <c r="C98" s="36" t="s">
        <v>339</v>
      </c>
      <c r="D98" s="218">
        <v>32</v>
      </c>
      <c r="E98" s="35">
        <v>125</v>
      </c>
      <c r="F98" s="35">
        <v>2023</v>
      </c>
      <c r="G98" s="26">
        <v>44927</v>
      </c>
      <c r="H98" s="27">
        <v>45260</v>
      </c>
      <c r="I98" s="227">
        <f>D98*E98*11</f>
        <v>44000</v>
      </c>
      <c r="J98" s="30"/>
      <c r="K98" s="36"/>
      <c r="L98" s="37"/>
      <c r="M98" s="36"/>
      <c r="N98" s="36"/>
      <c r="O98" s="28">
        <f t="shared" si="44"/>
        <v>44000</v>
      </c>
      <c r="P98" s="219" t="s">
        <v>424</v>
      </c>
      <c r="Q98" s="261" t="s">
        <v>901</v>
      </c>
    </row>
    <row r="99" spans="1:17" hidden="1" x14ac:dyDescent="0.25">
      <c r="A99" s="74" t="s">
        <v>359</v>
      </c>
      <c r="B99" s="276" t="s">
        <v>904</v>
      </c>
      <c r="C99" s="36" t="s">
        <v>339</v>
      </c>
      <c r="D99" s="218">
        <v>32</v>
      </c>
      <c r="E99" s="35">
        <v>125</v>
      </c>
      <c r="F99" s="35">
        <v>2022</v>
      </c>
      <c r="G99" s="26">
        <v>44562</v>
      </c>
      <c r="H99" s="27">
        <v>44562</v>
      </c>
      <c r="I99" s="29">
        <v>0</v>
      </c>
      <c r="J99" s="30"/>
      <c r="K99" s="36"/>
      <c r="L99" s="37"/>
      <c r="M99" s="36"/>
      <c r="N99" s="36"/>
      <c r="O99" s="28">
        <f t="shared" ref="O99:O101" si="45">SUM(I99:N99)</f>
        <v>0</v>
      </c>
      <c r="P99" s="215" t="s">
        <v>340</v>
      </c>
      <c r="Q99" s="261" t="s">
        <v>901</v>
      </c>
    </row>
    <row r="100" spans="1:17" hidden="1" x14ac:dyDescent="0.25">
      <c r="A100" s="74" t="s">
        <v>359</v>
      </c>
      <c r="B100" s="276" t="s">
        <v>904</v>
      </c>
      <c r="C100" s="36" t="s">
        <v>339</v>
      </c>
      <c r="D100" s="218">
        <v>32</v>
      </c>
      <c r="E100" s="35">
        <v>125</v>
      </c>
      <c r="F100" s="35">
        <v>2022</v>
      </c>
      <c r="G100" s="26">
        <v>44562</v>
      </c>
      <c r="H100" s="27">
        <v>44926</v>
      </c>
      <c r="I100" s="29">
        <f>D100*E100*12</f>
        <v>48000</v>
      </c>
      <c r="J100" s="30"/>
      <c r="K100" s="36"/>
      <c r="L100" s="37"/>
      <c r="M100" s="36"/>
      <c r="N100" s="36"/>
      <c r="O100" s="28">
        <f t="shared" si="45"/>
        <v>48000</v>
      </c>
      <c r="P100" s="219" t="s">
        <v>424</v>
      </c>
      <c r="Q100" s="261" t="s">
        <v>901</v>
      </c>
    </row>
    <row r="101" spans="1:17" x14ac:dyDescent="0.25">
      <c r="A101" s="74" t="s">
        <v>359</v>
      </c>
      <c r="B101" s="276" t="s">
        <v>904</v>
      </c>
      <c r="C101" s="36" t="s">
        <v>339</v>
      </c>
      <c r="D101" s="218">
        <v>32</v>
      </c>
      <c r="E101" s="35">
        <v>125</v>
      </c>
      <c r="F101" s="35">
        <v>2023</v>
      </c>
      <c r="G101" s="26">
        <v>44927</v>
      </c>
      <c r="H101" s="135">
        <v>45077</v>
      </c>
      <c r="I101" s="29">
        <f>D101*E101*5</f>
        <v>20000</v>
      </c>
      <c r="J101" s="30"/>
      <c r="K101" s="36"/>
      <c r="L101" s="37"/>
      <c r="M101" s="36"/>
      <c r="N101" s="36"/>
      <c r="O101" s="28">
        <f t="shared" si="45"/>
        <v>20000</v>
      </c>
      <c r="P101" s="219" t="s">
        <v>424</v>
      </c>
      <c r="Q101" s="261" t="s">
        <v>901</v>
      </c>
    </row>
    <row r="102" spans="1:17" ht="34.5" hidden="1" x14ac:dyDescent="0.25">
      <c r="A102" s="74" t="s">
        <v>359</v>
      </c>
      <c r="B102" s="276" t="s">
        <v>904</v>
      </c>
      <c r="C102" s="36" t="s">
        <v>339</v>
      </c>
      <c r="D102" s="218">
        <v>32</v>
      </c>
      <c r="E102" s="35">
        <v>125</v>
      </c>
      <c r="F102" s="35">
        <v>2022</v>
      </c>
      <c r="G102" s="26">
        <v>44562</v>
      </c>
      <c r="H102" s="27">
        <v>44732</v>
      </c>
      <c r="I102" s="29">
        <f>D102*E102*6</f>
        <v>24000</v>
      </c>
      <c r="J102" s="30"/>
      <c r="K102" s="36"/>
      <c r="L102" s="37"/>
      <c r="M102" s="36"/>
      <c r="N102" s="36"/>
      <c r="O102" s="28">
        <f t="shared" ref="O102" si="46">SUM(I102:N102)</f>
        <v>24000</v>
      </c>
      <c r="P102" s="246" t="s">
        <v>587</v>
      </c>
      <c r="Q102" s="261" t="s">
        <v>901</v>
      </c>
    </row>
    <row r="103" spans="1:17" ht="34.5" hidden="1" x14ac:dyDescent="0.25">
      <c r="A103" s="74" t="s">
        <v>359</v>
      </c>
      <c r="B103" s="276" t="s">
        <v>904</v>
      </c>
      <c r="C103" s="36" t="s">
        <v>339</v>
      </c>
      <c r="D103" s="218">
        <v>32</v>
      </c>
      <c r="E103" s="35">
        <v>125</v>
      </c>
      <c r="F103" s="35">
        <v>2022</v>
      </c>
      <c r="G103" s="26">
        <v>44562</v>
      </c>
      <c r="H103" s="27">
        <v>44926</v>
      </c>
      <c r="I103" s="29">
        <f>D103*E103*12</f>
        <v>48000</v>
      </c>
      <c r="J103" s="30"/>
      <c r="K103" s="36"/>
      <c r="L103" s="37"/>
      <c r="M103" s="36"/>
      <c r="N103" s="36"/>
      <c r="O103" s="28">
        <f t="shared" ref="O103" si="47">SUM(I103:N103)</f>
        <v>48000</v>
      </c>
      <c r="P103" s="246" t="s">
        <v>587</v>
      </c>
      <c r="Q103" s="261" t="s">
        <v>901</v>
      </c>
    </row>
    <row r="104" spans="1:17" hidden="1" x14ac:dyDescent="0.25">
      <c r="A104" s="74" t="s">
        <v>359</v>
      </c>
      <c r="B104" s="276" t="s">
        <v>904</v>
      </c>
      <c r="C104" s="36" t="s">
        <v>339</v>
      </c>
      <c r="D104" s="218">
        <v>32</v>
      </c>
      <c r="E104" s="35">
        <v>125</v>
      </c>
      <c r="F104" s="35">
        <v>2022</v>
      </c>
      <c r="G104" s="26">
        <v>44562</v>
      </c>
      <c r="H104" s="27">
        <v>44926</v>
      </c>
      <c r="I104" s="29">
        <f>D104*E104*12</f>
        <v>48000</v>
      </c>
      <c r="J104" s="30"/>
      <c r="K104" s="36"/>
      <c r="L104" s="37"/>
      <c r="M104" s="36"/>
      <c r="N104" s="36"/>
      <c r="O104" s="28">
        <f t="shared" ref="O104:O108" si="48">SUM(I104:N104)</f>
        <v>48000</v>
      </c>
      <c r="P104" s="219" t="s">
        <v>424</v>
      </c>
      <c r="Q104" s="261" t="s">
        <v>901</v>
      </c>
    </row>
    <row r="105" spans="1:17" x14ac:dyDescent="0.25">
      <c r="A105" s="74" t="s">
        <v>359</v>
      </c>
      <c r="B105" s="276" t="s">
        <v>904</v>
      </c>
      <c r="C105" s="36" t="s">
        <v>339</v>
      </c>
      <c r="D105" s="218">
        <v>32</v>
      </c>
      <c r="E105" s="35">
        <v>125</v>
      </c>
      <c r="F105" s="35">
        <v>2023</v>
      </c>
      <c r="G105" s="26">
        <v>44927</v>
      </c>
      <c r="H105" s="135">
        <v>44938</v>
      </c>
      <c r="I105" s="29">
        <f>D105*E105*0.5</f>
        <v>2000</v>
      </c>
      <c r="J105" s="30"/>
      <c r="K105" s="36"/>
      <c r="L105" s="37"/>
      <c r="M105" s="36"/>
      <c r="N105" s="36"/>
      <c r="O105" s="28">
        <f t="shared" si="48"/>
        <v>2000</v>
      </c>
      <c r="P105" s="219" t="s">
        <v>424</v>
      </c>
      <c r="Q105" s="261" t="s">
        <v>901</v>
      </c>
    </row>
    <row r="106" spans="1:17" hidden="1" x14ac:dyDescent="0.25">
      <c r="A106" s="74" t="s">
        <v>359</v>
      </c>
      <c r="B106" s="276" t="s">
        <v>904</v>
      </c>
      <c r="C106" s="36" t="s">
        <v>339</v>
      </c>
      <c r="D106" s="218">
        <v>32</v>
      </c>
      <c r="E106" s="35">
        <v>125</v>
      </c>
      <c r="F106" s="35">
        <v>2022</v>
      </c>
      <c r="G106" s="26">
        <v>44562</v>
      </c>
      <c r="H106" s="27">
        <v>44926</v>
      </c>
      <c r="I106" s="29">
        <f>D106*E106*12</f>
        <v>48000</v>
      </c>
      <c r="J106" s="30"/>
      <c r="K106" s="36"/>
      <c r="L106" s="37"/>
      <c r="M106" s="36"/>
      <c r="N106" s="36"/>
      <c r="O106" s="28">
        <f t="shared" si="48"/>
        <v>48000</v>
      </c>
      <c r="P106" s="219" t="s">
        <v>424</v>
      </c>
      <c r="Q106" s="261" t="s">
        <v>901</v>
      </c>
    </row>
    <row r="107" spans="1:17" x14ac:dyDescent="0.25">
      <c r="A107" s="74" t="s">
        <v>359</v>
      </c>
      <c r="B107" s="276" t="s">
        <v>904</v>
      </c>
      <c r="C107" s="36" t="s">
        <v>339</v>
      </c>
      <c r="D107" s="218">
        <v>32</v>
      </c>
      <c r="E107" s="35">
        <v>125</v>
      </c>
      <c r="F107" s="35">
        <v>2023</v>
      </c>
      <c r="G107" s="26">
        <v>44927</v>
      </c>
      <c r="H107" s="27">
        <v>45260</v>
      </c>
      <c r="I107" s="227">
        <f>D107*E107*11</f>
        <v>44000</v>
      </c>
      <c r="J107" s="30"/>
      <c r="K107" s="36"/>
      <c r="L107" s="37"/>
      <c r="M107" s="36"/>
      <c r="N107" s="36"/>
      <c r="O107" s="28">
        <f t="shared" si="48"/>
        <v>44000</v>
      </c>
      <c r="P107" s="219" t="s">
        <v>424</v>
      </c>
      <c r="Q107" s="261" t="s">
        <v>901</v>
      </c>
    </row>
    <row r="108" spans="1:17" hidden="1" x14ac:dyDescent="0.25">
      <c r="A108" s="74" t="s">
        <v>359</v>
      </c>
      <c r="B108" s="276" t="s">
        <v>904</v>
      </c>
      <c r="C108" s="36" t="s">
        <v>339</v>
      </c>
      <c r="D108" s="218">
        <v>32</v>
      </c>
      <c r="E108" s="35">
        <v>125</v>
      </c>
      <c r="F108" s="35">
        <v>2022</v>
      </c>
      <c r="G108" s="26">
        <v>44562</v>
      </c>
      <c r="H108" s="27">
        <v>44926</v>
      </c>
      <c r="I108" s="29">
        <f>D108*E108*12</f>
        <v>48000</v>
      </c>
      <c r="J108" s="30"/>
      <c r="K108" s="36"/>
      <c r="L108" s="37"/>
      <c r="M108" s="36"/>
      <c r="N108" s="36"/>
      <c r="O108" s="28">
        <f t="shared" si="48"/>
        <v>48000</v>
      </c>
      <c r="P108" s="215" t="s">
        <v>626</v>
      </c>
      <c r="Q108" s="261" t="s">
        <v>901</v>
      </c>
    </row>
    <row r="109" spans="1:17" hidden="1" x14ac:dyDescent="0.25">
      <c r="A109" s="74" t="s">
        <v>359</v>
      </c>
      <c r="B109" s="276" t="s">
        <v>904</v>
      </c>
      <c r="C109" s="36" t="s">
        <v>339</v>
      </c>
      <c r="D109" s="218">
        <v>32</v>
      </c>
      <c r="E109" s="35">
        <v>125</v>
      </c>
      <c r="F109" s="35">
        <v>2022</v>
      </c>
      <c r="G109" s="26">
        <v>44562</v>
      </c>
      <c r="H109" s="27">
        <v>44592</v>
      </c>
      <c r="I109" s="29">
        <f>D109*E109*1</f>
        <v>4000</v>
      </c>
      <c r="J109" s="30"/>
      <c r="K109" s="36"/>
      <c r="L109" s="37"/>
      <c r="M109" s="36"/>
      <c r="N109" s="36"/>
      <c r="O109" s="28">
        <f t="shared" ref="O109:O116" si="49">SUM(I109:L109)</f>
        <v>4000</v>
      </c>
      <c r="P109" s="215" t="s">
        <v>424</v>
      </c>
      <c r="Q109" s="261" t="s">
        <v>901</v>
      </c>
    </row>
    <row r="110" spans="1:17" hidden="1" x14ac:dyDescent="0.25">
      <c r="A110" s="74" t="s">
        <v>359</v>
      </c>
      <c r="B110" s="276" t="s">
        <v>904</v>
      </c>
      <c r="C110" s="36" t="s">
        <v>339</v>
      </c>
      <c r="D110" s="218">
        <v>32</v>
      </c>
      <c r="E110" s="35">
        <v>125</v>
      </c>
      <c r="F110" s="35">
        <v>2022</v>
      </c>
      <c r="G110" s="26">
        <v>44677</v>
      </c>
      <c r="H110" s="27">
        <v>44926</v>
      </c>
      <c r="I110" s="29">
        <f>D110*E110*8.25</f>
        <v>33000</v>
      </c>
      <c r="J110" s="30"/>
      <c r="K110" s="36"/>
      <c r="L110" s="37"/>
      <c r="M110" s="36"/>
      <c r="N110" s="36"/>
      <c r="O110" s="28">
        <f t="shared" si="49"/>
        <v>33000</v>
      </c>
      <c r="P110" s="215" t="s">
        <v>519</v>
      </c>
      <c r="Q110" s="261" t="s">
        <v>901</v>
      </c>
    </row>
    <row r="111" spans="1:17" x14ac:dyDescent="0.25">
      <c r="A111" s="74" t="s">
        <v>359</v>
      </c>
      <c r="B111" s="276" t="s">
        <v>904</v>
      </c>
      <c r="C111" s="36" t="s">
        <v>339</v>
      </c>
      <c r="D111" s="218">
        <v>32</v>
      </c>
      <c r="E111" s="35">
        <v>125</v>
      </c>
      <c r="F111" s="35">
        <v>2023</v>
      </c>
      <c r="G111" s="26">
        <v>44927</v>
      </c>
      <c r="H111" s="135">
        <v>45046</v>
      </c>
      <c r="I111" s="29">
        <f>D111*E111*4</f>
        <v>16000</v>
      </c>
      <c r="J111" s="30"/>
      <c r="K111" s="36"/>
      <c r="L111" s="37"/>
      <c r="M111" s="36"/>
      <c r="N111" s="36"/>
      <c r="O111" s="28">
        <f t="shared" si="49"/>
        <v>16000</v>
      </c>
      <c r="P111" s="215" t="s">
        <v>519</v>
      </c>
      <c r="Q111" s="261" t="s">
        <v>901</v>
      </c>
    </row>
    <row r="112" spans="1:17" hidden="1" x14ac:dyDescent="0.25">
      <c r="A112" s="74" t="s">
        <v>359</v>
      </c>
      <c r="B112" s="276" t="s">
        <v>904</v>
      </c>
      <c r="C112" s="36" t="s">
        <v>339</v>
      </c>
      <c r="D112" s="218">
        <v>32</v>
      </c>
      <c r="E112" s="35">
        <v>125</v>
      </c>
      <c r="F112" s="35">
        <v>2022</v>
      </c>
      <c r="G112" s="26">
        <v>44677</v>
      </c>
      <c r="H112" s="27">
        <v>44865</v>
      </c>
      <c r="I112" s="29">
        <f>D112*E112*6.25</f>
        <v>25000</v>
      </c>
      <c r="J112" s="30"/>
      <c r="K112" s="36"/>
      <c r="L112" s="37"/>
      <c r="M112" s="36"/>
      <c r="N112" s="36"/>
      <c r="O112" s="28">
        <f t="shared" si="49"/>
        <v>25000</v>
      </c>
      <c r="P112" s="215" t="s">
        <v>519</v>
      </c>
      <c r="Q112" s="261" t="s">
        <v>901</v>
      </c>
    </row>
    <row r="113" spans="1:17" hidden="1" x14ac:dyDescent="0.25">
      <c r="A113" s="74" t="s">
        <v>359</v>
      </c>
      <c r="B113" s="276" t="s">
        <v>904</v>
      </c>
      <c r="C113" s="36" t="s">
        <v>339</v>
      </c>
      <c r="D113" s="218">
        <v>32</v>
      </c>
      <c r="E113" s="35">
        <v>125</v>
      </c>
      <c r="F113" s="35">
        <v>2022</v>
      </c>
      <c r="G113" s="26">
        <v>44782</v>
      </c>
      <c r="H113" s="27">
        <v>44926</v>
      </c>
      <c r="I113" s="29">
        <f>D113*E113*5</f>
        <v>20000</v>
      </c>
      <c r="J113" s="30"/>
      <c r="K113" s="36"/>
      <c r="L113" s="37"/>
      <c r="M113" s="36"/>
      <c r="N113" s="36"/>
      <c r="O113" s="28">
        <v>20000</v>
      </c>
      <c r="P113" s="215" t="s">
        <v>600</v>
      </c>
      <c r="Q113" s="261" t="s">
        <v>901</v>
      </c>
    </row>
    <row r="114" spans="1:17" x14ac:dyDescent="0.25">
      <c r="A114" s="74" t="s">
        <v>359</v>
      </c>
      <c r="B114" s="276" t="s">
        <v>904</v>
      </c>
      <c r="C114" s="36" t="s">
        <v>339</v>
      </c>
      <c r="D114" s="218">
        <v>32</v>
      </c>
      <c r="E114" s="35">
        <v>125</v>
      </c>
      <c r="F114" s="35">
        <v>2023</v>
      </c>
      <c r="G114" s="26">
        <v>44927</v>
      </c>
      <c r="H114" s="27">
        <v>45260</v>
      </c>
      <c r="I114" s="227">
        <f>D114*E114*11</f>
        <v>44000</v>
      </c>
      <c r="J114" s="30"/>
      <c r="K114" s="36"/>
      <c r="L114" s="37"/>
      <c r="M114" s="36"/>
      <c r="N114" s="36"/>
      <c r="O114" s="28">
        <f t="shared" si="49"/>
        <v>44000</v>
      </c>
      <c r="P114" s="215" t="s">
        <v>600</v>
      </c>
      <c r="Q114" s="261" t="s">
        <v>901</v>
      </c>
    </row>
    <row r="115" spans="1:17" ht="22.5" hidden="1" x14ac:dyDescent="0.25">
      <c r="A115" s="74" t="s">
        <v>359</v>
      </c>
      <c r="B115" s="276" t="s">
        <v>904</v>
      </c>
      <c r="C115" s="36" t="s">
        <v>339</v>
      </c>
      <c r="D115" s="218">
        <v>32</v>
      </c>
      <c r="E115" s="35">
        <v>125</v>
      </c>
      <c r="F115" s="35">
        <v>2022</v>
      </c>
      <c r="G115" s="26" t="s">
        <v>663</v>
      </c>
      <c r="H115" s="27"/>
      <c r="I115" s="29">
        <v>0</v>
      </c>
      <c r="J115" s="30"/>
      <c r="K115" s="36"/>
      <c r="L115" s="37"/>
      <c r="M115" s="36"/>
      <c r="N115" s="36"/>
      <c r="O115" s="28">
        <v>0</v>
      </c>
      <c r="P115" s="215" t="s">
        <v>599</v>
      </c>
      <c r="Q115" s="261" t="s">
        <v>901</v>
      </c>
    </row>
    <row r="116" spans="1:17" hidden="1" x14ac:dyDescent="0.25">
      <c r="A116" s="74" t="s">
        <v>359</v>
      </c>
      <c r="B116" s="276" t="s">
        <v>904</v>
      </c>
      <c r="C116" s="36" t="s">
        <v>339</v>
      </c>
      <c r="D116" s="218">
        <v>32</v>
      </c>
      <c r="E116" s="35">
        <v>125</v>
      </c>
      <c r="F116" s="35">
        <v>2022</v>
      </c>
      <c r="G116" s="26">
        <v>44805</v>
      </c>
      <c r="H116" s="27">
        <v>44926</v>
      </c>
      <c r="I116" s="29">
        <f>D116*E116*4</f>
        <v>16000</v>
      </c>
      <c r="J116" s="30"/>
      <c r="K116" s="36"/>
      <c r="L116" s="37"/>
      <c r="M116" s="36"/>
      <c r="N116" s="36"/>
      <c r="O116" s="28">
        <f t="shared" si="49"/>
        <v>16000</v>
      </c>
      <c r="P116" s="217" t="s">
        <v>602</v>
      </c>
      <c r="Q116" s="261" t="s">
        <v>901</v>
      </c>
    </row>
    <row r="117" spans="1:17" x14ac:dyDescent="0.25">
      <c r="A117" s="74" t="s">
        <v>359</v>
      </c>
      <c r="B117" s="276" t="s">
        <v>904</v>
      </c>
      <c r="C117" s="36" t="s">
        <v>339</v>
      </c>
      <c r="D117" s="218">
        <v>32</v>
      </c>
      <c r="E117" s="35">
        <v>125</v>
      </c>
      <c r="F117" s="35">
        <v>2023</v>
      </c>
      <c r="G117" s="26">
        <v>44927</v>
      </c>
      <c r="H117" s="135">
        <v>45230</v>
      </c>
      <c r="I117" s="227">
        <f>D117*E117*10</f>
        <v>40000</v>
      </c>
      <c r="J117" s="30"/>
      <c r="K117" s="36"/>
      <c r="L117" s="37"/>
      <c r="M117" s="36"/>
      <c r="N117" s="36"/>
      <c r="O117" s="28">
        <f>SUM(I117:L117)</f>
        <v>40000</v>
      </c>
      <c r="P117" s="215" t="s">
        <v>602</v>
      </c>
      <c r="Q117" s="261" t="s">
        <v>901</v>
      </c>
    </row>
    <row r="118" spans="1:17" hidden="1" x14ac:dyDescent="0.25">
      <c r="A118" s="74" t="s">
        <v>359</v>
      </c>
      <c r="B118" s="276" t="s">
        <v>904</v>
      </c>
      <c r="C118" s="36" t="s">
        <v>339</v>
      </c>
      <c r="D118" s="218">
        <v>32</v>
      </c>
      <c r="E118" s="35">
        <v>125</v>
      </c>
      <c r="F118" s="35">
        <v>2022</v>
      </c>
      <c r="G118" s="26">
        <v>44802</v>
      </c>
      <c r="H118" s="27">
        <v>44926</v>
      </c>
      <c r="I118" s="29">
        <f>D118*E118*4</f>
        <v>16000</v>
      </c>
      <c r="J118" s="30"/>
      <c r="K118" s="36"/>
      <c r="L118" s="37"/>
      <c r="M118" s="36"/>
      <c r="N118" s="36"/>
      <c r="O118" s="28">
        <f>SUM(I118:L118)</f>
        <v>16000</v>
      </c>
      <c r="P118" s="215" t="s">
        <v>601</v>
      </c>
      <c r="Q118" s="261" t="s">
        <v>901</v>
      </c>
    </row>
    <row r="119" spans="1:17" x14ac:dyDescent="0.25">
      <c r="A119" s="74" t="s">
        <v>359</v>
      </c>
      <c r="B119" s="276" t="s">
        <v>904</v>
      </c>
      <c r="C119" s="36" t="s">
        <v>339</v>
      </c>
      <c r="D119" s="218">
        <v>32</v>
      </c>
      <c r="E119" s="35">
        <v>125</v>
      </c>
      <c r="F119" s="35">
        <v>2023</v>
      </c>
      <c r="G119" s="26">
        <v>44927</v>
      </c>
      <c r="H119" s="135">
        <v>45046</v>
      </c>
      <c r="I119" s="29">
        <f>D119*E119*4</f>
        <v>16000</v>
      </c>
      <c r="J119" s="30"/>
      <c r="K119" s="36"/>
      <c r="L119" s="37"/>
      <c r="M119" s="36" t="s">
        <v>697</v>
      </c>
      <c r="N119" s="36"/>
      <c r="O119" s="28">
        <f>SUM(I119:L119)</f>
        <v>16000</v>
      </c>
      <c r="P119" s="215" t="s">
        <v>601</v>
      </c>
      <c r="Q119" s="261" t="s">
        <v>901</v>
      </c>
    </row>
    <row r="120" spans="1:17" hidden="1" x14ac:dyDescent="0.25">
      <c r="A120" s="74" t="s">
        <v>359</v>
      </c>
      <c r="B120" s="276" t="s">
        <v>904</v>
      </c>
      <c r="C120" s="36" t="s">
        <v>339</v>
      </c>
      <c r="D120" s="218">
        <v>32</v>
      </c>
      <c r="E120" s="35">
        <v>125</v>
      </c>
      <c r="F120" s="35">
        <v>2022</v>
      </c>
      <c r="G120" s="26">
        <v>44866</v>
      </c>
      <c r="H120" s="27">
        <v>44926</v>
      </c>
      <c r="I120" s="29">
        <v>10000</v>
      </c>
      <c r="J120" s="30"/>
      <c r="K120" s="36"/>
      <c r="L120" s="37"/>
      <c r="M120" s="36"/>
      <c r="N120" s="36"/>
      <c r="O120" s="29">
        <v>10000</v>
      </c>
      <c r="P120" s="215" t="s">
        <v>640</v>
      </c>
      <c r="Q120" s="261" t="s">
        <v>901</v>
      </c>
    </row>
    <row r="121" spans="1:17" x14ac:dyDescent="0.25">
      <c r="A121" s="74" t="s">
        <v>359</v>
      </c>
      <c r="B121" s="276" t="s">
        <v>904</v>
      </c>
      <c r="C121" s="36" t="s">
        <v>339</v>
      </c>
      <c r="D121" s="218">
        <v>32</v>
      </c>
      <c r="E121" s="35">
        <v>125</v>
      </c>
      <c r="F121" s="35">
        <v>2023</v>
      </c>
      <c r="G121" s="26">
        <v>44927</v>
      </c>
      <c r="H121" s="27">
        <v>45260</v>
      </c>
      <c r="I121" s="227">
        <f>D121*E121*11</f>
        <v>44000</v>
      </c>
      <c r="J121" s="30"/>
      <c r="K121" s="36"/>
      <c r="L121" s="37"/>
      <c r="M121" s="36"/>
      <c r="N121" s="36"/>
      <c r="O121" s="28">
        <v>16000</v>
      </c>
      <c r="P121" s="215" t="s">
        <v>640</v>
      </c>
      <c r="Q121" s="261" t="s">
        <v>901</v>
      </c>
    </row>
    <row r="122" spans="1:17" hidden="1" x14ac:dyDescent="0.25">
      <c r="A122" s="74" t="s">
        <v>359</v>
      </c>
      <c r="B122" s="276" t="s">
        <v>904</v>
      </c>
      <c r="C122" s="222" t="s">
        <v>339</v>
      </c>
      <c r="D122" s="216">
        <v>32</v>
      </c>
      <c r="E122" s="35">
        <v>125</v>
      </c>
      <c r="F122" s="35">
        <v>2022</v>
      </c>
      <c r="G122" s="26">
        <v>44922</v>
      </c>
      <c r="H122" s="27">
        <v>44926</v>
      </c>
      <c r="I122" s="29">
        <f>D122*E122*0.25</f>
        <v>1000</v>
      </c>
      <c r="J122" s="30"/>
      <c r="K122" s="36"/>
      <c r="L122" s="37"/>
      <c r="M122" s="36"/>
      <c r="N122" s="36"/>
      <c r="O122" s="28">
        <f t="shared" ref="O122:O131" si="50">SUM(I122:N122)</f>
        <v>1000</v>
      </c>
      <c r="P122" s="215" t="s">
        <v>791</v>
      </c>
      <c r="Q122" s="261" t="s">
        <v>901</v>
      </c>
    </row>
    <row r="123" spans="1:17" x14ac:dyDescent="0.25">
      <c r="A123" s="74" t="s">
        <v>359</v>
      </c>
      <c r="B123" s="276" t="s">
        <v>904</v>
      </c>
      <c r="C123" s="222" t="s">
        <v>339</v>
      </c>
      <c r="D123" s="216">
        <v>32</v>
      </c>
      <c r="E123" s="35">
        <v>125</v>
      </c>
      <c r="F123" s="35">
        <v>2023</v>
      </c>
      <c r="G123" s="26">
        <v>44927</v>
      </c>
      <c r="H123" s="27">
        <v>45260</v>
      </c>
      <c r="I123" s="227">
        <f>D123*E123*11</f>
        <v>44000</v>
      </c>
      <c r="J123" s="30"/>
      <c r="K123" s="36"/>
      <c r="L123" s="37"/>
      <c r="M123" s="36"/>
      <c r="N123" s="36"/>
      <c r="O123" s="28">
        <f t="shared" ref="O123" si="51">SUM(I123:N123)</f>
        <v>44000</v>
      </c>
      <c r="P123" s="215" t="s">
        <v>791</v>
      </c>
      <c r="Q123" s="261" t="s">
        <v>901</v>
      </c>
    </row>
    <row r="124" spans="1:17" hidden="1" x14ac:dyDescent="0.25">
      <c r="A124" s="74" t="s">
        <v>359</v>
      </c>
      <c r="B124" s="276" t="s">
        <v>904</v>
      </c>
      <c r="C124" s="222" t="s">
        <v>339</v>
      </c>
      <c r="D124" s="216">
        <v>32</v>
      </c>
      <c r="E124" s="35">
        <v>125</v>
      </c>
      <c r="F124" s="35">
        <v>2022</v>
      </c>
      <c r="G124" s="26">
        <v>44922</v>
      </c>
      <c r="H124" s="27">
        <v>44926</v>
      </c>
      <c r="I124" s="29">
        <f>D124*E124*0.25</f>
        <v>1000</v>
      </c>
      <c r="J124" s="30"/>
      <c r="K124" s="36"/>
      <c r="L124" s="37"/>
      <c r="M124" s="36"/>
      <c r="N124" s="36"/>
      <c r="O124" s="28">
        <f t="shared" si="50"/>
        <v>1000</v>
      </c>
      <c r="P124" s="215" t="s">
        <v>791</v>
      </c>
      <c r="Q124" s="261" t="s">
        <v>901</v>
      </c>
    </row>
    <row r="125" spans="1:17" x14ac:dyDescent="0.25">
      <c r="A125" s="74" t="s">
        <v>359</v>
      </c>
      <c r="B125" s="276" t="s">
        <v>904</v>
      </c>
      <c r="C125" s="222" t="s">
        <v>339</v>
      </c>
      <c r="D125" s="216">
        <v>32</v>
      </c>
      <c r="E125" s="35">
        <v>125</v>
      </c>
      <c r="F125" s="35">
        <v>2023</v>
      </c>
      <c r="G125" s="26">
        <v>44927</v>
      </c>
      <c r="H125" s="135">
        <v>45230</v>
      </c>
      <c r="I125" s="227">
        <f>D125*E125*10</f>
        <v>40000</v>
      </c>
      <c r="J125" s="30"/>
      <c r="K125" s="36"/>
      <c r="L125" s="37"/>
      <c r="M125" s="36"/>
      <c r="N125" s="36"/>
      <c r="O125" s="28">
        <f t="shared" si="50"/>
        <v>40000</v>
      </c>
      <c r="P125" s="215" t="s">
        <v>791</v>
      </c>
      <c r="Q125" s="261" t="s">
        <v>901</v>
      </c>
    </row>
    <row r="126" spans="1:17" hidden="1" x14ac:dyDescent="0.25">
      <c r="A126" s="74" t="s">
        <v>359</v>
      </c>
      <c r="B126" s="276" t="s">
        <v>904</v>
      </c>
      <c r="C126" s="222" t="s">
        <v>339</v>
      </c>
      <c r="D126" s="216">
        <v>32</v>
      </c>
      <c r="E126" s="35">
        <v>125</v>
      </c>
      <c r="F126" s="35">
        <v>2022</v>
      </c>
      <c r="G126" s="26">
        <v>44922</v>
      </c>
      <c r="H126" s="27">
        <v>44926</v>
      </c>
      <c r="I126" s="29">
        <f>D126*E126*0.25</f>
        <v>1000</v>
      </c>
      <c r="J126" s="30"/>
      <c r="K126" s="36"/>
      <c r="L126" s="37"/>
      <c r="M126" s="36"/>
      <c r="N126" s="36"/>
      <c r="O126" s="28">
        <f t="shared" si="50"/>
        <v>1000</v>
      </c>
      <c r="P126" s="215" t="s">
        <v>791</v>
      </c>
      <c r="Q126" s="261" t="s">
        <v>901</v>
      </c>
    </row>
    <row r="127" spans="1:17" x14ac:dyDescent="0.25">
      <c r="A127" s="74" t="s">
        <v>359</v>
      </c>
      <c r="B127" s="276" t="s">
        <v>904</v>
      </c>
      <c r="C127" s="222" t="s">
        <v>339</v>
      </c>
      <c r="D127" s="216">
        <v>32</v>
      </c>
      <c r="E127" s="35">
        <v>125</v>
      </c>
      <c r="F127" s="35">
        <v>2023</v>
      </c>
      <c r="G127" s="26">
        <v>44927</v>
      </c>
      <c r="H127" s="135">
        <v>45046</v>
      </c>
      <c r="I127" s="29">
        <f>D127*E127*4</f>
        <v>16000</v>
      </c>
      <c r="J127" s="30"/>
      <c r="K127" s="36"/>
      <c r="L127" s="37"/>
      <c r="M127" s="36"/>
      <c r="N127" s="36"/>
      <c r="O127" s="28">
        <f t="shared" si="50"/>
        <v>16000</v>
      </c>
      <c r="P127" s="215" t="s">
        <v>791</v>
      </c>
      <c r="Q127" s="261" t="s">
        <v>901</v>
      </c>
    </row>
    <row r="128" spans="1:17" x14ac:dyDescent="0.25">
      <c r="A128" s="74" t="s">
        <v>359</v>
      </c>
      <c r="B128" s="276" t="s">
        <v>904</v>
      </c>
      <c r="C128" s="222" t="s">
        <v>339</v>
      </c>
      <c r="D128" s="216">
        <v>32</v>
      </c>
      <c r="E128" s="35">
        <v>125</v>
      </c>
      <c r="F128" s="35">
        <v>2023</v>
      </c>
      <c r="G128" s="114">
        <v>45047</v>
      </c>
      <c r="H128" s="27">
        <v>45260</v>
      </c>
      <c r="I128" s="29">
        <f>D128*E128*7</f>
        <v>28000</v>
      </c>
      <c r="J128" s="30"/>
      <c r="K128" s="36"/>
      <c r="L128" s="37"/>
      <c r="M128" s="36"/>
      <c r="N128" s="36"/>
      <c r="O128" s="28">
        <f t="shared" si="50"/>
        <v>28000</v>
      </c>
      <c r="P128" s="215" t="s">
        <v>790</v>
      </c>
      <c r="Q128" s="261" t="s">
        <v>901</v>
      </c>
    </row>
    <row r="129" spans="1:17" x14ac:dyDescent="0.25">
      <c r="A129" s="74" t="s">
        <v>359</v>
      </c>
      <c r="B129" s="276" t="s">
        <v>904</v>
      </c>
      <c r="C129" s="222" t="s">
        <v>339</v>
      </c>
      <c r="D129" s="216">
        <v>32</v>
      </c>
      <c r="E129" s="35">
        <v>125</v>
      </c>
      <c r="F129" s="35">
        <v>2023</v>
      </c>
      <c r="G129" s="114">
        <v>45236</v>
      </c>
      <c r="H129" s="27">
        <v>45260</v>
      </c>
      <c r="I129" s="29">
        <f>D129*E129*1</f>
        <v>4000</v>
      </c>
      <c r="J129" s="30"/>
      <c r="K129" s="36"/>
      <c r="L129" s="37"/>
      <c r="M129" s="36"/>
      <c r="N129" s="36"/>
      <c r="O129" s="28">
        <f t="shared" si="50"/>
        <v>4000</v>
      </c>
      <c r="P129" s="215" t="s">
        <v>888</v>
      </c>
      <c r="Q129" s="261" t="s">
        <v>901</v>
      </c>
    </row>
    <row r="130" spans="1:17" x14ac:dyDescent="0.25">
      <c r="A130" s="74" t="s">
        <v>359</v>
      </c>
      <c r="B130" s="276" t="s">
        <v>904</v>
      </c>
      <c r="C130" s="222" t="s">
        <v>339</v>
      </c>
      <c r="D130" s="216">
        <v>32</v>
      </c>
      <c r="E130" s="35">
        <v>125</v>
      </c>
      <c r="F130" s="35">
        <v>2023</v>
      </c>
      <c r="G130" s="114">
        <v>45236</v>
      </c>
      <c r="H130" s="27">
        <v>45260</v>
      </c>
      <c r="I130" s="29">
        <f>D130*E130*1</f>
        <v>4000</v>
      </c>
      <c r="J130" s="30"/>
      <c r="K130" s="36"/>
      <c r="L130" s="37"/>
      <c r="M130" s="36"/>
      <c r="N130" s="36"/>
      <c r="O130" s="28">
        <f t="shared" si="50"/>
        <v>4000</v>
      </c>
      <c r="P130" s="215" t="s">
        <v>888</v>
      </c>
      <c r="Q130" s="261" t="s">
        <v>901</v>
      </c>
    </row>
    <row r="131" spans="1:17" hidden="1" x14ac:dyDescent="0.25">
      <c r="A131" s="74" t="s">
        <v>359</v>
      </c>
      <c r="B131" s="276" t="s">
        <v>904</v>
      </c>
      <c r="C131" s="225" t="s">
        <v>352</v>
      </c>
      <c r="D131" s="218">
        <v>38</v>
      </c>
      <c r="E131" s="237">
        <v>100</v>
      </c>
      <c r="F131" s="35">
        <v>2022</v>
      </c>
      <c r="G131" s="26">
        <v>44562</v>
      </c>
      <c r="H131" s="27">
        <v>44926</v>
      </c>
      <c r="I131" s="29">
        <f>D131*E131*12</f>
        <v>45600</v>
      </c>
      <c r="J131" s="223"/>
      <c r="K131" s="238"/>
      <c r="L131" s="37"/>
      <c r="M131" s="36"/>
      <c r="N131" s="36"/>
      <c r="O131" s="28">
        <f t="shared" si="50"/>
        <v>45600</v>
      </c>
      <c r="P131" s="215" t="s">
        <v>353</v>
      </c>
      <c r="Q131" s="261" t="s">
        <v>901</v>
      </c>
    </row>
    <row r="132" spans="1:17" x14ac:dyDescent="0.25">
      <c r="A132" s="74" t="s">
        <v>359</v>
      </c>
      <c r="B132" s="276" t="s">
        <v>904</v>
      </c>
      <c r="C132" s="222" t="s">
        <v>339</v>
      </c>
      <c r="D132" s="216">
        <v>32</v>
      </c>
      <c r="E132" s="35">
        <v>125</v>
      </c>
      <c r="F132" s="35">
        <v>2023</v>
      </c>
      <c r="G132" s="114">
        <v>45170</v>
      </c>
      <c r="H132" s="135">
        <v>45231</v>
      </c>
      <c r="I132" s="29">
        <f>D132*E132*2</f>
        <v>8000</v>
      </c>
      <c r="J132" s="30"/>
      <c r="K132" s="36"/>
      <c r="L132" s="37"/>
      <c r="M132" s="36"/>
      <c r="N132" s="36"/>
      <c r="O132" s="28">
        <f t="shared" ref="O132" si="52">SUM(I132:N132)</f>
        <v>8000</v>
      </c>
      <c r="P132" s="215" t="s">
        <v>860</v>
      </c>
      <c r="Q132" s="261" t="s">
        <v>901</v>
      </c>
    </row>
    <row r="133" spans="1:17" x14ac:dyDescent="0.25">
      <c r="A133" s="74" t="s">
        <v>359</v>
      </c>
      <c r="B133" s="276" t="s">
        <v>904</v>
      </c>
      <c r="C133" s="225" t="s">
        <v>352</v>
      </c>
      <c r="D133" s="218">
        <v>38</v>
      </c>
      <c r="E133" s="237">
        <v>100</v>
      </c>
      <c r="F133" s="35">
        <v>2023</v>
      </c>
      <c r="G133" s="26">
        <v>44927</v>
      </c>
      <c r="H133" s="27">
        <v>45260</v>
      </c>
      <c r="I133" s="227">
        <f>D133*E133*11</f>
        <v>41800</v>
      </c>
      <c r="J133" s="223"/>
      <c r="K133" s="238"/>
      <c r="L133" s="37"/>
      <c r="M133" s="36"/>
      <c r="N133" s="36"/>
      <c r="O133" s="28">
        <f t="shared" ref="O133:O134" si="53">SUM(I133:N133)</f>
        <v>41800</v>
      </c>
      <c r="P133" s="215" t="s">
        <v>353</v>
      </c>
      <c r="Q133" s="261" t="s">
        <v>901</v>
      </c>
    </row>
    <row r="134" spans="1:17" x14ac:dyDescent="0.25">
      <c r="A134" s="74" t="s">
        <v>359</v>
      </c>
      <c r="B134" s="276" t="s">
        <v>904</v>
      </c>
      <c r="C134" s="225" t="s">
        <v>352</v>
      </c>
      <c r="D134" s="218">
        <v>38</v>
      </c>
      <c r="E134" s="237">
        <v>22</v>
      </c>
      <c r="F134" s="35">
        <v>2023</v>
      </c>
      <c r="G134" s="26">
        <v>45226</v>
      </c>
      <c r="H134" s="27">
        <v>45260</v>
      </c>
      <c r="I134" s="227">
        <f>D134*E134*1.5</f>
        <v>1254</v>
      </c>
      <c r="J134" s="223"/>
      <c r="K134" s="238"/>
      <c r="L134" s="37"/>
      <c r="M134" s="36"/>
      <c r="N134" s="36"/>
      <c r="O134" s="28">
        <f t="shared" si="53"/>
        <v>1254</v>
      </c>
      <c r="P134" s="215" t="s">
        <v>879</v>
      </c>
      <c r="Q134" s="261" t="s">
        <v>901</v>
      </c>
    </row>
    <row r="135" spans="1:17" hidden="1" x14ac:dyDescent="0.25">
      <c r="A135" s="74" t="s">
        <v>359</v>
      </c>
      <c r="B135" s="276" t="s">
        <v>904</v>
      </c>
      <c r="C135" s="26" t="s">
        <v>349</v>
      </c>
      <c r="D135" s="218">
        <v>38</v>
      </c>
      <c r="E135" s="234">
        <v>10</v>
      </c>
      <c r="F135" s="35">
        <v>2022</v>
      </c>
      <c r="G135" s="26">
        <v>44562</v>
      </c>
      <c r="H135" s="27">
        <v>44926</v>
      </c>
      <c r="I135" s="29">
        <f>D135*E135*12</f>
        <v>4560</v>
      </c>
      <c r="J135" s="223"/>
      <c r="K135" s="35"/>
      <c r="L135" s="236"/>
      <c r="M135" s="36"/>
      <c r="N135" s="36"/>
      <c r="O135" s="28">
        <f t="shared" ref="O135:O136" si="54">SUM(I135:N135)</f>
        <v>4560</v>
      </c>
      <c r="P135" s="215" t="s">
        <v>348</v>
      </c>
      <c r="Q135" s="261" t="s">
        <v>901</v>
      </c>
    </row>
    <row r="136" spans="1:17" x14ac:dyDescent="0.25">
      <c r="A136" s="74" t="s">
        <v>359</v>
      </c>
      <c r="B136" s="276" t="s">
        <v>904</v>
      </c>
      <c r="C136" s="26" t="s">
        <v>349</v>
      </c>
      <c r="D136" s="218">
        <v>38</v>
      </c>
      <c r="E136" s="234">
        <v>10</v>
      </c>
      <c r="F136" s="35">
        <v>2023</v>
      </c>
      <c r="G136" s="26">
        <v>44927</v>
      </c>
      <c r="H136" s="27">
        <v>45260</v>
      </c>
      <c r="I136" s="227">
        <f>D136*E136*11</f>
        <v>4180</v>
      </c>
      <c r="J136" s="223"/>
      <c r="K136" s="35"/>
      <c r="L136" s="236"/>
      <c r="M136" s="36"/>
      <c r="N136" s="36"/>
      <c r="O136" s="28">
        <f t="shared" si="54"/>
        <v>4180</v>
      </c>
      <c r="P136" s="215" t="s">
        <v>348</v>
      </c>
      <c r="Q136" s="261" t="s">
        <v>901</v>
      </c>
    </row>
    <row r="137" spans="1:17" hidden="1" x14ac:dyDescent="0.25">
      <c r="A137" s="74" t="s">
        <v>359</v>
      </c>
      <c r="B137" s="276" t="s">
        <v>904</v>
      </c>
      <c r="C137" s="26" t="s">
        <v>350</v>
      </c>
      <c r="D137" s="218">
        <v>38</v>
      </c>
      <c r="E137" s="237">
        <v>12</v>
      </c>
      <c r="F137" s="35">
        <v>2022</v>
      </c>
      <c r="G137" s="26">
        <v>44562</v>
      </c>
      <c r="H137" s="27">
        <v>44926</v>
      </c>
      <c r="I137" s="29">
        <f>D137*E137*12</f>
        <v>5472</v>
      </c>
      <c r="J137" s="30"/>
      <c r="K137" s="238"/>
      <c r="L137" s="37"/>
      <c r="M137" s="36"/>
      <c r="N137" s="36"/>
      <c r="O137" s="28">
        <f t="shared" ref="O137" si="55">SUM(I137:N137)</f>
        <v>5472</v>
      </c>
      <c r="P137" s="217" t="s">
        <v>351</v>
      </c>
      <c r="Q137" s="261" t="s">
        <v>901</v>
      </c>
    </row>
    <row r="138" spans="1:17" hidden="1" x14ac:dyDescent="0.25">
      <c r="A138" s="74" t="s">
        <v>359</v>
      </c>
      <c r="B138" s="276" t="s">
        <v>904</v>
      </c>
      <c r="C138" s="225" t="s">
        <v>344</v>
      </c>
      <c r="D138" s="218">
        <v>38</v>
      </c>
      <c r="E138" s="35">
        <v>150</v>
      </c>
      <c r="F138" s="35">
        <v>2022</v>
      </c>
      <c r="G138" s="26">
        <v>44562</v>
      </c>
      <c r="H138" s="27">
        <v>44757</v>
      </c>
      <c r="I138" s="29">
        <f>D138*E138*12</f>
        <v>68400</v>
      </c>
      <c r="J138" s="30"/>
      <c r="K138" s="238"/>
      <c r="L138" s="37"/>
      <c r="M138" s="36"/>
      <c r="N138" s="36"/>
      <c r="O138" s="28">
        <f t="shared" ref="O138" si="56">SUM(I138:N138)</f>
        <v>68400</v>
      </c>
      <c r="P138" s="217" t="s">
        <v>345</v>
      </c>
      <c r="Q138" s="261" t="s">
        <v>901</v>
      </c>
    </row>
    <row r="139" spans="1:17" hidden="1" x14ac:dyDescent="0.25">
      <c r="A139" s="74" t="s">
        <v>359</v>
      </c>
      <c r="B139" s="276" t="s">
        <v>904</v>
      </c>
      <c r="C139" s="76" t="s">
        <v>344</v>
      </c>
      <c r="D139" s="218">
        <v>38</v>
      </c>
      <c r="E139" s="35">
        <v>190</v>
      </c>
      <c r="F139" s="35">
        <v>2022</v>
      </c>
      <c r="G139" s="26">
        <v>44562</v>
      </c>
      <c r="H139" s="27">
        <v>44926</v>
      </c>
      <c r="I139" s="29">
        <f>D139*E139*12</f>
        <v>86640</v>
      </c>
      <c r="J139" s="30"/>
      <c r="K139" s="238"/>
      <c r="L139" s="37"/>
      <c r="M139" s="36"/>
      <c r="N139" s="36"/>
      <c r="O139" s="28">
        <f t="shared" ref="O139:O140" si="57">SUM(I139:N139)</f>
        <v>86640</v>
      </c>
      <c r="P139" s="217" t="s">
        <v>345</v>
      </c>
      <c r="Q139" s="261" t="s">
        <v>901</v>
      </c>
    </row>
    <row r="140" spans="1:17" x14ac:dyDescent="0.25">
      <c r="A140" s="74" t="s">
        <v>359</v>
      </c>
      <c r="B140" s="276" t="s">
        <v>904</v>
      </c>
      <c r="C140" s="76" t="s">
        <v>344</v>
      </c>
      <c r="D140" s="218">
        <v>38</v>
      </c>
      <c r="E140" s="35">
        <v>190</v>
      </c>
      <c r="F140" s="35">
        <v>2023</v>
      </c>
      <c r="G140" s="26">
        <v>44927</v>
      </c>
      <c r="H140" s="27">
        <v>45260</v>
      </c>
      <c r="I140" s="227">
        <f>D140*E140*11</f>
        <v>79420</v>
      </c>
      <c r="J140" s="30"/>
      <c r="K140" s="238"/>
      <c r="L140" s="37"/>
      <c r="M140" s="36"/>
      <c r="N140" s="36"/>
      <c r="O140" s="28">
        <f t="shared" si="57"/>
        <v>79420</v>
      </c>
      <c r="P140" s="217" t="s">
        <v>345</v>
      </c>
      <c r="Q140" s="261" t="s">
        <v>901</v>
      </c>
    </row>
    <row r="141" spans="1:17" hidden="1" x14ac:dyDescent="0.25">
      <c r="A141" s="74" t="s">
        <v>359</v>
      </c>
      <c r="B141" s="276" t="s">
        <v>904</v>
      </c>
      <c r="C141" s="26" t="s">
        <v>347</v>
      </c>
      <c r="D141" s="218">
        <v>38</v>
      </c>
      <c r="E141" s="234">
        <v>15</v>
      </c>
      <c r="F141" s="35">
        <v>2022</v>
      </c>
      <c r="G141" s="26">
        <v>44562</v>
      </c>
      <c r="H141" s="27">
        <v>44926</v>
      </c>
      <c r="I141" s="29">
        <f>D141*E141*12</f>
        <v>6840</v>
      </c>
      <c r="J141" s="223"/>
      <c r="K141" s="36"/>
      <c r="L141" s="236"/>
      <c r="M141" s="36"/>
      <c r="N141" s="36"/>
      <c r="O141" s="28">
        <f t="shared" ref="O141:O142" si="58">SUM(I141:N141)</f>
        <v>6840</v>
      </c>
      <c r="P141" s="217" t="s">
        <v>348</v>
      </c>
      <c r="Q141" s="261" t="s">
        <v>901</v>
      </c>
    </row>
    <row r="142" spans="1:17" x14ac:dyDescent="0.25">
      <c r="A142" s="74" t="s">
        <v>359</v>
      </c>
      <c r="B142" s="276" t="s">
        <v>904</v>
      </c>
      <c r="C142" s="26" t="s">
        <v>347</v>
      </c>
      <c r="D142" s="218">
        <v>38</v>
      </c>
      <c r="E142" s="234">
        <v>15</v>
      </c>
      <c r="F142" s="35">
        <v>2023</v>
      </c>
      <c r="G142" s="26">
        <v>44927</v>
      </c>
      <c r="H142" s="27">
        <v>45260</v>
      </c>
      <c r="I142" s="227">
        <f>D142*E142*11</f>
        <v>6270</v>
      </c>
      <c r="J142" s="223"/>
      <c r="K142" s="36"/>
      <c r="L142" s="236"/>
      <c r="M142" s="36"/>
      <c r="N142" s="36"/>
      <c r="O142" s="28">
        <f t="shared" si="58"/>
        <v>6270</v>
      </c>
      <c r="P142" s="217" t="s">
        <v>348</v>
      </c>
      <c r="Q142" s="261" t="s">
        <v>901</v>
      </c>
    </row>
    <row r="143" spans="1:17" hidden="1" x14ac:dyDescent="0.25">
      <c r="A143" s="74" t="s">
        <v>359</v>
      </c>
      <c r="B143" s="276" t="s">
        <v>904</v>
      </c>
      <c r="C143" s="240" t="s">
        <v>356</v>
      </c>
      <c r="D143" s="218">
        <v>38</v>
      </c>
      <c r="E143" s="234">
        <v>15</v>
      </c>
      <c r="F143" s="35">
        <v>2022</v>
      </c>
      <c r="G143" s="26">
        <v>44562</v>
      </c>
      <c r="H143" s="27">
        <v>44926</v>
      </c>
      <c r="I143" s="29">
        <f>D143*E143*12</f>
        <v>6840</v>
      </c>
      <c r="J143" s="223"/>
      <c r="K143" s="36"/>
      <c r="L143" s="236"/>
      <c r="M143" s="36"/>
      <c r="N143" s="36"/>
      <c r="O143" s="28">
        <f t="shared" ref="O143:O146" si="59">SUM(I143:N143)</f>
        <v>6840</v>
      </c>
      <c r="P143" s="217" t="s">
        <v>471</v>
      </c>
      <c r="Q143" s="261" t="s">
        <v>901</v>
      </c>
    </row>
    <row r="144" spans="1:17" x14ac:dyDescent="0.25">
      <c r="A144" s="74" t="s">
        <v>359</v>
      </c>
      <c r="B144" s="276" t="s">
        <v>904</v>
      </c>
      <c r="C144" s="240" t="s">
        <v>356</v>
      </c>
      <c r="D144" s="218">
        <v>38</v>
      </c>
      <c r="E144" s="234">
        <v>15</v>
      </c>
      <c r="F144" s="35">
        <v>2023</v>
      </c>
      <c r="G144" s="26">
        <v>44927</v>
      </c>
      <c r="H144" s="27">
        <v>45260</v>
      </c>
      <c r="I144" s="227">
        <f>D144*E144*11</f>
        <v>6270</v>
      </c>
      <c r="J144" s="223"/>
      <c r="K144" s="36"/>
      <c r="L144" s="236"/>
      <c r="M144" s="36"/>
      <c r="N144" s="36"/>
      <c r="O144" s="28">
        <f t="shared" si="59"/>
        <v>6270</v>
      </c>
      <c r="P144" s="217" t="s">
        <v>471</v>
      </c>
      <c r="Q144" s="261" t="s">
        <v>901</v>
      </c>
    </row>
    <row r="145" spans="1:17" hidden="1" x14ac:dyDescent="0.25">
      <c r="A145" s="74" t="s">
        <v>359</v>
      </c>
      <c r="B145" s="276" t="s">
        <v>904</v>
      </c>
      <c r="C145" s="240" t="s">
        <v>361</v>
      </c>
      <c r="D145" s="218">
        <v>23</v>
      </c>
      <c r="E145" s="241">
        <v>134</v>
      </c>
      <c r="F145" s="35">
        <v>2022</v>
      </c>
      <c r="G145" s="26">
        <v>44562</v>
      </c>
      <c r="H145" s="27">
        <v>44926</v>
      </c>
      <c r="I145" s="29">
        <f>D145*E145*12</f>
        <v>36984</v>
      </c>
      <c r="J145" s="75">
        <f t="shared" ref="J145:J147" si="60">I145*4%</f>
        <v>1479.3600000000001</v>
      </c>
      <c r="K145" s="36"/>
      <c r="L145" s="37"/>
      <c r="M145" s="232"/>
      <c r="N145" s="232"/>
      <c r="O145" s="28">
        <f t="shared" ref="O145:O147" si="61">SUM(I145:N145)</f>
        <v>38463.360000000001</v>
      </c>
      <c r="P145" s="217" t="s">
        <v>362</v>
      </c>
      <c r="Q145" s="261" t="s">
        <v>901</v>
      </c>
    </row>
    <row r="146" spans="1:17" x14ac:dyDescent="0.25">
      <c r="A146" s="74" t="s">
        <v>359</v>
      </c>
      <c r="B146" s="276" t="s">
        <v>904</v>
      </c>
      <c r="C146" s="240" t="s">
        <v>350</v>
      </c>
      <c r="D146" s="218">
        <v>38</v>
      </c>
      <c r="E146" s="241">
        <v>16</v>
      </c>
      <c r="F146" s="35">
        <v>2023</v>
      </c>
      <c r="G146" s="26">
        <v>45104</v>
      </c>
      <c r="H146" s="27">
        <v>45260</v>
      </c>
      <c r="I146" s="29">
        <f>D146*E146*5.25</f>
        <v>3192</v>
      </c>
      <c r="J146" s="75"/>
      <c r="K146" s="36"/>
      <c r="L146" s="37"/>
      <c r="M146" s="232"/>
      <c r="N146" s="232"/>
      <c r="O146" s="28">
        <f t="shared" si="59"/>
        <v>3192</v>
      </c>
      <c r="P146" s="217" t="s">
        <v>804</v>
      </c>
      <c r="Q146" s="261" t="s">
        <v>901</v>
      </c>
    </row>
    <row r="147" spans="1:17" x14ac:dyDescent="0.25">
      <c r="A147" s="74" t="s">
        <v>359</v>
      </c>
      <c r="B147" s="276" t="s">
        <v>904</v>
      </c>
      <c r="C147" s="76" t="s">
        <v>361</v>
      </c>
      <c r="D147" s="218">
        <v>23</v>
      </c>
      <c r="E147" s="241">
        <v>134</v>
      </c>
      <c r="F147" s="35">
        <v>2023</v>
      </c>
      <c r="G147" s="26">
        <v>44927</v>
      </c>
      <c r="H147" s="27">
        <v>45260</v>
      </c>
      <c r="I147" s="227">
        <f>D147*E147*11</f>
        <v>33902</v>
      </c>
      <c r="J147" s="75">
        <f t="shared" si="60"/>
        <v>1356.08</v>
      </c>
      <c r="K147" s="36"/>
      <c r="L147" s="37"/>
      <c r="M147" s="232"/>
      <c r="N147" s="232"/>
      <c r="O147" s="28">
        <f t="shared" si="61"/>
        <v>35258.080000000002</v>
      </c>
      <c r="P147" s="217" t="s">
        <v>362</v>
      </c>
      <c r="Q147" s="261" t="s">
        <v>901</v>
      </c>
    </row>
    <row r="148" spans="1:17" hidden="1" x14ac:dyDescent="0.25">
      <c r="A148" s="74" t="s">
        <v>359</v>
      </c>
      <c r="B148" s="276" t="s">
        <v>904</v>
      </c>
      <c r="C148" s="76" t="s">
        <v>357</v>
      </c>
      <c r="D148" s="218">
        <v>23</v>
      </c>
      <c r="E148" s="241">
        <v>134</v>
      </c>
      <c r="F148" s="241">
        <v>2022</v>
      </c>
      <c r="G148" s="26">
        <v>44562</v>
      </c>
      <c r="H148" s="27">
        <v>44926</v>
      </c>
      <c r="I148" s="29">
        <f>D148*E148*12</f>
        <v>36984</v>
      </c>
      <c r="J148" s="75">
        <f t="shared" ref="J148:J149" si="62">I148*4%</f>
        <v>1479.3600000000001</v>
      </c>
      <c r="K148" s="30"/>
      <c r="L148" s="30"/>
      <c r="M148" s="36"/>
      <c r="N148" s="36"/>
      <c r="O148" s="28">
        <f t="shared" ref="O148:O149" si="63">SUM(I148:N148)</f>
        <v>38463.360000000001</v>
      </c>
      <c r="P148" s="217" t="s">
        <v>358</v>
      </c>
      <c r="Q148" s="261" t="s">
        <v>901</v>
      </c>
    </row>
    <row r="149" spans="1:17" x14ac:dyDescent="0.25">
      <c r="A149" s="74" t="s">
        <v>359</v>
      </c>
      <c r="B149" s="276" t="s">
        <v>904</v>
      </c>
      <c r="C149" s="76" t="s">
        <v>357</v>
      </c>
      <c r="D149" s="218">
        <v>23</v>
      </c>
      <c r="E149" s="241">
        <v>134</v>
      </c>
      <c r="F149" s="241">
        <v>2023</v>
      </c>
      <c r="G149" s="26">
        <v>44927</v>
      </c>
      <c r="H149" s="27">
        <v>45260</v>
      </c>
      <c r="I149" s="227">
        <f>D149*E149*11</f>
        <v>33902</v>
      </c>
      <c r="J149" s="75">
        <f t="shared" si="62"/>
        <v>1356.08</v>
      </c>
      <c r="K149" s="30"/>
      <c r="L149" s="30"/>
      <c r="M149" s="36"/>
      <c r="N149" s="36"/>
      <c r="O149" s="28">
        <f t="shared" si="63"/>
        <v>35258.080000000002</v>
      </c>
      <c r="P149" s="217" t="s">
        <v>358</v>
      </c>
      <c r="Q149" s="261" t="s">
        <v>901</v>
      </c>
    </row>
    <row r="150" spans="1:17" s="88" customFormat="1" hidden="1" x14ac:dyDescent="0.25">
      <c r="A150" s="74" t="s">
        <v>359</v>
      </c>
      <c r="B150" s="276" t="s">
        <v>904</v>
      </c>
      <c r="C150" s="76" t="s">
        <v>56</v>
      </c>
      <c r="D150" s="218">
        <v>25</v>
      </c>
      <c r="E150" s="242">
        <v>135</v>
      </c>
      <c r="F150" s="247" t="s">
        <v>354</v>
      </c>
      <c r="G150" s="26">
        <v>44562</v>
      </c>
      <c r="H150" s="135">
        <v>44882</v>
      </c>
      <c r="I150" s="29">
        <f>D150*E150*12</f>
        <v>40500</v>
      </c>
      <c r="J150" s="30">
        <f t="shared" ref="J150" si="64">I150*4%</f>
        <v>1620</v>
      </c>
      <c r="K150" s="75"/>
      <c r="L150" s="30"/>
      <c r="M150" s="243"/>
      <c r="N150" s="243"/>
      <c r="O150" s="28">
        <f t="shared" ref="O150" si="65">SUM(I150:N150)</f>
        <v>42120</v>
      </c>
      <c r="P150" s="217" t="s">
        <v>386</v>
      </c>
      <c r="Q150" s="261" t="s">
        <v>901</v>
      </c>
    </row>
    <row r="151" spans="1:17" hidden="1" x14ac:dyDescent="0.25">
      <c r="A151" s="74" t="s">
        <v>359</v>
      </c>
      <c r="B151" s="276" t="s">
        <v>904</v>
      </c>
      <c r="C151" s="76" t="s">
        <v>48</v>
      </c>
      <c r="D151" s="218">
        <v>25</v>
      </c>
      <c r="E151" s="35">
        <v>113</v>
      </c>
      <c r="F151" s="35">
        <v>2022</v>
      </c>
      <c r="G151" s="26">
        <v>44562</v>
      </c>
      <c r="H151" s="27">
        <v>44805</v>
      </c>
      <c r="I151" s="29">
        <f>D151*E151*8</f>
        <v>22600</v>
      </c>
      <c r="J151" s="30"/>
      <c r="K151" s="35"/>
      <c r="L151" s="75">
        <f t="shared" ref="L151:L164" si="66">I151*2%</f>
        <v>452</v>
      </c>
      <c r="M151" s="36"/>
      <c r="N151" s="36"/>
      <c r="O151" s="28">
        <f t="shared" ref="O151" si="67">SUM(I151:N151)</f>
        <v>23052</v>
      </c>
      <c r="P151" s="217" t="s">
        <v>341</v>
      </c>
      <c r="Q151" s="261" t="s">
        <v>901</v>
      </c>
    </row>
    <row r="152" spans="1:17" hidden="1" x14ac:dyDescent="0.25">
      <c r="A152" s="74" t="s">
        <v>359</v>
      </c>
      <c r="B152" s="276" t="s">
        <v>904</v>
      </c>
      <c r="C152" s="76" t="s">
        <v>48</v>
      </c>
      <c r="D152" s="218">
        <v>25</v>
      </c>
      <c r="E152" s="35">
        <v>113</v>
      </c>
      <c r="F152" s="35">
        <v>2022</v>
      </c>
      <c r="G152" s="26">
        <v>44562</v>
      </c>
      <c r="H152" s="27">
        <v>44926</v>
      </c>
      <c r="I152" s="29">
        <f>D152*E152*12</f>
        <v>33900</v>
      </c>
      <c r="J152" s="30"/>
      <c r="K152" s="35"/>
      <c r="L152" s="75">
        <f t="shared" si="66"/>
        <v>678</v>
      </c>
      <c r="M152" s="36"/>
      <c r="N152" s="36"/>
      <c r="O152" s="28">
        <f t="shared" ref="O152:O153" si="68">SUM(I152:N152)</f>
        <v>34578</v>
      </c>
      <c r="P152" s="217" t="s">
        <v>341</v>
      </c>
      <c r="Q152" s="261" t="s">
        <v>901</v>
      </c>
    </row>
    <row r="153" spans="1:17" x14ac:dyDescent="0.25">
      <c r="A153" s="74" t="s">
        <v>359</v>
      </c>
      <c r="B153" s="276" t="s">
        <v>904</v>
      </c>
      <c r="C153" s="76" t="s">
        <v>48</v>
      </c>
      <c r="D153" s="218">
        <v>25</v>
      </c>
      <c r="E153" s="35">
        <v>113</v>
      </c>
      <c r="F153" s="35">
        <v>2023</v>
      </c>
      <c r="G153" s="26">
        <v>44927</v>
      </c>
      <c r="H153" s="27">
        <v>45260</v>
      </c>
      <c r="I153" s="227">
        <f>D153*E153*11</f>
        <v>31075</v>
      </c>
      <c r="J153" s="30"/>
      <c r="K153" s="35"/>
      <c r="L153" s="75">
        <f t="shared" si="66"/>
        <v>621.5</v>
      </c>
      <c r="M153" s="36"/>
      <c r="N153" s="36"/>
      <c r="O153" s="28">
        <f t="shared" si="68"/>
        <v>31696.5</v>
      </c>
      <c r="P153" s="217" t="s">
        <v>341</v>
      </c>
      <c r="Q153" s="261" t="s">
        <v>901</v>
      </c>
    </row>
    <row r="154" spans="1:17" hidden="1" x14ac:dyDescent="0.25">
      <c r="A154" s="74" t="s">
        <v>359</v>
      </c>
      <c r="B154" s="276" t="s">
        <v>904</v>
      </c>
      <c r="C154" s="76" t="s">
        <v>48</v>
      </c>
      <c r="D154" s="218">
        <v>25</v>
      </c>
      <c r="E154" s="35">
        <v>80</v>
      </c>
      <c r="F154" s="35">
        <v>2022</v>
      </c>
      <c r="G154" s="26">
        <v>44562</v>
      </c>
      <c r="H154" s="27">
        <v>44849</v>
      </c>
      <c r="I154" s="29">
        <f>D154*E154*10.5</f>
        <v>21000</v>
      </c>
      <c r="J154" s="30"/>
      <c r="K154" s="35"/>
      <c r="L154" s="75">
        <f t="shared" si="66"/>
        <v>420</v>
      </c>
      <c r="M154" s="36"/>
      <c r="N154" s="36"/>
      <c r="O154" s="28">
        <f t="shared" ref="O154" si="69">SUM(I154:N154)</f>
        <v>21420</v>
      </c>
      <c r="P154" s="217" t="s">
        <v>341</v>
      </c>
      <c r="Q154" s="261" t="s">
        <v>901</v>
      </c>
    </row>
    <row r="155" spans="1:17" hidden="1" x14ac:dyDescent="0.25">
      <c r="A155" s="74" t="s">
        <v>359</v>
      </c>
      <c r="B155" s="276" t="s">
        <v>904</v>
      </c>
      <c r="C155" s="76" t="s">
        <v>48</v>
      </c>
      <c r="D155" s="218">
        <v>25</v>
      </c>
      <c r="E155" s="35">
        <v>80</v>
      </c>
      <c r="F155" s="35">
        <v>2022</v>
      </c>
      <c r="G155" s="26">
        <v>44562</v>
      </c>
      <c r="H155" s="27">
        <v>44926</v>
      </c>
      <c r="I155" s="29">
        <f>D155*E155*12</f>
        <v>24000</v>
      </c>
      <c r="J155" s="30"/>
      <c r="K155" s="35"/>
      <c r="L155" s="75">
        <f t="shared" si="66"/>
        <v>480</v>
      </c>
      <c r="M155" s="36"/>
      <c r="N155" s="36"/>
      <c r="O155" s="28">
        <f t="shared" ref="O155:O156" si="70">SUM(I155:N155)</f>
        <v>24480</v>
      </c>
      <c r="P155" s="217" t="s">
        <v>341</v>
      </c>
      <c r="Q155" s="261" t="s">
        <v>901</v>
      </c>
    </row>
    <row r="156" spans="1:17" x14ac:dyDescent="0.25">
      <c r="A156" s="74" t="s">
        <v>359</v>
      </c>
      <c r="B156" s="276" t="s">
        <v>904</v>
      </c>
      <c r="C156" s="76" t="s">
        <v>48</v>
      </c>
      <c r="D156" s="218">
        <v>25</v>
      </c>
      <c r="E156" s="35">
        <v>80</v>
      </c>
      <c r="F156" s="35">
        <v>2023</v>
      </c>
      <c r="G156" s="26">
        <v>44927</v>
      </c>
      <c r="H156" s="135">
        <v>45046</v>
      </c>
      <c r="I156" s="29">
        <f>D156*E156*4</f>
        <v>8000</v>
      </c>
      <c r="J156" s="30"/>
      <c r="K156" s="35"/>
      <c r="L156" s="75">
        <f t="shared" si="66"/>
        <v>160</v>
      </c>
      <c r="M156" s="36"/>
      <c r="N156" s="36"/>
      <c r="O156" s="28">
        <f t="shared" si="70"/>
        <v>8160</v>
      </c>
      <c r="P156" s="217" t="s">
        <v>341</v>
      </c>
      <c r="Q156" s="261" t="s">
        <v>901</v>
      </c>
    </row>
    <row r="157" spans="1:17" hidden="1" x14ac:dyDescent="0.25">
      <c r="A157" s="74" t="s">
        <v>359</v>
      </c>
      <c r="B157" s="276" t="s">
        <v>904</v>
      </c>
      <c r="C157" s="76" t="s">
        <v>48</v>
      </c>
      <c r="D157" s="218">
        <v>25</v>
      </c>
      <c r="E157" s="35">
        <v>80</v>
      </c>
      <c r="F157" s="35">
        <v>2022</v>
      </c>
      <c r="G157" s="26">
        <v>44562</v>
      </c>
      <c r="H157" s="27">
        <v>44805</v>
      </c>
      <c r="I157" s="29">
        <f>D157*E157*8</f>
        <v>16000</v>
      </c>
      <c r="J157" s="30"/>
      <c r="K157" s="35"/>
      <c r="L157" s="75">
        <f t="shared" si="66"/>
        <v>320</v>
      </c>
      <c r="M157" s="36"/>
      <c r="N157" s="36"/>
      <c r="O157" s="28">
        <f t="shared" ref="O157" si="71">SUM(I157:N157)</f>
        <v>16320</v>
      </c>
      <c r="P157" s="217" t="s">
        <v>341</v>
      </c>
      <c r="Q157" s="261" t="s">
        <v>901</v>
      </c>
    </row>
    <row r="158" spans="1:17" hidden="1" x14ac:dyDescent="0.25">
      <c r="A158" s="74" t="s">
        <v>359</v>
      </c>
      <c r="B158" s="276" t="s">
        <v>904</v>
      </c>
      <c r="C158" s="76" t="s">
        <v>48</v>
      </c>
      <c r="D158" s="218">
        <v>25</v>
      </c>
      <c r="E158" s="35">
        <v>80</v>
      </c>
      <c r="F158" s="35">
        <v>2022</v>
      </c>
      <c r="G158" s="26">
        <v>44562</v>
      </c>
      <c r="H158" s="27">
        <v>44725</v>
      </c>
      <c r="I158" s="29">
        <f>D158*E158*5.5</f>
        <v>11000</v>
      </c>
      <c r="J158" s="30"/>
      <c r="K158" s="35"/>
      <c r="L158" s="75">
        <f t="shared" si="66"/>
        <v>220</v>
      </c>
      <c r="M158" s="36"/>
      <c r="N158" s="36"/>
      <c r="O158" s="28">
        <f t="shared" ref="O158:O169" si="72">SUM(I158:N158)</f>
        <v>11220</v>
      </c>
      <c r="P158" s="217" t="s">
        <v>341</v>
      </c>
      <c r="Q158" s="261" t="s">
        <v>901</v>
      </c>
    </row>
    <row r="159" spans="1:17" hidden="1" x14ac:dyDescent="0.25">
      <c r="A159" s="74" t="s">
        <v>359</v>
      </c>
      <c r="B159" s="276" t="s">
        <v>904</v>
      </c>
      <c r="C159" s="76" t="s">
        <v>48</v>
      </c>
      <c r="D159" s="218">
        <v>25</v>
      </c>
      <c r="E159" s="35">
        <v>80</v>
      </c>
      <c r="F159" s="35">
        <v>2022</v>
      </c>
      <c r="G159" s="26">
        <v>44795</v>
      </c>
      <c r="H159" s="27">
        <v>44926</v>
      </c>
      <c r="I159" s="29">
        <f>D159*E159*4.25</f>
        <v>8500</v>
      </c>
      <c r="J159" s="30"/>
      <c r="K159" s="35"/>
      <c r="L159" s="75">
        <f t="shared" si="66"/>
        <v>170</v>
      </c>
      <c r="M159" s="36"/>
      <c r="N159" s="36"/>
      <c r="O159" s="28">
        <f>I159+L159</f>
        <v>8670</v>
      </c>
      <c r="P159" s="217" t="s">
        <v>598</v>
      </c>
      <c r="Q159" s="261" t="s">
        <v>901</v>
      </c>
    </row>
    <row r="160" spans="1:17" x14ac:dyDescent="0.25">
      <c r="A160" s="74" t="s">
        <v>359</v>
      </c>
      <c r="B160" s="276" t="s">
        <v>904</v>
      </c>
      <c r="C160" s="76" t="s">
        <v>48</v>
      </c>
      <c r="D160" s="218">
        <v>25</v>
      </c>
      <c r="E160" s="35">
        <v>80</v>
      </c>
      <c r="F160" s="35">
        <v>2023</v>
      </c>
      <c r="G160" s="26">
        <v>44927</v>
      </c>
      <c r="H160" s="27">
        <v>45260</v>
      </c>
      <c r="I160" s="227">
        <f>D160*E160*11</f>
        <v>22000</v>
      </c>
      <c r="J160" s="30"/>
      <c r="K160" s="35"/>
      <c r="L160" s="75">
        <f t="shared" si="66"/>
        <v>440</v>
      </c>
      <c r="M160" s="36"/>
      <c r="N160" s="36"/>
      <c r="O160" s="28">
        <f>I160+L160</f>
        <v>22440</v>
      </c>
      <c r="P160" s="217" t="s">
        <v>598</v>
      </c>
      <c r="Q160" s="261" t="s">
        <v>901</v>
      </c>
    </row>
    <row r="161" spans="1:17" hidden="1" x14ac:dyDescent="0.25">
      <c r="A161" s="74" t="s">
        <v>359</v>
      </c>
      <c r="B161" s="276" t="s">
        <v>904</v>
      </c>
      <c r="C161" s="76" t="s">
        <v>48</v>
      </c>
      <c r="D161" s="218">
        <v>25</v>
      </c>
      <c r="E161" s="35">
        <v>80</v>
      </c>
      <c r="F161" s="35">
        <v>2022</v>
      </c>
      <c r="G161" s="26">
        <v>44809</v>
      </c>
      <c r="H161" s="27">
        <v>44926</v>
      </c>
      <c r="I161" s="29">
        <f>D161*E161*4</f>
        <v>8000</v>
      </c>
      <c r="J161" s="30"/>
      <c r="K161" s="35"/>
      <c r="L161" s="75">
        <f t="shared" si="66"/>
        <v>160</v>
      </c>
      <c r="M161" s="36"/>
      <c r="N161" s="36"/>
      <c r="O161" s="28">
        <f>I161+L161</f>
        <v>8160</v>
      </c>
      <c r="P161" s="217" t="s">
        <v>598</v>
      </c>
      <c r="Q161" s="261" t="s">
        <v>901</v>
      </c>
    </row>
    <row r="162" spans="1:17" x14ac:dyDescent="0.25">
      <c r="A162" s="74" t="s">
        <v>359</v>
      </c>
      <c r="B162" s="276" t="s">
        <v>904</v>
      </c>
      <c r="C162" s="76" t="s">
        <v>48</v>
      </c>
      <c r="D162" s="218">
        <v>25</v>
      </c>
      <c r="E162" s="35">
        <v>80</v>
      </c>
      <c r="F162" s="35">
        <v>2023</v>
      </c>
      <c r="G162" s="26">
        <v>44927</v>
      </c>
      <c r="H162" s="27">
        <v>45260</v>
      </c>
      <c r="I162" s="227">
        <f>D162*E162*11</f>
        <v>22000</v>
      </c>
      <c r="J162" s="30"/>
      <c r="K162" s="35"/>
      <c r="L162" s="75">
        <f t="shared" si="66"/>
        <v>440</v>
      </c>
      <c r="M162" s="36"/>
      <c r="N162" s="36"/>
      <c r="O162" s="28">
        <f>I162+L162</f>
        <v>22440</v>
      </c>
      <c r="P162" s="217" t="s">
        <v>598</v>
      </c>
      <c r="Q162" s="261" t="s">
        <v>901</v>
      </c>
    </row>
    <row r="163" spans="1:17" x14ac:dyDescent="0.25">
      <c r="A163" s="74" t="s">
        <v>359</v>
      </c>
      <c r="B163" s="276" t="s">
        <v>904</v>
      </c>
      <c r="C163" s="76" t="s">
        <v>48</v>
      </c>
      <c r="D163" s="218">
        <v>25</v>
      </c>
      <c r="E163" s="35">
        <v>80</v>
      </c>
      <c r="F163" s="35">
        <v>2023</v>
      </c>
      <c r="G163" s="114">
        <v>45047</v>
      </c>
      <c r="H163" s="27">
        <v>45291</v>
      </c>
      <c r="I163" s="29">
        <f>D163*E163*8</f>
        <v>16000</v>
      </c>
      <c r="J163" s="30"/>
      <c r="K163" s="35"/>
      <c r="L163" s="75">
        <f t="shared" si="66"/>
        <v>320</v>
      </c>
      <c r="M163" s="36"/>
      <c r="N163" s="36"/>
      <c r="O163" s="28">
        <f t="shared" ref="O163:O164" si="73">I163+L163</f>
        <v>16320</v>
      </c>
      <c r="P163" s="217" t="s">
        <v>719</v>
      </c>
      <c r="Q163" s="261" t="s">
        <v>901</v>
      </c>
    </row>
    <row r="164" spans="1:17" hidden="1" x14ac:dyDescent="0.25">
      <c r="A164" s="74" t="s">
        <v>359</v>
      </c>
      <c r="B164" s="276" t="s">
        <v>904</v>
      </c>
      <c r="C164" s="76" t="s">
        <v>48</v>
      </c>
      <c r="D164" s="218">
        <v>25</v>
      </c>
      <c r="E164" s="35">
        <v>80</v>
      </c>
      <c r="F164" s="35">
        <v>2024</v>
      </c>
      <c r="G164" s="26">
        <v>45292</v>
      </c>
      <c r="H164" s="27">
        <v>45657</v>
      </c>
      <c r="I164" s="29">
        <f>D164*E164*12</f>
        <v>24000</v>
      </c>
      <c r="J164" s="30"/>
      <c r="K164" s="35"/>
      <c r="L164" s="75">
        <f t="shared" si="66"/>
        <v>480</v>
      </c>
      <c r="M164" s="36"/>
      <c r="N164" s="36"/>
      <c r="O164" s="28">
        <f t="shared" si="73"/>
        <v>24480</v>
      </c>
      <c r="P164" s="217" t="s">
        <v>719</v>
      </c>
      <c r="Q164" s="261" t="s">
        <v>901</v>
      </c>
    </row>
    <row r="165" spans="1:17" x14ac:dyDescent="0.25">
      <c r="A165" s="74" t="s">
        <v>359</v>
      </c>
      <c r="B165" s="276" t="s">
        <v>904</v>
      </c>
      <c r="C165" s="76" t="s">
        <v>48</v>
      </c>
      <c r="D165" s="218">
        <v>25</v>
      </c>
      <c r="E165" s="35">
        <v>80</v>
      </c>
      <c r="F165" s="35">
        <v>2023</v>
      </c>
      <c r="G165" s="114">
        <v>45078</v>
      </c>
      <c r="H165" s="27">
        <v>45291</v>
      </c>
      <c r="I165" s="29">
        <f>D165*E165*6.5</f>
        <v>13000</v>
      </c>
      <c r="J165" s="30"/>
      <c r="K165" s="35"/>
      <c r="L165" s="75">
        <f>I165*2%</f>
        <v>260</v>
      </c>
      <c r="M165" s="36"/>
      <c r="N165" s="36"/>
      <c r="O165" s="28">
        <f>I165+L165</f>
        <v>13260</v>
      </c>
      <c r="P165" s="219" t="s">
        <v>788</v>
      </c>
      <c r="Q165" s="261" t="s">
        <v>901</v>
      </c>
    </row>
    <row r="166" spans="1:17" hidden="1" x14ac:dyDescent="0.25">
      <c r="A166" s="74" t="s">
        <v>359</v>
      </c>
      <c r="B166" s="276" t="s">
        <v>904</v>
      </c>
      <c r="C166" s="76" t="s">
        <v>48</v>
      </c>
      <c r="D166" s="218">
        <v>25</v>
      </c>
      <c r="E166" s="35">
        <v>80</v>
      </c>
      <c r="F166" s="35">
        <v>2024</v>
      </c>
      <c r="G166" s="26">
        <v>45292</v>
      </c>
      <c r="H166" s="27">
        <v>45657</v>
      </c>
      <c r="I166" s="29">
        <f>D166*E166*12</f>
        <v>24000</v>
      </c>
      <c r="J166" s="30"/>
      <c r="K166" s="35"/>
      <c r="L166" s="75">
        <f>I166*2%</f>
        <v>480</v>
      </c>
      <c r="M166" s="36"/>
      <c r="N166" s="36"/>
      <c r="O166" s="28">
        <f>I166+L166</f>
        <v>24480</v>
      </c>
      <c r="P166" s="219" t="s">
        <v>788</v>
      </c>
      <c r="Q166" s="261" t="s">
        <v>901</v>
      </c>
    </row>
    <row r="167" spans="1:17" x14ac:dyDescent="0.25">
      <c r="A167" s="74" t="s">
        <v>359</v>
      </c>
      <c r="B167" s="276" t="s">
        <v>904</v>
      </c>
      <c r="C167" s="76" t="s">
        <v>48</v>
      </c>
      <c r="D167" s="218">
        <v>25</v>
      </c>
      <c r="E167" s="35">
        <v>80</v>
      </c>
      <c r="F167" s="35">
        <v>2023</v>
      </c>
      <c r="G167" s="114">
        <v>45078</v>
      </c>
      <c r="H167" s="27">
        <v>45291</v>
      </c>
      <c r="I167" s="29">
        <f>D167*E167*6.5</f>
        <v>13000</v>
      </c>
      <c r="J167" s="30"/>
      <c r="K167" s="35"/>
      <c r="L167" s="75">
        <f>I167*2%</f>
        <v>260</v>
      </c>
      <c r="M167" s="36"/>
      <c r="N167" s="36"/>
      <c r="O167" s="28">
        <f>I167+L167</f>
        <v>13260</v>
      </c>
      <c r="P167" s="219" t="s">
        <v>788</v>
      </c>
      <c r="Q167" s="261" t="s">
        <v>901</v>
      </c>
    </row>
    <row r="168" spans="1:17" hidden="1" x14ac:dyDescent="0.25">
      <c r="A168" s="74" t="s">
        <v>359</v>
      </c>
      <c r="B168" s="276" t="s">
        <v>904</v>
      </c>
      <c r="C168" s="76" t="s">
        <v>48</v>
      </c>
      <c r="D168" s="218">
        <v>25</v>
      </c>
      <c r="E168" s="35">
        <v>80</v>
      </c>
      <c r="F168" s="35">
        <v>2024</v>
      </c>
      <c r="G168" s="26">
        <v>45292</v>
      </c>
      <c r="H168" s="27">
        <v>45657</v>
      </c>
      <c r="I168" s="29">
        <f>D168*E168*12</f>
        <v>24000</v>
      </c>
      <c r="J168" s="30"/>
      <c r="K168" s="35"/>
      <c r="L168" s="75">
        <f>I168*2%</f>
        <v>480</v>
      </c>
      <c r="M168" s="36"/>
      <c r="N168" s="36"/>
      <c r="O168" s="28">
        <f>I168+L168</f>
        <v>24480</v>
      </c>
      <c r="P168" s="219" t="s">
        <v>788</v>
      </c>
      <c r="Q168" s="261" t="s">
        <v>901</v>
      </c>
    </row>
    <row r="169" spans="1:17" hidden="1" x14ac:dyDescent="0.25">
      <c r="A169" s="74" t="s">
        <v>359</v>
      </c>
      <c r="B169" s="276" t="s">
        <v>904</v>
      </c>
      <c r="C169" s="76" t="s">
        <v>374</v>
      </c>
      <c r="D169" s="218">
        <v>30</v>
      </c>
      <c r="E169" s="35">
        <v>136</v>
      </c>
      <c r="F169" s="35">
        <v>2022</v>
      </c>
      <c r="G169" s="26">
        <v>44562</v>
      </c>
      <c r="H169" s="27">
        <v>44926</v>
      </c>
      <c r="I169" s="29">
        <f>D169*E169*12</f>
        <v>48960</v>
      </c>
      <c r="J169" s="30">
        <f t="shared" ref="J169" si="74">I169*4/100</f>
        <v>1958.4</v>
      </c>
      <c r="K169" s="35"/>
      <c r="L169" s="75"/>
      <c r="M169" s="75">
        <f t="shared" ref="M169" si="75">(I169+J169)*22/100</f>
        <v>11202.048000000001</v>
      </c>
      <c r="N169" s="36"/>
      <c r="O169" s="28">
        <f t="shared" si="72"/>
        <v>62120.448000000004</v>
      </c>
      <c r="P169" s="217" t="s">
        <v>376</v>
      </c>
      <c r="Q169" s="261" t="s">
        <v>901</v>
      </c>
    </row>
    <row r="170" spans="1:17" ht="23.25" hidden="1" x14ac:dyDescent="0.25">
      <c r="A170" s="34" t="s">
        <v>365</v>
      </c>
      <c r="B170" s="276" t="s">
        <v>904</v>
      </c>
      <c r="C170" s="224" t="s">
        <v>339</v>
      </c>
      <c r="D170" s="218">
        <v>32</v>
      </c>
      <c r="E170" s="35">
        <v>125</v>
      </c>
      <c r="F170" s="35">
        <v>2022</v>
      </c>
      <c r="G170" s="26">
        <v>44562</v>
      </c>
      <c r="H170" s="248">
        <v>44742</v>
      </c>
      <c r="I170" s="29">
        <f>D170*E170*6</f>
        <v>24000</v>
      </c>
      <c r="J170" s="30"/>
      <c r="K170" s="36"/>
      <c r="L170" s="37"/>
      <c r="M170" s="36"/>
      <c r="N170" s="36"/>
      <c r="O170" s="28">
        <f t="shared" ref="O170" si="76">SUM(I170:N170)</f>
        <v>24000</v>
      </c>
      <c r="P170" s="246" t="s">
        <v>495</v>
      </c>
      <c r="Q170" s="261" t="s">
        <v>901</v>
      </c>
    </row>
    <row r="171" spans="1:17" hidden="1" x14ac:dyDescent="0.25">
      <c r="A171" s="34" t="s">
        <v>365</v>
      </c>
      <c r="B171" s="276" t="s">
        <v>904</v>
      </c>
      <c r="C171" s="224" t="s">
        <v>339</v>
      </c>
      <c r="D171" s="218">
        <v>32</v>
      </c>
      <c r="E171" s="35">
        <v>125</v>
      </c>
      <c r="F171" s="35">
        <v>2022</v>
      </c>
      <c r="G171" s="26">
        <v>44562</v>
      </c>
      <c r="H171" s="27">
        <v>44926</v>
      </c>
      <c r="I171" s="29">
        <f>D171*E171*12</f>
        <v>48000</v>
      </c>
      <c r="J171" s="30"/>
      <c r="K171" s="36"/>
      <c r="L171" s="37"/>
      <c r="M171" s="36"/>
      <c r="N171" s="36"/>
      <c r="O171" s="28">
        <f t="shared" ref="O171:O186" si="77">SUM(I171:N171)</f>
        <v>48000</v>
      </c>
      <c r="P171" s="219" t="s">
        <v>424</v>
      </c>
      <c r="Q171" s="261" t="s">
        <v>901</v>
      </c>
    </row>
    <row r="172" spans="1:17" x14ac:dyDescent="0.25">
      <c r="A172" s="34" t="s">
        <v>365</v>
      </c>
      <c r="B172" s="276" t="s">
        <v>904</v>
      </c>
      <c r="C172" s="224" t="s">
        <v>339</v>
      </c>
      <c r="D172" s="218">
        <v>32</v>
      </c>
      <c r="E172" s="35">
        <v>125</v>
      </c>
      <c r="F172" s="35">
        <v>2023</v>
      </c>
      <c r="G172" s="26">
        <v>44927</v>
      </c>
      <c r="H172" s="27">
        <v>45260</v>
      </c>
      <c r="I172" s="29">
        <f>D172*E172*11</f>
        <v>44000</v>
      </c>
      <c r="J172" s="30"/>
      <c r="K172" s="36"/>
      <c r="L172" s="37"/>
      <c r="M172" s="36"/>
      <c r="N172" s="36"/>
      <c r="O172" s="28">
        <f t="shared" si="77"/>
        <v>44000</v>
      </c>
      <c r="P172" s="219" t="s">
        <v>424</v>
      </c>
      <c r="Q172" s="261" t="s">
        <v>901</v>
      </c>
    </row>
    <row r="173" spans="1:17" hidden="1" x14ac:dyDescent="0.25">
      <c r="A173" s="34" t="s">
        <v>365</v>
      </c>
      <c r="B173" s="276" t="s">
        <v>904</v>
      </c>
      <c r="C173" s="224" t="s">
        <v>339</v>
      </c>
      <c r="D173" s="218">
        <v>32</v>
      </c>
      <c r="E173" s="35">
        <v>125</v>
      </c>
      <c r="F173" s="35">
        <v>2022</v>
      </c>
      <c r="G173" s="26">
        <v>44562</v>
      </c>
      <c r="H173" s="27">
        <v>44926</v>
      </c>
      <c r="I173" s="29">
        <f>D173*E173*12</f>
        <v>48000</v>
      </c>
      <c r="J173" s="30"/>
      <c r="K173" s="36"/>
      <c r="L173" s="37"/>
      <c r="M173" s="36"/>
      <c r="N173" s="36"/>
      <c r="O173" s="28">
        <f t="shared" si="77"/>
        <v>48000</v>
      </c>
      <c r="P173" s="219" t="s">
        <v>424</v>
      </c>
      <c r="Q173" s="261" t="s">
        <v>901</v>
      </c>
    </row>
    <row r="174" spans="1:17" x14ac:dyDescent="0.25">
      <c r="A174" s="34" t="s">
        <v>365</v>
      </c>
      <c r="B174" s="276" t="s">
        <v>904</v>
      </c>
      <c r="C174" s="224" t="s">
        <v>339</v>
      </c>
      <c r="D174" s="218">
        <v>32</v>
      </c>
      <c r="E174" s="35">
        <v>125</v>
      </c>
      <c r="F174" s="35">
        <v>2023</v>
      </c>
      <c r="G174" s="26">
        <v>44927</v>
      </c>
      <c r="H174" s="27">
        <v>45260</v>
      </c>
      <c r="I174" s="29">
        <f>D174*E174*11</f>
        <v>44000</v>
      </c>
      <c r="J174" s="30"/>
      <c r="K174" s="36"/>
      <c r="L174" s="37"/>
      <c r="M174" s="36"/>
      <c r="N174" s="36"/>
      <c r="O174" s="28">
        <f t="shared" si="77"/>
        <v>44000</v>
      </c>
      <c r="P174" s="219" t="s">
        <v>424</v>
      </c>
      <c r="Q174" s="261" t="s">
        <v>901</v>
      </c>
    </row>
    <row r="175" spans="1:17" hidden="1" x14ac:dyDescent="0.25">
      <c r="A175" s="34" t="s">
        <v>365</v>
      </c>
      <c r="B175" s="276" t="s">
        <v>904</v>
      </c>
      <c r="C175" s="224" t="s">
        <v>339</v>
      </c>
      <c r="D175" s="218">
        <v>32</v>
      </c>
      <c r="E175" s="35">
        <v>125</v>
      </c>
      <c r="F175" s="35">
        <v>2022</v>
      </c>
      <c r="G175" s="26">
        <v>44562</v>
      </c>
      <c r="H175" s="27">
        <v>44926</v>
      </c>
      <c r="I175" s="29">
        <f>D175*E175*12</f>
        <v>48000</v>
      </c>
      <c r="J175" s="30"/>
      <c r="K175" s="36"/>
      <c r="L175" s="37"/>
      <c r="M175" s="36"/>
      <c r="N175" s="36"/>
      <c r="O175" s="28">
        <f t="shared" si="77"/>
        <v>48000</v>
      </c>
      <c r="P175" s="219" t="s">
        <v>424</v>
      </c>
      <c r="Q175" s="261" t="s">
        <v>901</v>
      </c>
    </row>
    <row r="176" spans="1:17" x14ac:dyDescent="0.25">
      <c r="A176" s="34" t="s">
        <v>365</v>
      </c>
      <c r="B176" s="276" t="s">
        <v>904</v>
      </c>
      <c r="C176" s="224" t="s">
        <v>339</v>
      </c>
      <c r="D176" s="218">
        <v>32</v>
      </c>
      <c r="E176" s="35">
        <v>125</v>
      </c>
      <c r="F176" s="35">
        <v>2023</v>
      </c>
      <c r="G176" s="26">
        <v>44927</v>
      </c>
      <c r="H176" s="27">
        <v>45260</v>
      </c>
      <c r="I176" s="29">
        <f>D176*E176*11</f>
        <v>44000</v>
      </c>
      <c r="J176" s="30"/>
      <c r="K176" s="36"/>
      <c r="L176" s="37"/>
      <c r="M176" s="36"/>
      <c r="N176" s="36"/>
      <c r="O176" s="28">
        <f t="shared" si="77"/>
        <v>44000</v>
      </c>
      <c r="P176" s="219" t="s">
        <v>424</v>
      </c>
      <c r="Q176" s="261" t="s">
        <v>901</v>
      </c>
    </row>
    <row r="177" spans="1:17" hidden="1" x14ac:dyDescent="0.25">
      <c r="A177" s="34" t="s">
        <v>365</v>
      </c>
      <c r="B177" s="276" t="s">
        <v>904</v>
      </c>
      <c r="C177" s="224" t="s">
        <v>339</v>
      </c>
      <c r="D177" s="218">
        <v>32</v>
      </c>
      <c r="E177" s="35">
        <v>125</v>
      </c>
      <c r="F177" s="35">
        <v>2022</v>
      </c>
      <c r="G177" s="26">
        <v>44562</v>
      </c>
      <c r="H177" s="27">
        <v>44926</v>
      </c>
      <c r="I177" s="29">
        <f>D177*E177*12</f>
        <v>48000</v>
      </c>
      <c r="J177" s="30"/>
      <c r="K177" s="36"/>
      <c r="L177" s="37"/>
      <c r="M177" s="36"/>
      <c r="N177" s="36"/>
      <c r="O177" s="28">
        <f t="shared" si="77"/>
        <v>48000</v>
      </c>
      <c r="P177" s="219" t="s">
        <v>424</v>
      </c>
      <c r="Q177" s="261" t="s">
        <v>901</v>
      </c>
    </row>
    <row r="178" spans="1:17" x14ac:dyDescent="0.25">
      <c r="A178" s="34" t="s">
        <v>365</v>
      </c>
      <c r="B178" s="276" t="s">
        <v>904</v>
      </c>
      <c r="C178" s="224" t="s">
        <v>339</v>
      </c>
      <c r="D178" s="218">
        <v>32</v>
      </c>
      <c r="E178" s="35">
        <v>125</v>
      </c>
      <c r="F178" s="35">
        <v>2023</v>
      </c>
      <c r="G178" s="26">
        <v>44927</v>
      </c>
      <c r="H178" s="27">
        <v>45260</v>
      </c>
      <c r="I178" s="29">
        <f>D178*E178*11</f>
        <v>44000</v>
      </c>
      <c r="J178" s="30"/>
      <c r="K178" s="36"/>
      <c r="L178" s="37"/>
      <c r="M178" s="36"/>
      <c r="N178" s="36"/>
      <c r="O178" s="28">
        <f t="shared" si="77"/>
        <v>44000</v>
      </c>
      <c r="P178" s="219" t="s">
        <v>424</v>
      </c>
      <c r="Q178" s="261" t="s">
        <v>901</v>
      </c>
    </row>
    <row r="179" spans="1:17" hidden="1" x14ac:dyDescent="0.25">
      <c r="A179" s="34" t="s">
        <v>365</v>
      </c>
      <c r="B179" s="276" t="s">
        <v>904</v>
      </c>
      <c r="C179" s="224" t="s">
        <v>339</v>
      </c>
      <c r="D179" s="218">
        <v>32</v>
      </c>
      <c r="E179" s="35">
        <v>125</v>
      </c>
      <c r="F179" s="35">
        <v>2022</v>
      </c>
      <c r="G179" s="26">
        <v>44562</v>
      </c>
      <c r="H179" s="27">
        <v>44926</v>
      </c>
      <c r="I179" s="29">
        <f>D179*E179*12</f>
        <v>48000</v>
      </c>
      <c r="J179" s="30"/>
      <c r="K179" s="36"/>
      <c r="L179" s="37"/>
      <c r="M179" s="36"/>
      <c r="N179" s="36"/>
      <c r="O179" s="28">
        <f t="shared" si="77"/>
        <v>48000</v>
      </c>
      <c r="P179" s="219" t="s">
        <v>424</v>
      </c>
      <c r="Q179" s="261" t="s">
        <v>901</v>
      </c>
    </row>
    <row r="180" spans="1:17" x14ac:dyDescent="0.25">
      <c r="A180" s="34" t="s">
        <v>365</v>
      </c>
      <c r="B180" s="276" t="s">
        <v>904</v>
      </c>
      <c r="C180" s="224" t="s">
        <v>339</v>
      </c>
      <c r="D180" s="218">
        <v>32</v>
      </c>
      <c r="E180" s="35">
        <v>125</v>
      </c>
      <c r="F180" s="35">
        <v>2023</v>
      </c>
      <c r="G180" s="26">
        <v>44927</v>
      </c>
      <c r="H180" s="135">
        <v>45230</v>
      </c>
      <c r="I180" s="29">
        <f>D180*E180*11</f>
        <v>44000</v>
      </c>
      <c r="J180" s="30"/>
      <c r="K180" s="36"/>
      <c r="L180" s="37"/>
      <c r="M180" s="36"/>
      <c r="N180" s="36"/>
      <c r="O180" s="28">
        <f t="shared" si="77"/>
        <v>44000</v>
      </c>
      <c r="P180" s="219" t="s">
        <v>424</v>
      </c>
      <c r="Q180" s="261" t="s">
        <v>901</v>
      </c>
    </row>
    <row r="181" spans="1:17" hidden="1" x14ac:dyDescent="0.25">
      <c r="A181" s="34" t="s">
        <v>365</v>
      </c>
      <c r="B181" s="276" t="s">
        <v>904</v>
      </c>
      <c r="C181" s="224" t="s">
        <v>339</v>
      </c>
      <c r="D181" s="218">
        <v>32</v>
      </c>
      <c r="E181" s="35">
        <v>125</v>
      </c>
      <c r="F181" s="35">
        <v>2022</v>
      </c>
      <c r="G181" s="26">
        <v>44562</v>
      </c>
      <c r="H181" s="27">
        <v>44926</v>
      </c>
      <c r="I181" s="29">
        <f>D181*E181*12</f>
        <v>48000</v>
      </c>
      <c r="J181" s="30"/>
      <c r="K181" s="36"/>
      <c r="L181" s="37"/>
      <c r="M181" s="36"/>
      <c r="N181" s="36"/>
      <c r="O181" s="28">
        <f t="shared" si="77"/>
        <v>48000</v>
      </c>
      <c r="P181" s="219" t="s">
        <v>424</v>
      </c>
      <c r="Q181" s="261" t="s">
        <v>901</v>
      </c>
    </row>
    <row r="182" spans="1:17" x14ac:dyDescent="0.25">
      <c r="A182" s="34" t="s">
        <v>365</v>
      </c>
      <c r="B182" s="276" t="s">
        <v>904</v>
      </c>
      <c r="C182" s="224" t="s">
        <v>339</v>
      </c>
      <c r="D182" s="218">
        <v>32</v>
      </c>
      <c r="E182" s="35">
        <v>125</v>
      </c>
      <c r="F182" s="35">
        <v>2023</v>
      </c>
      <c r="G182" s="26">
        <v>44927</v>
      </c>
      <c r="H182" s="27">
        <v>45260</v>
      </c>
      <c r="I182" s="29">
        <f>D182*E182*11</f>
        <v>44000</v>
      </c>
      <c r="J182" s="30"/>
      <c r="K182" s="36"/>
      <c r="L182" s="37"/>
      <c r="M182" s="36"/>
      <c r="N182" s="36"/>
      <c r="O182" s="28">
        <f t="shared" si="77"/>
        <v>44000</v>
      </c>
      <c r="P182" s="219" t="s">
        <v>424</v>
      </c>
      <c r="Q182" s="261" t="s">
        <v>901</v>
      </c>
    </row>
    <row r="183" spans="1:17" hidden="1" x14ac:dyDescent="0.25">
      <c r="A183" s="34" t="s">
        <v>365</v>
      </c>
      <c r="B183" s="276" t="s">
        <v>904</v>
      </c>
      <c r="C183" s="224" t="s">
        <v>339</v>
      </c>
      <c r="D183" s="218">
        <v>32</v>
      </c>
      <c r="E183" s="35">
        <v>125</v>
      </c>
      <c r="F183" s="35">
        <v>2022</v>
      </c>
      <c r="G183" s="26">
        <v>44562</v>
      </c>
      <c r="H183" s="27">
        <v>44926</v>
      </c>
      <c r="I183" s="29">
        <f>D183*E183*12</f>
        <v>48000</v>
      </c>
      <c r="J183" s="30"/>
      <c r="K183" s="36"/>
      <c r="L183" s="37"/>
      <c r="M183" s="36"/>
      <c r="N183" s="36"/>
      <c r="O183" s="28">
        <f t="shared" si="77"/>
        <v>48000</v>
      </c>
      <c r="P183" s="219" t="s">
        <v>424</v>
      </c>
      <c r="Q183" s="261" t="s">
        <v>901</v>
      </c>
    </row>
    <row r="184" spans="1:17" x14ac:dyDescent="0.25">
      <c r="A184" s="34" t="s">
        <v>365</v>
      </c>
      <c r="B184" s="276" t="s">
        <v>904</v>
      </c>
      <c r="C184" s="224" t="s">
        <v>339</v>
      </c>
      <c r="D184" s="218">
        <v>32</v>
      </c>
      <c r="E184" s="35">
        <v>125</v>
      </c>
      <c r="F184" s="35">
        <v>2023</v>
      </c>
      <c r="G184" s="26">
        <v>44927</v>
      </c>
      <c r="H184" s="27">
        <v>45260</v>
      </c>
      <c r="I184" s="29">
        <f>D184*E184*11</f>
        <v>44000</v>
      </c>
      <c r="J184" s="30"/>
      <c r="K184" s="36"/>
      <c r="L184" s="37"/>
      <c r="M184" s="36"/>
      <c r="N184" s="36"/>
      <c r="O184" s="28">
        <f t="shared" si="77"/>
        <v>44000</v>
      </c>
      <c r="P184" s="219" t="s">
        <v>424</v>
      </c>
      <c r="Q184" s="261" t="s">
        <v>901</v>
      </c>
    </row>
    <row r="185" spans="1:17" hidden="1" x14ac:dyDescent="0.25">
      <c r="A185" s="34" t="s">
        <v>365</v>
      </c>
      <c r="B185" s="276" t="s">
        <v>904</v>
      </c>
      <c r="C185" s="224" t="s">
        <v>339</v>
      </c>
      <c r="D185" s="218">
        <v>32</v>
      </c>
      <c r="E185" s="35">
        <v>125</v>
      </c>
      <c r="F185" s="35">
        <v>2022</v>
      </c>
      <c r="G185" s="26">
        <v>44562</v>
      </c>
      <c r="H185" s="27">
        <v>44926</v>
      </c>
      <c r="I185" s="29">
        <f>D185*E185*12</f>
        <v>48000</v>
      </c>
      <c r="J185" s="30"/>
      <c r="K185" s="36"/>
      <c r="L185" s="37"/>
      <c r="M185" s="36"/>
      <c r="N185" s="36"/>
      <c r="O185" s="28">
        <f t="shared" si="77"/>
        <v>48000</v>
      </c>
      <c r="P185" s="219" t="s">
        <v>424</v>
      </c>
      <c r="Q185" s="261" t="s">
        <v>901</v>
      </c>
    </row>
    <row r="186" spans="1:17" x14ac:dyDescent="0.25">
      <c r="A186" s="34" t="s">
        <v>365</v>
      </c>
      <c r="B186" s="276" t="s">
        <v>904</v>
      </c>
      <c r="C186" s="224" t="s">
        <v>339</v>
      </c>
      <c r="D186" s="218">
        <v>32</v>
      </c>
      <c r="E186" s="35">
        <v>125</v>
      </c>
      <c r="F186" s="35">
        <v>2023</v>
      </c>
      <c r="G186" s="26">
        <v>44927</v>
      </c>
      <c r="H186" s="27">
        <v>45260</v>
      </c>
      <c r="I186" s="29">
        <f>D186*E186*11</f>
        <v>44000</v>
      </c>
      <c r="J186" s="30"/>
      <c r="K186" s="36"/>
      <c r="L186" s="37"/>
      <c r="M186" s="36"/>
      <c r="N186" s="36"/>
      <c r="O186" s="28">
        <f t="shared" si="77"/>
        <v>44000</v>
      </c>
      <c r="P186" s="219" t="s">
        <v>424</v>
      </c>
      <c r="Q186" s="261" t="s">
        <v>901</v>
      </c>
    </row>
    <row r="187" spans="1:17" hidden="1" x14ac:dyDescent="0.25">
      <c r="A187" s="34" t="s">
        <v>365</v>
      </c>
      <c r="B187" s="276" t="s">
        <v>904</v>
      </c>
      <c r="C187" s="224" t="s">
        <v>339</v>
      </c>
      <c r="D187" s="218">
        <v>32</v>
      </c>
      <c r="E187" s="35">
        <v>125</v>
      </c>
      <c r="F187" s="35">
        <v>2022</v>
      </c>
      <c r="G187" s="26">
        <v>44562</v>
      </c>
      <c r="H187" s="27">
        <v>44926</v>
      </c>
      <c r="I187" s="29">
        <f>D187*E187*12</f>
        <v>48000</v>
      </c>
      <c r="J187" s="30"/>
      <c r="K187" s="36"/>
      <c r="L187" s="37"/>
      <c r="M187" s="36"/>
      <c r="N187" s="36"/>
      <c r="O187" s="28">
        <f t="shared" ref="O187:O189" si="78">SUM(I187:N187)</f>
        <v>48000</v>
      </c>
      <c r="P187" s="219" t="s">
        <v>424</v>
      </c>
      <c r="Q187" s="261" t="s">
        <v>901</v>
      </c>
    </row>
    <row r="188" spans="1:17" hidden="1" x14ac:dyDescent="0.25">
      <c r="A188" s="34" t="s">
        <v>365</v>
      </c>
      <c r="B188" s="276" t="s">
        <v>904</v>
      </c>
      <c r="C188" s="224" t="s">
        <v>339</v>
      </c>
      <c r="D188" s="218">
        <v>32</v>
      </c>
      <c r="E188" s="35">
        <v>125</v>
      </c>
      <c r="F188" s="35">
        <v>2022</v>
      </c>
      <c r="G188" s="26">
        <v>44562</v>
      </c>
      <c r="H188" s="27">
        <v>44926</v>
      </c>
      <c r="I188" s="29">
        <f>D188*E188*12</f>
        <v>48000</v>
      </c>
      <c r="J188" s="30"/>
      <c r="K188" s="36"/>
      <c r="L188" s="37"/>
      <c r="M188" s="36"/>
      <c r="N188" s="36"/>
      <c r="O188" s="28">
        <f t="shared" si="78"/>
        <v>48000</v>
      </c>
      <c r="P188" s="215" t="s">
        <v>626</v>
      </c>
      <c r="Q188" s="261" t="s">
        <v>901</v>
      </c>
    </row>
    <row r="189" spans="1:17" x14ac:dyDescent="0.25">
      <c r="A189" s="34" t="s">
        <v>365</v>
      </c>
      <c r="B189" s="276" t="s">
        <v>904</v>
      </c>
      <c r="C189" s="224" t="s">
        <v>339</v>
      </c>
      <c r="D189" s="218">
        <v>32</v>
      </c>
      <c r="E189" s="35">
        <v>125</v>
      </c>
      <c r="F189" s="35">
        <v>2023</v>
      </c>
      <c r="G189" s="26">
        <v>44927</v>
      </c>
      <c r="H189" s="27">
        <v>45260</v>
      </c>
      <c r="I189" s="29">
        <f>D189*E189*11</f>
        <v>44000</v>
      </c>
      <c r="J189" s="30"/>
      <c r="K189" s="36"/>
      <c r="L189" s="37"/>
      <c r="M189" s="36"/>
      <c r="N189" s="36"/>
      <c r="O189" s="28">
        <f t="shared" si="78"/>
        <v>44000</v>
      </c>
      <c r="P189" s="215" t="s">
        <v>626</v>
      </c>
      <c r="Q189" s="261" t="s">
        <v>901</v>
      </c>
    </row>
    <row r="190" spans="1:17" hidden="1" x14ac:dyDescent="0.25">
      <c r="A190" s="34" t="s">
        <v>365</v>
      </c>
      <c r="B190" s="276" t="s">
        <v>904</v>
      </c>
      <c r="C190" s="36" t="s">
        <v>339</v>
      </c>
      <c r="D190" s="218">
        <v>32</v>
      </c>
      <c r="E190" s="35">
        <v>125</v>
      </c>
      <c r="F190" s="35">
        <v>2022</v>
      </c>
      <c r="G190" s="26">
        <v>44562</v>
      </c>
      <c r="H190" s="27">
        <v>44926</v>
      </c>
      <c r="I190" s="29">
        <v>12000</v>
      </c>
      <c r="J190" s="30"/>
      <c r="K190" s="36"/>
      <c r="L190" s="37"/>
      <c r="M190" s="36"/>
      <c r="N190" s="36"/>
      <c r="O190" s="28">
        <f t="shared" ref="O190:O191" si="79">SUM(I190:N190)</f>
        <v>12000</v>
      </c>
      <c r="P190" s="219" t="s">
        <v>424</v>
      </c>
      <c r="Q190" s="261" t="s">
        <v>901</v>
      </c>
    </row>
    <row r="191" spans="1:17" x14ac:dyDescent="0.25">
      <c r="A191" s="34" t="s">
        <v>365</v>
      </c>
      <c r="B191" s="276" t="s">
        <v>904</v>
      </c>
      <c r="C191" s="36" t="s">
        <v>339</v>
      </c>
      <c r="D191" s="218">
        <v>32</v>
      </c>
      <c r="E191" s="35">
        <v>125</v>
      </c>
      <c r="F191" s="35">
        <v>2023</v>
      </c>
      <c r="G191" s="26">
        <v>44927</v>
      </c>
      <c r="H191" s="27">
        <v>45260</v>
      </c>
      <c r="I191" s="29">
        <f>D191*E191*11</f>
        <v>44000</v>
      </c>
      <c r="J191" s="30"/>
      <c r="K191" s="36"/>
      <c r="L191" s="37"/>
      <c r="M191" s="36"/>
      <c r="N191" s="36"/>
      <c r="O191" s="28">
        <f t="shared" si="79"/>
        <v>44000</v>
      </c>
      <c r="P191" s="219" t="s">
        <v>424</v>
      </c>
      <c r="Q191" s="261" t="s">
        <v>901</v>
      </c>
    </row>
    <row r="192" spans="1:17" hidden="1" x14ac:dyDescent="0.25">
      <c r="A192" s="34" t="s">
        <v>365</v>
      </c>
      <c r="B192" s="276" t="s">
        <v>904</v>
      </c>
      <c r="C192" s="36" t="s">
        <v>339</v>
      </c>
      <c r="D192" s="218">
        <v>32</v>
      </c>
      <c r="E192" s="35">
        <v>125</v>
      </c>
      <c r="F192" s="35">
        <v>2022</v>
      </c>
      <c r="G192" s="26">
        <v>44562</v>
      </c>
      <c r="H192" s="27">
        <v>44926</v>
      </c>
      <c r="I192" s="29">
        <f>D192*E192*12</f>
        <v>48000</v>
      </c>
      <c r="J192" s="30"/>
      <c r="K192" s="36"/>
      <c r="L192" s="37"/>
      <c r="M192" s="36"/>
      <c r="N192" s="36"/>
      <c r="O192" s="28">
        <f t="shared" ref="O192:O193" si="80">SUM(I192:N192)</f>
        <v>48000</v>
      </c>
      <c r="P192" s="219" t="s">
        <v>424</v>
      </c>
      <c r="Q192" s="261" t="s">
        <v>901</v>
      </c>
    </row>
    <row r="193" spans="1:17" x14ac:dyDescent="0.25">
      <c r="A193" s="34" t="s">
        <v>365</v>
      </c>
      <c r="B193" s="276" t="s">
        <v>904</v>
      </c>
      <c r="C193" s="36" t="s">
        <v>339</v>
      </c>
      <c r="D193" s="218">
        <v>32</v>
      </c>
      <c r="E193" s="35">
        <v>125</v>
      </c>
      <c r="F193" s="35">
        <v>2023</v>
      </c>
      <c r="G193" s="26">
        <v>44927</v>
      </c>
      <c r="H193" s="27">
        <v>45260</v>
      </c>
      <c r="I193" s="29">
        <f>D193*E193*11</f>
        <v>44000</v>
      </c>
      <c r="J193" s="30"/>
      <c r="K193" s="36"/>
      <c r="L193" s="37"/>
      <c r="M193" s="36"/>
      <c r="N193" s="36"/>
      <c r="O193" s="28">
        <f t="shared" si="80"/>
        <v>44000</v>
      </c>
      <c r="P193" s="219" t="s">
        <v>424</v>
      </c>
      <c r="Q193" s="261" t="s">
        <v>901</v>
      </c>
    </row>
    <row r="194" spans="1:17" hidden="1" x14ac:dyDescent="0.25">
      <c r="A194" s="34" t="s">
        <v>365</v>
      </c>
      <c r="B194" s="276" t="s">
        <v>904</v>
      </c>
      <c r="C194" s="36" t="s">
        <v>339</v>
      </c>
      <c r="D194" s="218">
        <v>32</v>
      </c>
      <c r="E194" s="35">
        <v>125</v>
      </c>
      <c r="F194" s="35">
        <v>2022</v>
      </c>
      <c r="G194" s="26">
        <v>44562</v>
      </c>
      <c r="H194" s="27">
        <v>44926</v>
      </c>
      <c r="I194" s="29">
        <f>D194*E194*12</f>
        <v>48000</v>
      </c>
      <c r="J194" s="30"/>
      <c r="K194" s="36"/>
      <c r="L194" s="37"/>
      <c r="M194" s="36"/>
      <c r="N194" s="36"/>
      <c r="O194" s="28">
        <f t="shared" ref="O194:O200" si="81">SUM(I194:N194)</f>
        <v>48000</v>
      </c>
      <c r="P194" s="217" t="s">
        <v>463</v>
      </c>
      <c r="Q194" s="261" t="s">
        <v>901</v>
      </c>
    </row>
    <row r="195" spans="1:17" x14ac:dyDescent="0.25">
      <c r="A195" s="34" t="s">
        <v>365</v>
      </c>
      <c r="B195" s="276" t="s">
        <v>904</v>
      </c>
      <c r="C195" s="36" t="s">
        <v>339</v>
      </c>
      <c r="D195" s="218">
        <v>32</v>
      </c>
      <c r="E195" s="35">
        <v>125</v>
      </c>
      <c r="F195" s="35">
        <v>2023</v>
      </c>
      <c r="G195" s="26">
        <v>44927</v>
      </c>
      <c r="H195" s="27">
        <v>45260</v>
      </c>
      <c r="I195" s="29">
        <f>D195*E195*11</f>
        <v>44000</v>
      </c>
      <c r="J195" s="30"/>
      <c r="K195" s="36"/>
      <c r="L195" s="37"/>
      <c r="M195" s="36"/>
      <c r="N195" s="36"/>
      <c r="O195" s="28">
        <f t="shared" si="81"/>
        <v>44000</v>
      </c>
      <c r="P195" s="217" t="s">
        <v>463</v>
      </c>
      <c r="Q195" s="261" t="s">
        <v>901</v>
      </c>
    </row>
    <row r="196" spans="1:17" hidden="1" x14ac:dyDescent="0.25">
      <c r="A196" s="34" t="s">
        <v>365</v>
      </c>
      <c r="B196" s="276" t="s">
        <v>904</v>
      </c>
      <c r="C196" s="36" t="s">
        <v>339</v>
      </c>
      <c r="D196" s="218">
        <v>32</v>
      </c>
      <c r="E196" s="35">
        <v>125</v>
      </c>
      <c r="F196" s="35">
        <v>2022</v>
      </c>
      <c r="G196" s="26">
        <v>44562</v>
      </c>
      <c r="H196" s="27">
        <v>44926</v>
      </c>
      <c r="I196" s="29">
        <f>D196*E196*12</f>
        <v>48000</v>
      </c>
      <c r="J196" s="30"/>
      <c r="K196" s="36"/>
      <c r="L196" s="37"/>
      <c r="M196" s="36"/>
      <c r="N196" s="36"/>
      <c r="O196" s="28">
        <f t="shared" si="81"/>
        <v>48000</v>
      </c>
      <c r="P196" s="219" t="s">
        <v>424</v>
      </c>
      <c r="Q196" s="261" t="s">
        <v>901</v>
      </c>
    </row>
    <row r="197" spans="1:17" x14ac:dyDescent="0.25">
      <c r="A197" s="34" t="s">
        <v>365</v>
      </c>
      <c r="B197" s="276" t="s">
        <v>904</v>
      </c>
      <c r="C197" s="36" t="s">
        <v>339</v>
      </c>
      <c r="D197" s="218">
        <v>32</v>
      </c>
      <c r="E197" s="35">
        <v>125</v>
      </c>
      <c r="F197" s="35">
        <v>2023</v>
      </c>
      <c r="G197" s="26">
        <v>44927</v>
      </c>
      <c r="H197" s="27">
        <v>45260</v>
      </c>
      <c r="I197" s="29">
        <f>D197*E197*11</f>
        <v>44000</v>
      </c>
      <c r="J197" s="30"/>
      <c r="K197" s="36"/>
      <c r="L197" s="37"/>
      <c r="M197" s="36"/>
      <c r="N197" s="36"/>
      <c r="O197" s="28">
        <f t="shared" si="81"/>
        <v>44000</v>
      </c>
      <c r="P197" s="219" t="s">
        <v>424</v>
      </c>
      <c r="Q197" s="261" t="s">
        <v>901</v>
      </c>
    </row>
    <row r="198" spans="1:17" hidden="1" x14ac:dyDescent="0.25">
      <c r="A198" s="34" t="s">
        <v>365</v>
      </c>
      <c r="B198" s="276" t="s">
        <v>904</v>
      </c>
      <c r="C198" s="36" t="s">
        <v>339</v>
      </c>
      <c r="D198" s="218">
        <v>32</v>
      </c>
      <c r="E198" s="35">
        <v>125</v>
      </c>
      <c r="F198" s="35">
        <v>2022</v>
      </c>
      <c r="G198" s="26">
        <v>44562</v>
      </c>
      <c r="H198" s="27">
        <v>44802</v>
      </c>
      <c r="I198" s="29">
        <v>0</v>
      </c>
      <c r="J198" s="30"/>
      <c r="K198" s="36"/>
      <c r="L198" s="37"/>
      <c r="M198" s="36"/>
      <c r="N198" s="36"/>
      <c r="O198" s="28">
        <f t="shared" si="81"/>
        <v>0</v>
      </c>
      <c r="P198" s="219" t="s">
        <v>424</v>
      </c>
      <c r="Q198" s="261" t="s">
        <v>901</v>
      </c>
    </row>
    <row r="199" spans="1:17" hidden="1" x14ac:dyDescent="0.25">
      <c r="A199" s="34" t="s">
        <v>365</v>
      </c>
      <c r="B199" s="276" t="s">
        <v>904</v>
      </c>
      <c r="C199" s="36" t="s">
        <v>339</v>
      </c>
      <c r="D199" s="218">
        <v>32</v>
      </c>
      <c r="E199" s="35">
        <v>125</v>
      </c>
      <c r="F199" s="35">
        <v>2022</v>
      </c>
      <c r="G199" s="26">
        <v>44677</v>
      </c>
      <c r="H199" s="27">
        <v>44835</v>
      </c>
      <c r="I199" s="29">
        <v>33000</v>
      </c>
      <c r="J199" s="30"/>
      <c r="K199" s="36"/>
      <c r="L199" s="37"/>
      <c r="M199" s="36"/>
      <c r="N199" s="36"/>
      <c r="O199" s="28">
        <f t="shared" si="81"/>
        <v>33000</v>
      </c>
      <c r="P199" s="219" t="s">
        <v>519</v>
      </c>
      <c r="Q199" s="261" t="s">
        <v>901</v>
      </c>
    </row>
    <row r="200" spans="1:17" hidden="1" x14ac:dyDescent="0.25">
      <c r="A200" s="34" t="s">
        <v>365</v>
      </c>
      <c r="B200" s="276" t="s">
        <v>904</v>
      </c>
      <c r="C200" s="36" t="s">
        <v>339</v>
      </c>
      <c r="D200" s="218">
        <v>32</v>
      </c>
      <c r="E200" s="35">
        <v>125</v>
      </c>
      <c r="F200" s="35">
        <v>2022</v>
      </c>
      <c r="G200" s="26">
        <v>44809</v>
      </c>
      <c r="H200" s="27">
        <v>44926</v>
      </c>
      <c r="I200" s="29">
        <f>D200*E200*4</f>
        <v>16000</v>
      </c>
      <c r="J200" s="30"/>
      <c r="K200" s="36"/>
      <c r="L200" s="37"/>
      <c r="M200" s="36"/>
      <c r="N200" s="36"/>
      <c r="O200" s="28">
        <f t="shared" si="81"/>
        <v>16000</v>
      </c>
      <c r="P200" s="219" t="s">
        <v>897</v>
      </c>
      <c r="Q200" s="261" t="s">
        <v>901</v>
      </c>
    </row>
    <row r="201" spans="1:17" x14ac:dyDescent="0.25">
      <c r="A201" s="34" t="s">
        <v>365</v>
      </c>
      <c r="B201" s="276" t="s">
        <v>904</v>
      </c>
      <c r="C201" s="36" t="s">
        <v>339</v>
      </c>
      <c r="D201" s="218">
        <v>32</v>
      </c>
      <c r="E201" s="35">
        <v>125</v>
      </c>
      <c r="F201" s="35">
        <v>2023</v>
      </c>
      <c r="G201" s="26">
        <v>44927</v>
      </c>
      <c r="H201" s="135">
        <v>45120</v>
      </c>
      <c r="I201" s="29">
        <f>D201*E201*5</f>
        <v>20000</v>
      </c>
      <c r="J201" s="30"/>
      <c r="K201" s="36"/>
      <c r="L201" s="37"/>
      <c r="M201" s="36"/>
      <c r="N201" s="36"/>
      <c r="O201" s="28">
        <f t="shared" ref="O201" si="82">SUM(I201:N201)</f>
        <v>20000</v>
      </c>
      <c r="P201" s="219" t="s">
        <v>897</v>
      </c>
      <c r="Q201" s="261" t="s">
        <v>901</v>
      </c>
    </row>
    <row r="202" spans="1:17" hidden="1" x14ac:dyDescent="0.25">
      <c r="A202" s="34" t="s">
        <v>365</v>
      </c>
      <c r="B202" s="276" t="s">
        <v>904</v>
      </c>
      <c r="C202" s="222" t="s">
        <v>339</v>
      </c>
      <c r="D202" s="216">
        <v>32</v>
      </c>
      <c r="E202" s="35">
        <v>125</v>
      </c>
      <c r="F202" s="35">
        <v>2022</v>
      </c>
      <c r="G202" s="26">
        <v>44922</v>
      </c>
      <c r="H202" s="27">
        <v>44926</v>
      </c>
      <c r="I202" s="29">
        <f>D202*E202*0.25</f>
        <v>1000</v>
      </c>
      <c r="J202" s="30"/>
      <c r="K202" s="36"/>
      <c r="L202" s="37"/>
      <c r="M202" s="36"/>
      <c r="N202" s="36"/>
      <c r="O202" s="28">
        <f t="shared" ref="O202:O206" si="83">SUM(I202:N202)</f>
        <v>1000</v>
      </c>
      <c r="P202" s="219" t="s">
        <v>791</v>
      </c>
      <c r="Q202" s="261" t="s">
        <v>901</v>
      </c>
    </row>
    <row r="203" spans="1:17" x14ac:dyDescent="0.25">
      <c r="A203" s="34" t="s">
        <v>365</v>
      </c>
      <c r="B203" s="276" t="s">
        <v>904</v>
      </c>
      <c r="C203" s="222" t="s">
        <v>339</v>
      </c>
      <c r="D203" s="216">
        <v>32</v>
      </c>
      <c r="E203" s="35">
        <v>125</v>
      </c>
      <c r="F203" s="35">
        <v>2023</v>
      </c>
      <c r="G203" s="26">
        <v>44927</v>
      </c>
      <c r="H203" s="135">
        <v>44964</v>
      </c>
      <c r="I203" s="29">
        <f>D203*E203*1.5</f>
        <v>6000</v>
      </c>
      <c r="J203" s="30"/>
      <c r="K203" s="36"/>
      <c r="L203" s="37"/>
      <c r="M203" s="36"/>
      <c r="N203" s="36"/>
      <c r="O203" s="28">
        <f t="shared" si="83"/>
        <v>6000</v>
      </c>
      <c r="P203" s="219" t="s">
        <v>791</v>
      </c>
      <c r="Q203" s="261" t="s">
        <v>901</v>
      </c>
    </row>
    <row r="204" spans="1:17" s="91" customFormat="1" x14ac:dyDescent="0.25">
      <c r="A204" s="34" t="s">
        <v>365</v>
      </c>
      <c r="B204" s="276" t="s">
        <v>904</v>
      </c>
      <c r="C204" s="222" t="s">
        <v>339</v>
      </c>
      <c r="D204" s="216">
        <v>32</v>
      </c>
      <c r="E204" s="35">
        <v>125</v>
      </c>
      <c r="F204" s="35">
        <v>2023</v>
      </c>
      <c r="G204" s="26">
        <v>45215</v>
      </c>
      <c r="H204" s="135">
        <v>45260</v>
      </c>
      <c r="I204" s="29">
        <f>D204*E204*1.5</f>
        <v>6000</v>
      </c>
      <c r="J204" s="30"/>
      <c r="K204" s="36"/>
      <c r="L204" s="37"/>
      <c r="M204" s="36"/>
      <c r="N204" s="36"/>
      <c r="O204" s="28">
        <f t="shared" si="83"/>
        <v>6000</v>
      </c>
      <c r="P204" s="219" t="s">
        <v>878</v>
      </c>
      <c r="Q204" s="261" t="s">
        <v>901</v>
      </c>
    </row>
    <row r="205" spans="1:17" s="91" customFormat="1" x14ac:dyDescent="0.25">
      <c r="A205" s="34" t="s">
        <v>365</v>
      </c>
      <c r="B205" s="276" t="s">
        <v>904</v>
      </c>
      <c r="C205" s="222" t="s">
        <v>339</v>
      </c>
      <c r="D205" s="216">
        <v>32</v>
      </c>
      <c r="E205" s="35">
        <v>125</v>
      </c>
      <c r="F205" s="35">
        <v>2023</v>
      </c>
      <c r="G205" s="26">
        <v>45215</v>
      </c>
      <c r="H205" s="135">
        <v>45260</v>
      </c>
      <c r="I205" s="29">
        <f>D205*E205*1.5</f>
        <v>6000</v>
      </c>
      <c r="J205" s="30"/>
      <c r="K205" s="36"/>
      <c r="L205" s="37"/>
      <c r="M205" s="36"/>
      <c r="N205" s="36"/>
      <c r="O205" s="28">
        <f t="shared" si="83"/>
        <v>6000</v>
      </c>
      <c r="P205" s="219" t="s">
        <v>878</v>
      </c>
      <c r="Q205" s="261" t="s">
        <v>901</v>
      </c>
    </row>
    <row r="206" spans="1:17" s="91" customFormat="1" x14ac:dyDescent="0.25">
      <c r="A206" s="34" t="s">
        <v>365</v>
      </c>
      <c r="B206" s="276" t="s">
        <v>904</v>
      </c>
      <c r="C206" s="222" t="s">
        <v>339</v>
      </c>
      <c r="D206" s="216">
        <v>32</v>
      </c>
      <c r="E206" s="35">
        <v>125</v>
      </c>
      <c r="F206" s="35">
        <v>2023</v>
      </c>
      <c r="G206" s="26">
        <v>45215</v>
      </c>
      <c r="H206" s="135">
        <v>45260</v>
      </c>
      <c r="I206" s="29">
        <f>D206*E206*1.5</f>
        <v>6000</v>
      </c>
      <c r="J206" s="30"/>
      <c r="K206" s="36"/>
      <c r="L206" s="37"/>
      <c r="M206" s="36"/>
      <c r="N206" s="36"/>
      <c r="O206" s="28">
        <f t="shared" si="83"/>
        <v>6000</v>
      </c>
      <c r="P206" s="219" t="s">
        <v>878</v>
      </c>
      <c r="Q206" s="261" t="s">
        <v>901</v>
      </c>
    </row>
    <row r="207" spans="1:17" hidden="1" x14ac:dyDescent="0.25">
      <c r="A207" s="34" t="s">
        <v>365</v>
      </c>
      <c r="B207" s="276" t="s">
        <v>904</v>
      </c>
      <c r="C207" s="224" t="s">
        <v>349</v>
      </c>
      <c r="D207" s="216">
        <v>38</v>
      </c>
      <c r="E207" s="229">
        <v>16</v>
      </c>
      <c r="F207" s="35">
        <v>2022</v>
      </c>
      <c r="G207" s="26">
        <v>44562</v>
      </c>
      <c r="H207" s="27">
        <v>44926</v>
      </c>
      <c r="I207" s="29">
        <f>D207*E207*12</f>
        <v>7296</v>
      </c>
      <c r="J207" s="30"/>
      <c r="K207" s="36"/>
      <c r="L207" s="37"/>
      <c r="M207" s="36"/>
      <c r="N207" s="36"/>
      <c r="O207" s="28">
        <f t="shared" ref="O207:O209" si="84">SUM(I207:N207)</f>
        <v>7296</v>
      </c>
      <c r="P207" s="219" t="s">
        <v>878</v>
      </c>
      <c r="Q207" s="261" t="s">
        <v>901</v>
      </c>
    </row>
    <row r="208" spans="1:17" x14ac:dyDescent="0.25">
      <c r="A208" s="34" t="s">
        <v>365</v>
      </c>
      <c r="B208" s="276" t="s">
        <v>904</v>
      </c>
      <c r="C208" s="36" t="s">
        <v>339</v>
      </c>
      <c r="D208" s="218">
        <v>32</v>
      </c>
      <c r="E208" s="35">
        <v>125</v>
      </c>
      <c r="F208" s="35">
        <v>2023</v>
      </c>
      <c r="G208" s="114">
        <v>45208</v>
      </c>
      <c r="H208" s="27">
        <v>45260</v>
      </c>
      <c r="I208" s="29">
        <f>D208*E208*2</f>
        <v>8000</v>
      </c>
      <c r="J208" s="30"/>
      <c r="K208" s="36"/>
      <c r="L208" s="37"/>
      <c r="M208" s="36"/>
      <c r="N208" s="36"/>
      <c r="O208" s="28">
        <f t="shared" ref="O208" si="85">SUM(I208:N208)</f>
        <v>8000</v>
      </c>
      <c r="P208" s="215" t="s">
        <v>860</v>
      </c>
      <c r="Q208" s="261" t="s">
        <v>901</v>
      </c>
    </row>
    <row r="209" spans="1:17" x14ac:dyDescent="0.25">
      <c r="A209" s="34" t="s">
        <v>365</v>
      </c>
      <c r="B209" s="276" t="s">
        <v>904</v>
      </c>
      <c r="C209" s="224" t="s">
        <v>349</v>
      </c>
      <c r="D209" s="216">
        <v>38</v>
      </c>
      <c r="E209" s="229">
        <v>16</v>
      </c>
      <c r="F209" s="35">
        <v>2023</v>
      </c>
      <c r="G209" s="26">
        <v>44927</v>
      </c>
      <c r="H209" s="27">
        <v>45260</v>
      </c>
      <c r="I209" s="29">
        <f>D209*E209*11</f>
        <v>6688</v>
      </c>
      <c r="J209" s="30"/>
      <c r="K209" s="36"/>
      <c r="L209" s="37"/>
      <c r="M209" s="36"/>
      <c r="N209" s="36"/>
      <c r="O209" s="28">
        <f t="shared" si="84"/>
        <v>6688</v>
      </c>
      <c r="P209" s="215" t="s">
        <v>348</v>
      </c>
      <c r="Q209" s="261" t="s">
        <v>901</v>
      </c>
    </row>
    <row r="210" spans="1:17" hidden="1" x14ac:dyDescent="0.25">
      <c r="A210" s="34" t="s">
        <v>365</v>
      </c>
      <c r="B210" s="276" t="s">
        <v>904</v>
      </c>
      <c r="C210" s="221" t="s">
        <v>366</v>
      </c>
      <c r="D210" s="216">
        <v>38</v>
      </c>
      <c r="E210" s="249">
        <v>16</v>
      </c>
      <c r="F210" s="35">
        <v>2022</v>
      </c>
      <c r="G210" s="26">
        <v>44562</v>
      </c>
      <c r="H210" s="27">
        <v>44576</v>
      </c>
      <c r="I210" s="29">
        <f>D210*E210</f>
        <v>608</v>
      </c>
      <c r="J210" s="30"/>
      <c r="K210" s="36"/>
      <c r="L210" s="37"/>
      <c r="M210" s="36"/>
      <c r="N210" s="36"/>
      <c r="O210" s="28">
        <f t="shared" ref="O210" si="86">SUM(I210:N210)</f>
        <v>608</v>
      </c>
      <c r="P210" s="215" t="s">
        <v>346</v>
      </c>
      <c r="Q210" s="261" t="s">
        <v>901</v>
      </c>
    </row>
    <row r="211" spans="1:17" hidden="1" x14ac:dyDescent="0.25">
      <c r="A211" s="34" t="s">
        <v>365</v>
      </c>
      <c r="B211" s="276" t="s">
        <v>904</v>
      </c>
      <c r="C211" s="26" t="s">
        <v>347</v>
      </c>
      <c r="D211" s="216">
        <v>38</v>
      </c>
      <c r="E211" s="234">
        <v>24</v>
      </c>
      <c r="F211" s="35">
        <v>2022</v>
      </c>
      <c r="G211" s="26">
        <v>44562</v>
      </c>
      <c r="H211" s="27">
        <v>44926</v>
      </c>
      <c r="I211" s="29">
        <f>D211*E211*12</f>
        <v>10944</v>
      </c>
      <c r="J211" s="223"/>
      <c r="K211" s="36"/>
      <c r="L211" s="37"/>
      <c r="M211" s="36"/>
      <c r="N211" s="36"/>
      <c r="O211" s="28">
        <f t="shared" ref="O211:O216" si="87">SUM(I211:N211)</f>
        <v>10944</v>
      </c>
      <c r="P211" s="217" t="s">
        <v>348</v>
      </c>
      <c r="Q211" s="261" t="s">
        <v>901</v>
      </c>
    </row>
    <row r="212" spans="1:17" x14ac:dyDescent="0.25">
      <c r="A212" s="34" t="s">
        <v>365</v>
      </c>
      <c r="B212" s="276" t="s">
        <v>904</v>
      </c>
      <c r="C212" s="26" t="s">
        <v>347</v>
      </c>
      <c r="D212" s="216">
        <v>38</v>
      </c>
      <c r="E212" s="234">
        <v>24</v>
      </c>
      <c r="F212" s="35">
        <v>2023</v>
      </c>
      <c r="G212" s="26">
        <v>44927</v>
      </c>
      <c r="H212" s="27">
        <v>45260</v>
      </c>
      <c r="I212" s="29">
        <f>D212*E212*11</f>
        <v>10032</v>
      </c>
      <c r="J212" s="223"/>
      <c r="K212" s="36"/>
      <c r="L212" s="37"/>
      <c r="M212" s="36"/>
      <c r="N212" s="36"/>
      <c r="O212" s="28">
        <f t="shared" si="87"/>
        <v>10032</v>
      </c>
      <c r="P212" s="217" t="s">
        <v>348</v>
      </c>
      <c r="Q212" s="261" t="s">
        <v>901</v>
      </c>
    </row>
    <row r="213" spans="1:17" x14ac:dyDescent="0.25">
      <c r="A213" s="34" t="s">
        <v>365</v>
      </c>
      <c r="B213" s="276" t="s">
        <v>904</v>
      </c>
      <c r="C213" s="26" t="s">
        <v>366</v>
      </c>
      <c r="D213" s="216">
        <v>38</v>
      </c>
      <c r="E213" s="234">
        <v>16</v>
      </c>
      <c r="F213" s="35">
        <v>2023</v>
      </c>
      <c r="G213" s="114">
        <v>45089</v>
      </c>
      <c r="H213" s="27">
        <v>45260</v>
      </c>
      <c r="I213" s="29">
        <f>D213*E213*6</f>
        <v>3648</v>
      </c>
      <c r="J213" s="223"/>
      <c r="K213" s="36"/>
      <c r="L213" s="37"/>
      <c r="M213" s="36"/>
      <c r="N213" s="36"/>
      <c r="O213" s="28">
        <f t="shared" si="87"/>
        <v>3648</v>
      </c>
      <c r="P213" s="217" t="s">
        <v>789</v>
      </c>
      <c r="Q213" s="261" t="s">
        <v>901</v>
      </c>
    </row>
    <row r="214" spans="1:17" x14ac:dyDescent="0.25">
      <c r="A214" s="34" t="s">
        <v>365</v>
      </c>
      <c r="B214" s="276" t="s">
        <v>904</v>
      </c>
      <c r="C214" s="26" t="s">
        <v>352</v>
      </c>
      <c r="D214" s="216">
        <v>38</v>
      </c>
      <c r="E214" s="234">
        <v>36</v>
      </c>
      <c r="F214" s="35">
        <v>2023</v>
      </c>
      <c r="G214" s="114">
        <v>45089</v>
      </c>
      <c r="H214" s="27">
        <v>45260</v>
      </c>
      <c r="I214" s="29">
        <f>D214*E214*6</f>
        <v>8208</v>
      </c>
      <c r="J214" s="223"/>
      <c r="K214" s="36"/>
      <c r="L214" s="37"/>
      <c r="M214" s="36"/>
      <c r="N214" s="36"/>
      <c r="O214" s="28">
        <f t="shared" si="87"/>
        <v>8208</v>
      </c>
      <c r="P214" s="217" t="s">
        <v>789</v>
      </c>
      <c r="Q214" s="261" t="s">
        <v>901</v>
      </c>
    </row>
    <row r="215" spans="1:17" x14ac:dyDescent="0.25">
      <c r="A215" s="34" t="s">
        <v>365</v>
      </c>
      <c r="B215" s="276" t="s">
        <v>904</v>
      </c>
      <c r="C215" s="26" t="s">
        <v>352</v>
      </c>
      <c r="D215" s="216">
        <v>38</v>
      </c>
      <c r="E215" s="234">
        <v>22</v>
      </c>
      <c r="F215" s="35">
        <v>2023</v>
      </c>
      <c r="G215" s="114">
        <v>45226</v>
      </c>
      <c r="H215" s="27">
        <v>45260</v>
      </c>
      <c r="I215" s="29">
        <f>D215*E215*1.5</f>
        <v>1254</v>
      </c>
      <c r="J215" s="223"/>
      <c r="K215" s="36"/>
      <c r="L215" s="37"/>
      <c r="M215" s="36"/>
      <c r="N215" s="36"/>
      <c r="O215" s="28">
        <f t="shared" si="87"/>
        <v>1254</v>
      </c>
      <c r="P215" s="217" t="s">
        <v>879</v>
      </c>
      <c r="Q215" s="261" t="s">
        <v>901</v>
      </c>
    </row>
    <row r="216" spans="1:17" hidden="1" x14ac:dyDescent="0.25">
      <c r="A216" s="34" t="s">
        <v>365</v>
      </c>
      <c r="B216" s="276" t="s">
        <v>904</v>
      </c>
      <c r="C216" s="76" t="s">
        <v>344</v>
      </c>
      <c r="D216" s="216">
        <v>38</v>
      </c>
      <c r="E216" s="35">
        <v>75</v>
      </c>
      <c r="F216" s="35">
        <v>2022</v>
      </c>
      <c r="G216" s="26">
        <v>44562</v>
      </c>
      <c r="H216" s="27">
        <v>44926</v>
      </c>
      <c r="I216" s="29">
        <f>D216*E216*12</f>
        <v>34200</v>
      </c>
      <c r="J216" s="223"/>
      <c r="K216" s="36"/>
      <c r="L216" s="37"/>
      <c r="M216" s="36"/>
      <c r="N216" s="36"/>
      <c r="O216" s="28">
        <f t="shared" si="87"/>
        <v>34200</v>
      </c>
      <c r="P216" s="217" t="s">
        <v>345</v>
      </c>
      <c r="Q216" s="261" t="s">
        <v>901</v>
      </c>
    </row>
    <row r="217" spans="1:17" x14ac:dyDescent="0.25">
      <c r="A217" s="34" t="s">
        <v>365</v>
      </c>
      <c r="B217" s="276" t="s">
        <v>904</v>
      </c>
      <c r="C217" s="76" t="s">
        <v>344</v>
      </c>
      <c r="D217" s="216">
        <v>38</v>
      </c>
      <c r="E217" s="35">
        <v>75</v>
      </c>
      <c r="F217" s="35">
        <v>2023</v>
      </c>
      <c r="G217" s="26">
        <v>44927</v>
      </c>
      <c r="H217" s="135">
        <v>45046</v>
      </c>
      <c r="I217" s="29">
        <f>D217*E217*4</f>
        <v>11400</v>
      </c>
      <c r="J217" s="223"/>
      <c r="K217" s="36"/>
      <c r="L217" s="37"/>
      <c r="M217" s="36"/>
      <c r="N217" s="36"/>
      <c r="O217" s="28">
        <f t="shared" ref="O217" si="88">SUM(I217:N217)</f>
        <v>11400</v>
      </c>
      <c r="P217" s="217" t="s">
        <v>345</v>
      </c>
      <c r="Q217" s="261" t="s">
        <v>901</v>
      </c>
    </row>
    <row r="218" spans="1:17" hidden="1" x14ac:dyDescent="0.25">
      <c r="A218" s="34" t="s">
        <v>365</v>
      </c>
      <c r="B218" s="276" t="s">
        <v>904</v>
      </c>
      <c r="C218" s="76" t="s">
        <v>344</v>
      </c>
      <c r="D218" s="216">
        <v>38</v>
      </c>
      <c r="E218" s="35">
        <v>130</v>
      </c>
      <c r="F218" s="35">
        <v>2022</v>
      </c>
      <c r="G218" s="26">
        <v>44562</v>
      </c>
      <c r="H218" s="27">
        <v>44926</v>
      </c>
      <c r="I218" s="29">
        <f>D218*E218*12</f>
        <v>59280</v>
      </c>
      <c r="J218" s="223"/>
      <c r="K218" s="36"/>
      <c r="L218" s="37"/>
      <c r="M218" s="36"/>
      <c r="N218" s="36"/>
      <c r="O218" s="28">
        <f t="shared" ref="O218:O219" si="89">SUM(I218:N218)</f>
        <v>59280</v>
      </c>
      <c r="P218" s="217" t="s">
        <v>345</v>
      </c>
      <c r="Q218" s="261" t="s">
        <v>901</v>
      </c>
    </row>
    <row r="219" spans="1:17" x14ac:dyDescent="0.25">
      <c r="A219" s="34" t="s">
        <v>365</v>
      </c>
      <c r="B219" s="276" t="s">
        <v>904</v>
      </c>
      <c r="C219" s="76" t="s">
        <v>344</v>
      </c>
      <c r="D219" s="216">
        <v>38</v>
      </c>
      <c r="E219" s="35">
        <v>130</v>
      </c>
      <c r="F219" s="35">
        <v>2023</v>
      </c>
      <c r="G219" s="26">
        <v>44927</v>
      </c>
      <c r="H219" s="27">
        <v>45260</v>
      </c>
      <c r="I219" s="29">
        <f>D219*E219*11</f>
        <v>54340</v>
      </c>
      <c r="J219" s="223"/>
      <c r="K219" s="36"/>
      <c r="L219" s="37"/>
      <c r="M219" s="36"/>
      <c r="N219" s="36"/>
      <c r="O219" s="28">
        <f t="shared" si="89"/>
        <v>54340</v>
      </c>
      <c r="P219" s="217" t="s">
        <v>345</v>
      </c>
      <c r="Q219" s="261" t="s">
        <v>901</v>
      </c>
    </row>
    <row r="220" spans="1:17" hidden="1" x14ac:dyDescent="0.25">
      <c r="A220" s="34" t="s">
        <v>365</v>
      </c>
      <c r="B220" s="276" t="s">
        <v>904</v>
      </c>
      <c r="C220" s="76" t="s">
        <v>344</v>
      </c>
      <c r="D220" s="216">
        <v>38</v>
      </c>
      <c r="E220" s="35">
        <v>130</v>
      </c>
      <c r="F220" s="35">
        <v>2022</v>
      </c>
      <c r="G220" s="26">
        <v>44562</v>
      </c>
      <c r="H220" s="27">
        <v>44926</v>
      </c>
      <c r="I220" s="29">
        <f>D220*E220*12</f>
        <v>59280</v>
      </c>
      <c r="J220" s="223"/>
      <c r="K220" s="36"/>
      <c r="L220" s="37"/>
      <c r="M220" s="36"/>
      <c r="N220" s="36"/>
      <c r="O220" s="28">
        <f t="shared" ref="O220:O221" si="90">SUM(I220:N220)</f>
        <v>59280</v>
      </c>
      <c r="P220" s="217" t="s">
        <v>345</v>
      </c>
      <c r="Q220" s="261" t="s">
        <v>901</v>
      </c>
    </row>
    <row r="221" spans="1:17" x14ac:dyDescent="0.25">
      <c r="A221" s="34" t="s">
        <v>365</v>
      </c>
      <c r="B221" s="276" t="s">
        <v>904</v>
      </c>
      <c r="C221" s="76" t="s">
        <v>344</v>
      </c>
      <c r="D221" s="216">
        <v>38</v>
      </c>
      <c r="E221" s="35">
        <v>130</v>
      </c>
      <c r="F221" s="35">
        <v>2023</v>
      </c>
      <c r="G221" s="26">
        <v>44927</v>
      </c>
      <c r="H221" s="27">
        <v>45260</v>
      </c>
      <c r="I221" s="29">
        <f>D221*E221*11</f>
        <v>54340</v>
      </c>
      <c r="J221" s="223"/>
      <c r="K221" s="36"/>
      <c r="L221" s="37"/>
      <c r="M221" s="36"/>
      <c r="N221" s="36"/>
      <c r="O221" s="28">
        <f t="shared" si="90"/>
        <v>54340</v>
      </c>
      <c r="P221" s="217" t="s">
        <v>345</v>
      </c>
      <c r="Q221" s="261" t="s">
        <v>901</v>
      </c>
    </row>
    <row r="222" spans="1:17" hidden="1" x14ac:dyDescent="0.25">
      <c r="A222" s="34" t="s">
        <v>365</v>
      </c>
      <c r="B222" s="276" t="s">
        <v>904</v>
      </c>
      <c r="C222" s="221" t="s">
        <v>352</v>
      </c>
      <c r="D222" s="216">
        <v>38</v>
      </c>
      <c r="E222" s="35">
        <v>80</v>
      </c>
      <c r="F222" s="35">
        <v>2022</v>
      </c>
      <c r="G222" s="26">
        <v>44562</v>
      </c>
      <c r="H222" s="27">
        <v>44926</v>
      </c>
      <c r="I222" s="29">
        <f>D222*E222*12</f>
        <v>36480</v>
      </c>
      <c r="J222" s="223"/>
      <c r="K222" s="250"/>
      <c r="L222" s="231"/>
      <c r="M222" s="232"/>
      <c r="N222" s="232"/>
      <c r="O222" s="28">
        <f t="shared" ref="O222:O223" si="91">SUM(I222:N222)</f>
        <v>36480</v>
      </c>
      <c r="P222" s="217" t="s">
        <v>377</v>
      </c>
      <c r="Q222" s="261" t="s">
        <v>901</v>
      </c>
    </row>
    <row r="223" spans="1:17" x14ac:dyDescent="0.25">
      <c r="A223" s="34" t="s">
        <v>365</v>
      </c>
      <c r="B223" s="276" t="s">
        <v>904</v>
      </c>
      <c r="C223" s="221" t="s">
        <v>352</v>
      </c>
      <c r="D223" s="216">
        <v>38</v>
      </c>
      <c r="E223" s="35">
        <v>80</v>
      </c>
      <c r="F223" s="35">
        <v>2023</v>
      </c>
      <c r="G223" s="26">
        <v>44927</v>
      </c>
      <c r="H223" s="27">
        <v>45260</v>
      </c>
      <c r="I223" s="29">
        <f>D223*E223*11</f>
        <v>33440</v>
      </c>
      <c r="J223" s="223"/>
      <c r="K223" s="250"/>
      <c r="L223" s="231"/>
      <c r="M223" s="232"/>
      <c r="N223" s="232"/>
      <c r="O223" s="28">
        <f t="shared" si="91"/>
        <v>33440</v>
      </c>
      <c r="P223" s="217" t="s">
        <v>377</v>
      </c>
      <c r="Q223" s="261" t="s">
        <v>901</v>
      </c>
    </row>
    <row r="224" spans="1:17" hidden="1" x14ac:dyDescent="0.25">
      <c r="A224" s="34" t="s">
        <v>365</v>
      </c>
      <c r="B224" s="276" t="s">
        <v>904</v>
      </c>
      <c r="C224" s="240" t="s">
        <v>356</v>
      </c>
      <c r="D224" s="216">
        <v>38</v>
      </c>
      <c r="E224" s="234">
        <v>15</v>
      </c>
      <c r="F224" s="35">
        <v>2022</v>
      </c>
      <c r="G224" s="26">
        <v>44562</v>
      </c>
      <c r="H224" s="27">
        <v>44926</v>
      </c>
      <c r="I224" s="29">
        <f>D224*E224*12</f>
        <v>6840</v>
      </c>
      <c r="J224" s="223"/>
      <c r="K224" s="36"/>
      <c r="L224" s="236"/>
      <c r="M224" s="36"/>
      <c r="N224" s="36"/>
      <c r="O224" s="28">
        <f t="shared" ref="O224:O225" si="92">SUM(I224:N224)</f>
        <v>6840</v>
      </c>
      <c r="P224" s="217" t="s">
        <v>471</v>
      </c>
      <c r="Q224" s="261" t="s">
        <v>901</v>
      </c>
    </row>
    <row r="225" spans="1:17" x14ac:dyDescent="0.25">
      <c r="A225" s="34" t="s">
        <v>365</v>
      </c>
      <c r="B225" s="276" t="s">
        <v>904</v>
      </c>
      <c r="C225" s="240" t="s">
        <v>356</v>
      </c>
      <c r="D225" s="216">
        <v>38</v>
      </c>
      <c r="E225" s="234">
        <v>15</v>
      </c>
      <c r="F225" s="35">
        <v>2023</v>
      </c>
      <c r="G225" s="26">
        <v>44927</v>
      </c>
      <c r="H225" s="27">
        <v>45260</v>
      </c>
      <c r="I225" s="29">
        <f>D225*E225*11</f>
        <v>6270</v>
      </c>
      <c r="J225" s="223"/>
      <c r="K225" s="36"/>
      <c r="L225" s="236"/>
      <c r="M225" s="36"/>
      <c r="N225" s="36"/>
      <c r="O225" s="28">
        <f t="shared" si="92"/>
        <v>6270</v>
      </c>
      <c r="P225" s="217" t="s">
        <v>471</v>
      </c>
      <c r="Q225" s="261" t="s">
        <v>901</v>
      </c>
    </row>
    <row r="226" spans="1:17" hidden="1" x14ac:dyDescent="0.25">
      <c r="A226" s="34" t="s">
        <v>365</v>
      </c>
      <c r="B226" s="276" t="s">
        <v>904</v>
      </c>
      <c r="C226" s="102" t="s">
        <v>48</v>
      </c>
      <c r="D226" s="216">
        <v>25</v>
      </c>
      <c r="E226" s="35">
        <v>107</v>
      </c>
      <c r="F226" s="35">
        <v>2022</v>
      </c>
      <c r="G226" s="26">
        <v>44562</v>
      </c>
      <c r="H226" s="27">
        <v>44585</v>
      </c>
      <c r="I226" s="29">
        <f>D226*E226*1</f>
        <v>2675</v>
      </c>
      <c r="J226" s="30"/>
      <c r="K226" s="35"/>
      <c r="L226" s="37">
        <f>I226*2%</f>
        <v>53.5</v>
      </c>
      <c r="M226" s="36"/>
      <c r="N226" s="36"/>
      <c r="O226" s="28">
        <f t="shared" ref="O226:O233" si="93">SUM(I226:N226)</f>
        <v>2728.5</v>
      </c>
      <c r="P226" s="217" t="s">
        <v>341</v>
      </c>
      <c r="Q226" s="261" t="s">
        <v>901</v>
      </c>
    </row>
    <row r="227" spans="1:17" hidden="1" x14ac:dyDescent="0.25">
      <c r="A227" s="34" t="s">
        <v>365</v>
      </c>
      <c r="B227" s="276" t="s">
        <v>904</v>
      </c>
      <c r="C227" s="102" t="s">
        <v>48</v>
      </c>
      <c r="D227" s="216">
        <v>25</v>
      </c>
      <c r="E227" s="35">
        <v>80</v>
      </c>
      <c r="F227" s="35">
        <v>2022</v>
      </c>
      <c r="G227" s="26">
        <v>44562</v>
      </c>
      <c r="H227" s="27">
        <v>44926</v>
      </c>
      <c r="I227" s="29">
        <f>D227*E227*12</f>
        <v>24000</v>
      </c>
      <c r="J227" s="30"/>
      <c r="K227" s="35"/>
      <c r="L227" s="37">
        <f t="shared" ref="L227:L235" si="94">+I227*2%</f>
        <v>480</v>
      </c>
      <c r="M227" s="36"/>
      <c r="N227" s="36"/>
      <c r="O227" s="28">
        <f>SUM(I227:N227)</f>
        <v>24480</v>
      </c>
      <c r="P227" s="217" t="s">
        <v>341</v>
      </c>
      <c r="Q227" s="261" t="s">
        <v>901</v>
      </c>
    </row>
    <row r="228" spans="1:17" x14ac:dyDescent="0.25">
      <c r="A228" s="34" t="s">
        <v>365</v>
      </c>
      <c r="B228" s="276" t="s">
        <v>904</v>
      </c>
      <c r="C228" s="240" t="s">
        <v>350</v>
      </c>
      <c r="D228" s="218">
        <v>38</v>
      </c>
      <c r="E228" s="241">
        <v>8</v>
      </c>
      <c r="F228" s="35">
        <v>2023</v>
      </c>
      <c r="G228" s="26">
        <v>45104</v>
      </c>
      <c r="H228" s="27">
        <v>45260</v>
      </c>
      <c r="I228" s="29">
        <f>D228*E228*5.25</f>
        <v>1596</v>
      </c>
      <c r="J228" s="75"/>
      <c r="K228" s="36"/>
      <c r="L228" s="37"/>
      <c r="M228" s="232"/>
      <c r="N228" s="232"/>
      <c r="O228" s="28">
        <f t="shared" ref="O228" si="95">SUM(I228:N228)</f>
        <v>1596</v>
      </c>
      <c r="P228" s="217" t="s">
        <v>804</v>
      </c>
      <c r="Q228" s="261" t="s">
        <v>901</v>
      </c>
    </row>
    <row r="229" spans="1:17" x14ac:dyDescent="0.25">
      <c r="A229" s="34" t="s">
        <v>365</v>
      </c>
      <c r="B229" s="276" t="s">
        <v>904</v>
      </c>
      <c r="C229" s="102" t="s">
        <v>48</v>
      </c>
      <c r="D229" s="216">
        <v>25</v>
      </c>
      <c r="E229" s="35">
        <v>80</v>
      </c>
      <c r="F229" s="35">
        <v>2023</v>
      </c>
      <c r="G229" s="26">
        <v>44927</v>
      </c>
      <c r="H229" s="27">
        <v>45260</v>
      </c>
      <c r="I229" s="29">
        <f>D229*E229*11</f>
        <v>22000</v>
      </c>
      <c r="J229" s="30"/>
      <c r="K229" s="35"/>
      <c r="L229" s="37">
        <f t="shared" si="94"/>
        <v>440</v>
      </c>
      <c r="M229" s="36"/>
      <c r="N229" s="36"/>
      <c r="O229" s="28">
        <f t="shared" ref="O229" si="96">SUM(I229:N229)</f>
        <v>22440</v>
      </c>
      <c r="P229" s="217" t="s">
        <v>341</v>
      </c>
      <c r="Q229" s="261" t="s">
        <v>901</v>
      </c>
    </row>
    <row r="230" spans="1:17" hidden="1" x14ac:dyDescent="0.25">
      <c r="A230" s="34" t="s">
        <v>365</v>
      </c>
      <c r="B230" s="276" t="s">
        <v>904</v>
      </c>
      <c r="C230" s="102" t="s">
        <v>48</v>
      </c>
      <c r="D230" s="216">
        <v>25</v>
      </c>
      <c r="E230" s="35">
        <v>80</v>
      </c>
      <c r="F230" s="35">
        <v>2022</v>
      </c>
      <c r="G230" s="26">
        <v>44562</v>
      </c>
      <c r="H230" s="27">
        <v>44926</v>
      </c>
      <c r="I230" s="29">
        <f>D230*E230*12</f>
        <v>24000</v>
      </c>
      <c r="J230" s="30"/>
      <c r="K230" s="35"/>
      <c r="L230" s="37">
        <f t="shared" si="94"/>
        <v>480</v>
      </c>
      <c r="M230" s="36"/>
      <c r="N230" s="36"/>
      <c r="O230" s="28">
        <f>SUM(I230:N230)</f>
        <v>24480</v>
      </c>
      <c r="P230" s="217" t="s">
        <v>341</v>
      </c>
      <c r="Q230" s="261" t="s">
        <v>901</v>
      </c>
    </row>
    <row r="231" spans="1:17" x14ac:dyDescent="0.25">
      <c r="A231" s="34" t="s">
        <v>365</v>
      </c>
      <c r="B231" s="276" t="s">
        <v>904</v>
      </c>
      <c r="C231" s="102" t="s">
        <v>48</v>
      </c>
      <c r="D231" s="216">
        <v>25</v>
      </c>
      <c r="E231" s="35">
        <v>80</v>
      </c>
      <c r="F231" s="35">
        <v>2023</v>
      </c>
      <c r="G231" s="26">
        <v>44927</v>
      </c>
      <c r="H231" s="27">
        <v>45260</v>
      </c>
      <c r="I231" s="29">
        <f>D231*E231*11</f>
        <v>22000</v>
      </c>
      <c r="J231" s="30"/>
      <c r="K231" s="35"/>
      <c r="L231" s="37">
        <f t="shared" si="94"/>
        <v>440</v>
      </c>
      <c r="M231" s="36"/>
      <c r="N231" s="36"/>
      <c r="O231" s="28">
        <f t="shared" ref="O231" si="97">SUM(I231:N231)</f>
        <v>22440</v>
      </c>
      <c r="P231" s="217" t="s">
        <v>341</v>
      </c>
      <c r="Q231" s="261" t="s">
        <v>901</v>
      </c>
    </row>
    <row r="232" spans="1:17" hidden="1" x14ac:dyDescent="0.25">
      <c r="A232" s="34" t="s">
        <v>365</v>
      </c>
      <c r="B232" s="276" t="s">
        <v>904</v>
      </c>
      <c r="C232" s="102" t="s">
        <v>48</v>
      </c>
      <c r="D232" s="216">
        <v>25</v>
      </c>
      <c r="E232" s="35">
        <v>107</v>
      </c>
      <c r="F232" s="35">
        <v>2022</v>
      </c>
      <c r="G232" s="26">
        <v>44562</v>
      </c>
      <c r="H232" s="27">
        <v>44926</v>
      </c>
      <c r="I232" s="29">
        <f>D232*E232*12</f>
        <v>32100</v>
      </c>
      <c r="J232" s="30"/>
      <c r="K232" s="35"/>
      <c r="L232" s="37">
        <f t="shared" si="94"/>
        <v>642</v>
      </c>
      <c r="M232" s="36"/>
      <c r="N232" s="36"/>
      <c r="O232" s="28">
        <f t="shared" si="93"/>
        <v>32742</v>
      </c>
      <c r="P232" s="217" t="s">
        <v>341</v>
      </c>
      <c r="Q232" s="261" t="s">
        <v>901</v>
      </c>
    </row>
    <row r="233" spans="1:17" x14ac:dyDescent="0.25">
      <c r="A233" s="34" t="s">
        <v>365</v>
      </c>
      <c r="B233" s="276" t="s">
        <v>904</v>
      </c>
      <c r="C233" s="102" t="s">
        <v>48</v>
      </c>
      <c r="D233" s="216">
        <v>25</v>
      </c>
      <c r="E233" s="35">
        <v>107</v>
      </c>
      <c r="F233" s="35">
        <v>2023</v>
      </c>
      <c r="G233" s="26">
        <v>44927</v>
      </c>
      <c r="H233" s="27">
        <v>45260</v>
      </c>
      <c r="I233" s="29">
        <f>D233*E233*11</f>
        <v>29425</v>
      </c>
      <c r="J233" s="30"/>
      <c r="K233" s="35"/>
      <c r="L233" s="37">
        <f t="shared" si="94"/>
        <v>588.5</v>
      </c>
      <c r="M233" s="36"/>
      <c r="N233" s="36"/>
      <c r="O233" s="28">
        <f t="shared" si="93"/>
        <v>30013.5</v>
      </c>
      <c r="P233" s="217" t="s">
        <v>341</v>
      </c>
      <c r="Q233" s="261" t="s">
        <v>901</v>
      </c>
    </row>
    <row r="234" spans="1:17" hidden="1" x14ac:dyDescent="0.25">
      <c r="A234" s="34" t="s">
        <v>365</v>
      </c>
      <c r="B234" s="276" t="s">
        <v>904</v>
      </c>
      <c r="C234" s="102" t="s">
        <v>48</v>
      </c>
      <c r="D234" s="216">
        <v>25</v>
      </c>
      <c r="E234" s="35">
        <v>80</v>
      </c>
      <c r="F234" s="35">
        <v>2022</v>
      </c>
      <c r="G234" s="26">
        <v>44562</v>
      </c>
      <c r="H234" s="27">
        <v>44926</v>
      </c>
      <c r="I234" s="29">
        <f>D234*E234*12</f>
        <v>24000</v>
      </c>
      <c r="J234" s="30"/>
      <c r="K234" s="35"/>
      <c r="L234" s="37">
        <f t="shared" si="94"/>
        <v>480</v>
      </c>
      <c r="M234" s="36"/>
      <c r="N234" s="36"/>
      <c r="O234" s="28">
        <f>SUM(I234:N234)</f>
        <v>24480</v>
      </c>
      <c r="P234" s="217" t="s">
        <v>341</v>
      </c>
      <c r="Q234" s="261" t="s">
        <v>901</v>
      </c>
    </row>
    <row r="235" spans="1:17" x14ac:dyDescent="0.25">
      <c r="A235" s="34" t="s">
        <v>365</v>
      </c>
      <c r="B235" s="276" t="s">
        <v>904</v>
      </c>
      <c r="C235" s="102" t="s">
        <v>48</v>
      </c>
      <c r="D235" s="216">
        <v>25</v>
      </c>
      <c r="E235" s="35">
        <v>80</v>
      </c>
      <c r="F235" s="35">
        <v>2023</v>
      </c>
      <c r="G235" s="26">
        <v>44927</v>
      </c>
      <c r="H235" s="27">
        <v>45260</v>
      </c>
      <c r="I235" s="29">
        <f>D235*E235*11</f>
        <v>22000</v>
      </c>
      <c r="J235" s="30"/>
      <c r="K235" s="35"/>
      <c r="L235" s="37">
        <f t="shared" si="94"/>
        <v>440</v>
      </c>
      <c r="M235" s="36"/>
      <c r="N235" s="36"/>
      <c r="O235" s="28">
        <f t="shared" ref="O235" si="98">SUM(I235:N235)</f>
        <v>22440</v>
      </c>
      <c r="P235" s="217" t="s">
        <v>341</v>
      </c>
      <c r="Q235" s="261" t="s">
        <v>901</v>
      </c>
    </row>
    <row r="236" spans="1:17" hidden="1" x14ac:dyDescent="0.25">
      <c r="A236" s="34" t="s">
        <v>365</v>
      </c>
      <c r="B236" s="276" t="s">
        <v>904</v>
      </c>
      <c r="C236" s="102" t="s">
        <v>48</v>
      </c>
      <c r="D236" s="216">
        <v>25</v>
      </c>
      <c r="E236" s="35">
        <v>80</v>
      </c>
      <c r="F236" s="35">
        <v>2022</v>
      </c>
      <c r="G236" s="26">
        <v>44562</v>
      </c>
      <c r="H236" s="27">
        <v>44926</v>
      </c>
      <c r="I236" s="29">
        <f>D236*E236*12</f>
        <v>24000</v>
      </c>
      <c r="J236" s="30"/>
      <c r="K236" s="35"/>
      <c r="L236" s="37">
        <f>+I236*2%</f>
        <v>480</v>
      </c>
      <c r="M236" s="36"/>
      <c r="N236" s="36"/>
      <c r="O236" s="28">
        <f>SUM(I236:N236)</f>
        <v>24480</v>
      </c>
      <c r="P236" s="217" t="s">
        <v>341</v>
      </c>
      <c r="Q236" s="261" t="s">
        <v>901</v>
      </c>
    </row>
    <row r="237" spans="1:17" x14ac:dyDescent="0.25">
      <c r="A237" s="34" t="s">
        <v>365</v>
      </c>
      <c r="B237" s="276" t="s">
        <v>904</v>
      </c>
      <c r="C237" s="102" t="s">
        <v>48</v>
      </c>
      <c r="D237" s="216">
        <v>25</v>
      </c>
      <c r="E237" s="35">
        <v>80</v>
      </c>
      <c r="F237" s="35">
        <v>2023</v>
      </c>
      <c r="G237" s="26">
        <v>44927</v>
      </c>
      <c r="H237" s="135">
        <v>45186</v>
      </c>
      <c r="I237" s="29">
        <f>D237*E237*8.5</f>
        <v>17000</v>
      </c>
      <c r="J237" s="30"/>
      <c r="K237" s="35"/>
      <c r="L237" s="37">
        <f>+I237*2%</f>
        <v>340</v>
      </c>
      <c r="M237" s="36"/>
      <c r="N237" s="36"/>
      <c r="O237" s="28">
        <f t="shared" ref="O237:O239" si="99">SUM(I237:N237)</f>
        <v>17340</v>
      </c>
      <c r="P237" s="217" t="s">
        <v>341</v>
      </c>
      <c r="Q237" s="261" t="s">
        <v>901</v>
      </c>
    </row>
    <row r="238" spans="1:17" x14ac:dyDescent="0.25">
      <c r="A238" s="34" t="s">
        <v>365</v>
      </c>
      <c r="B238" s="276" t="s">
        <v>904</v>
      </c>
      <c r="C238" s="102" t="s">
        <v>48</v>
      </c>
      <c r="D238" s="216">
        <v>25</v>
      </c>
      <c r="E238" s="35">
        <v>80</v>
      </c>
      <c r="F238" s="35">
        <v>2023</v>
      </c>
      <c r="G238" s="114">
        <v>45047</v>
      </c>
      <c r="H238" s="27">
        <v>45291</v>
      </c>
      <c r="I238" s="29">
        <f>D238*E238*8</f>
        <v>16000</v>
      </c>
      <c r="J238" s="30"/>
      <c r="K238" s="35"/>
      <c r="L238" s="37">
        <f t="shared" ref="L238:L239" si="100">+I238*2%</f>
        <v>320</v>
      </c>
      <c r="M238" s="36"/>
      <c r="N238" s="36"/>
      <c r="O238" s="28">
        <f t="shared" si="99"/>
        <v>16320</v>
      </c>
      <c r="P238" s="217" t="s">
        <v>719</v>
      </c>
      <c r="Q238" s="261" t="s">
        <v>901</v>
      </c>
    </row>
    <row r="239" spans="1:17" hidden="1" x14ac:dyDescent="0.25">
      <c r="A239" s="34" t="s">
        <v>365</v>
      </c>
      <c r="B239" s="276" t="s">
        <v>904</v>
      </c>
      <c r="C239" s="102" t="s">
        <v>48</v>
      </c>
      <c r="D239" s="216">
        <v>25</v>
      </c>
      <c r="E239" s="35">
        <v>80</v>
      </c>
      <c r="F239" s="35">
        <v>2024</v>
      </c>
      <c r="G239" s="26">
        <v>45292</v>
      </c>
      <c r="H239" s="27">
        <v>45657</v>
      </c>
      <c r="I239" s="29">
        <f>D239*E239*12</f>
        <v>24000</v>
      </c>
      <c r="J239" s="30"/>
      <c r="K239" s="35"/>
      <c r="L239" s="37">
        <f t="shared" si="100"/>
        <v>480</v>
      </c>
      <c r="M239" s="36"/>
      <c r="N239" s="36"/>
      <c r="O239" s="28">
        <f t="shared" si="99"/>
        <v>24480</v>
      </c>
      <c r="P239" s="217" t="s">
        <v>719</v>
      </c>
      <c r="Q239" s="261" t="s">
        <v>901</v>
      </c>
    </row>
    <row r="240" spans="1:17" x14ac:dyDescent="0.25">
      <c r="A240" s="34" t="s">
        <v>365</v>
      </c>
      <c r="B240" s="276" t="s">
        <v>904</v>
      </c>
      <c r="C240" s="102" t="s">
        <v>48</v>
      </c>
      <c r="D240" s="216">
        <v>25</v>
      </c>
      <c r="E240" s="35">
        <v>80</v>
      </c>
      <c r="F240" s="35">
        <v>2023</v>
      </c>
      <c r="G240" s="114">
        <v>45047</v>
      </c>
      <c r="H240" s="27">
        <v>45291</v>
      </c>
      <c r="I240" s="29">
        <f>D240*E240*8</f>
        <v>16000</v>
      </c>
      <c r="J240" s="30"/>
      <c r="K240" s="35"/>
      <c r="L240" s="37">
        <f t="shared" ref="L240:L241" si="101">+I240*2%</f>
        <v>320</v>
      </c>
      <c r="M240" s="36"/>
      <c r="N240" s="36"/>
      <c r="O240" s="28">
        <f t="shared" ref="O240:O241" si="102">SUM(I240:N240)</f>
        <v>16320</v>
      </c>
      <c r="P240" s="217" t="s">
        <v>719</v>
      </c>
      <c r="Q240" s="261" t="s">
        <v>901</v>
      </c>
    </row>
    <row r="241" spans="1:17" hidden="1" x14ac:dyDescent="0.25">
      <c r="A241" s="34" t="s">
        <v>365</v>
      </c>
      <c r="B241" s="276" t="s">
        <v>904</v>
      </c>
      <c r="C241" s="102" t="s">
        <v>48</v>
      </c>
      <c r="D241" s="216">
        <v>25</v>
      </c>
      <c r="E241" s="35">
        <v>80</v>
      </c>
      <c r="F241" s="35">
        <v>2024</v>
      </c>
      <c r="G241" s="26">
        <v>45292</v>
      </c>
      <c r="H241" s="27">
        <v>45657</v>
      </c>
      <c r="I241" s="29">
        <f>D241*E241*12</f>
        <v>24000</v>
      </c>
      <c r="J241" s="30"/>
      <c r="K241" s="35"/>
      <c r="L241" s="37">
        <f t="shared" si="101"/>
        <v>480</v>
      </c>
      <c r="M241" s="36"/>
      <c r="N241" s="36"/>
      <c r="O241" s="28">
        <f t="shared" si="102"/>
        <v>24480</v>
      </c>
      <c r="P241" s="217" t="s">
        <v>719</v>
      </c>
      <c r="Q241" s="261" t="s">
        <v>901</v>
      </c>
    </row>
    <row r="242" spans="1:17" hidden="1" x14ac:dyDescent="0.25">
      <c r="A242" s="34" t="s">
        <v>365</v>
      </c>
      <c r="B242" s="276" t="s">
        <v>904</v>
      </c>
      <c r="C242" s="225" t="s">
        <v>363</v>
      </c>
      <c r="D242" s="218">
        <v>23</v>
      </c>
      <c r="E242" s="249">
        <v>134</v>
      </c>
      <c r="F242" s="35">
        <v>2022</v>
      </c>
      <c r="G242" s="26">
        <v>44562</v>
      </c>
      <c r="H242" s="27">
        <v>44656</v>
      </c>
      <c r="I242" s="29">
        <f>D242*E242*3.5</f>
        <v>10787</v>
      </c>
      <c r="J242" s="75">
        <f t="shared" ref="J242" si="103">I242*4%</f>
        <v>431.48</v>
      </c>
      <c r="K242" s="243"/>
      <c r="L242" s="236"/>
      <c r="M242" s="36"/>
      <c r="N242" s="36"/>
      <c r="O242" s="28">
        <f t="shared" ref="O242" si="104">SUM(I242:N242)</f>
        <v>11218.48</v>
      </c>
      <c r="P242" s="217" t="s">
        <v>364</v>
      </c>
      <c r="Q242" s="261" t="s">
        <v>901</v>
      </c>
    </row>
    <row r="243" spans="1:17" hidden="1" x14ac:dyDescent="0.25">
      <c r="A243" s="34" t="s">
        <v>365</v>
      </c>
      <c r="B243" s="276" t="s">
        <v>904</v>
      </c>
      <c r="C243" s="222" t="s">
        <v>342</v>
      </c>
      <c r="D243" s="218">
        <v>23</v>
      </c>
      <c r="E243" s="229">
        <v>136</v>
      </c>
      <c r="F243" s="35">
        <v>2022</v>
      </c>
      <c r="G243" s="26">
        <v>44562</v>
      </c>
      <c r="H243" s="27">
        <v>44926</v>
      </c>
      <c r="I243" s="29">
        <f>D243*E243*12</f>
        <v>37536</v>
      </c>
      <c r="J243" s="226"/>
      <c r="K243" s="36"/>
      <c r="L243" s="37"/>
      <c r="M243" s="36"/>
      <c r="N243" s="30">
        <f>I243*4%</f>
        <v>1501.44</v>
      </c>
      <c r="O243" s="28">
        <f t="shared" ref="O243:O244" si="105">SUM(I243:N243)</f>
        <v>39037.440000000002</v>
      </c>
      <c r="P243" s="217" t="s">
        <v>343</v>
      </c>
      <c r="Q243" s="261" t="s">
        <v>901</v>
      </c>
    </row>
    <row r="244" spans="1:17" x14ac:dyDescent="0.25">
      <c r="A244" s="34" t="s">
        <v>365</v>
      </c>
      <c r="B244" s="276" t="s">
        <v>904</v>
      </c>
      <c r="C244" s="222" t="s">
        <v>342</v>
      </c>
      <c r="D244" s="218">
        <v>23</v>
      </c>
      <c r="E244" s="229">
        <v>136</v>
      </c>
      <c r="F244" s="35">
        <v>2023</v>
      </c>
      <c r="G244" s="26">
        <v>44927</v>
      </c>
      <c r="H244" s="27">
        <v>45260</v>
      </c>
      <c r="I244" s="29">
        <f>D244*E244*11</f>
        <v>34408</v>
      </c>
      <c r="J244" s="226"/>
      <c r="K244" s="36"/>
      <c r="L244" s="37"/>
      <c r="M244" s="36"/>
      <c r="N244" s="30">
        <f>I244*4%</f>
        <v>1376.32</v>
      </c>
      <c r="O244" s="28">
        <f t="shared" si="105"/>
        <v>35784.32</v>
      </c>
      <c r="P244" s="217" t="s">
        <v>343</v>
      </c>
      <c r="Q244" s="261" t="s">
        <v>901</v>
      </c>
    </row>
    <row r="245" spans="1:17" hidden="1" x14ac:dyDescent="0.25">
      <c r="A245" s="34" t="s">
        <v>365</v>
      </c>
      <c r="B245" s="276" t="s">
        <v>904</v>
      </c>
      <c r="C245" s="222" t="s">
        <v>342</v>
      </c>
      <c r="D245" s="218">
        <v>23</v>
      </c>
      <c r="E245" s="229">
        <v>136</v>
      </c>
      <c r="F245" s="35">
        <v>2022</v>
      </c>
      <c r="G245" s="26">
        <v>44562</v>
      </c>
      <c r="H245" s="27">
        <v>44926</v>
      </c>
      <c r="I245" s="29">
        <f>D245*E245*12</f>
        <v>37536</v>
      </c>
      <c r="J245" s="226"/>
      <c r="K245" s="36"/>
      <c r="L245" s="37"/>
      <c r="M245" s="36"/>
      <c r="N245" s="30">
        <f t="shared" ref="N245:N248" si="106">I245*4%</f>
        <v>1501.44</v>
      </c>
      <c r="O245" s="28">
        <f t="shared" ref="O245:O246" si="107">SUM(I245:N245)</f>
        <v>39037.440000000002</v>
      </c>
      <c r="P245" s="217" t="s">
        <v>343</v>
      </c>
      <c r="Q245" s="261" t="s">
        <v>901</v>
      </c>
    </row>
    <row r="246" spans="1:17" x14ac:dyDescent="0.25">
      <c r="A246" s="34" t="s">
        <v>365</v>
      </c>
      <c r="B246" s="276" t="s">
        <v>904</v>
      </c>
      <c r="C246" s="222" t="s">
        <v>342</v>
      </c>
      <c r="D246" s="218">
        <v>23</v>
      </c>
      <c r="E246" s="229">
        <v>136</v>
      </c>
      <c r="F246" s="35">
        <v>2023</v>
      </c>
      <c r="G246" s="26">
        <v>44927</v>
      </c>
      <c r="H246" s="27">
        <v>45260</v>
      </c>
      <c r="I246" s="29">
        <f>D246*E246*11</f>
        <v>34408</v>
      </c>
      <c r="J246" s="226"/>
      <c r="K246" s="36"/>
      <c r="L246" s="37"/>
      <c r="M246" s="36"/>
      <c r="N246" s="30">
        <f t="shared" si="106"/>
        <v>1376.32</v>
      </c>
      <c r="O246" s="28">
        <f t="shared" si="107"/>
        <v>35784.32</v>
      </c>
      <c r="P246" s="217" t="s">
        <v>343</v>
      </c>
      <c r="Q246" s="261" t="s">
        <v>901</v>
      </c>
    </row>
    <row r="247" spans="1:17" hidden="1" x14ac:dyDescent="0.25">
      <c r="A247" s="34" t="s">
        <v>365</v>
      </c>
      <c r="B247" s="276" t="s">
        <v>904</v>
      </c>
      <c r="C247" s="222" t="s">
        <v>342</v>
      </c>
      <c r="D247" s="218">
        <v>23</v>
      </c>
      <c r="E247" s="251">
        <v>136</v>
      </c>
      <c r="F247" s="35">
        <v>2022</v>
      </c>
      <c r="G247" s="26">
        <v>44562</v>
      </c>
      <c r="H247" s="27">
        <v>44926</v>
      </c>
      <c r="I247" s="29">
        <f>D247*E247*12</f>
        <v>37536</v>
      </c>
      <c r="J247" s="226"/>
      <c r="K247" s="36"/>
      <c r="L247" s="37"/>
      <c r="M247" s="36"/>
      <c r="N247" s="30">
        <f t="shared" si="106"/>
        <v>1501.44</v>
      </c>
      <c r="O247" s="28">
        <f t="shared" ref="O247:O248" si="108">SUM(I247:N247)</f>
        <v>39037.440000000002</v>
      </c>
      <c r="P247" s="217" t="s">
        <v>343</v>
      </c>
      <c r="Q247" s="261" t="s">
        <v>901</v>
      </c>
    </row>
    <row r="248" spans="1:17" x14ac:dyDescent="0.25">
      <c r="A248" s="34" t="s">
        <v>365</v>
      </c>
      <c r="B248" s="276" t="s">
        <v>904</v>
      </c>
      <c r="C248" s="222" t="s">
        <v>342</v>
      </c>
      <c r="D248" s="218">
        <v>23</v>
      </c>
      <c r="E248" s="251">
        <v>136</v>
      </c>
      <c r="F248" s="35">
        <v>2023</v>
      </c>
      <c r="G248" s="26">
        <v>44927</v>
      </c>
      <c r="H248" s="27">
        <v>45260</v>
      </c>
      <c r="I248" s="29">
        <f>D248*E248*11</f>
        <v>34408</v>
      </c>
      <c r="J248" s="226"/>
      <c r="K248" s="36"/>
      <c r="L248" s="37"/>
      <c r="M248" s="36"/>
      <c r="N248" s="30">
        <f t="shared" si="106"/>
        <v>1376.32</v>
      </c>
      <c r="O248" s="28">
        <f t="shared" si="108"/>
        <v>35784.32</v>
      </c>
      <c r="P248" s="217" t="s">
        <v>343</v>
      </c>
      <c r="Q248" s="261" t="s">
        <v>901</v>
      </c>
    </row>
    <row r="249" spans="1:17" hidden="1" x14ac:dyDescent="0.25">
      <c r="A249" s="34" t="s">
        <v>365</v>
      </c>
      <c r="B249" s="276" t="s">
        <v>904</v>
      </c>
      <c r="C249" s="222" t="s">
        <v>342</v>
      </c>
      <c r="D249" s="218">
        <v>23</v>
      </c>
      <c r="E249" s="229">
        <v>136</v>
      </c>
      <c r="F249" s="35">
        <v>2022</v>
      </c>
      <c r="G249" s="26">
        <v>44562</v>
      </c>
      <c r="H249" s="27">
        <v>44926</v>
      </c>
      <c r="I249" s="29">
        <f>D249*E249*12</f>
        <v>37536</v>
      </c>
      <c r="J249" s="226"/>
      <c r="K249" s="36"/>
      <c r="L249" s="37"/>
      <c r="M249" s="36"/>
      <c r="N249" s="30">
        <f t="shared" ref="N249:N252" si="109">I249*4%</f>
        <v>1501.44</v>
      </c>
      <c r="O249" s="28">
        <f t="shared" ref="O249:O250" si="110">SUM(I249:N249)</f>
        <v>39037.440000000002</v>
      </c>
      <c r="P249" s="217" t="s">
        <v>343</v>
      </c>
      <c r="Q249" s="261" t="s">
        <v>901</v>
      </c>
    </row>
    <row r="250" spans="1:17" x14ac:dyDescent="0.25">
      <c r="A250" s="34" t="s">
        <v>365</v>
      </c>
      <c r="B250" s="276" t="s">
        <v>904</v>
      </c>
      <c r="C250" s="222" t="s">
        <v>342</v>
      </c>
      <c r="D250" s="218">
        <v>23</v>
      </c>
      <c r="E250" s="229">
        <v>136</v>
      </c>
      <c r="F250" s="35">
        <v>2023</v>
      </c>
      <c r="G250" s="26">
        <v>44927</v>
      </c>
      <c r="H250" s="27">
        <v>45260</v>
      </c>
      <c r="I250" s="29">
        <f>D250*E250*11</f>
        <v>34408</v>
      </c>
      <c r="J250" s="226"/>
      <c r="K250" s="36"/>
      <c r="L250" s="37"/>
      <c r="M250" s="36"/>
      <c r="N250" s="30">
        <f t="shared" si="109"/>
        <v>1376.32</v>
      </c>
      <c r="O250" s="28">
        <f t="shared" si="110"/>
        <v>35784.32</v>
      </c>
      <c r="P250" s="217" t="s">
        <v>343</v>
      </c>
      <c r="Q250" s="261" t="s">
        <v>901</v>
      </c>
    </row>
    <row r="251" spans="1:17" hidden="1" x14ac:dyDescent="0.25">
      <c r="A251" s="34" t="s">
        <v>365</v>
      </c>
      <c r="B251" s="276" t="s">
        <v>904</v>
      </c>
      <c r="C251" s="222" t="s">
        <v>342</v>
      </c>
      <c r="D251" s="218">
        <v>23</v>
      </c>
      <c r="E251" s="229">
        <v>136</v>
      </c>
      <c r="F251" s="35">
        <v>2022</v>
      </c>
      <c r="G251" s="26">
        <v>44562</v>
      </c>
      <c r="H251" s="27">
        <v>44926</v>
      </c>
      <c r="I251" s="29">
        <f>D251*E251*12</f>
        <v>37536</v>
      </c>
      <c r="J251" s="226"/>
      <c r="K251" s="36"/>
      <c r="L251" s="37"/>
      <c r="M251" s="36"/>
      <c r="N251" s="30">
        <f t="shared" si="109"/>
        <v>1501.44</v>
      </c>
      <c r="O251" s="28">
        <f t="shared" ref="O251:O260" si="111">SUM(I251:N251)</f>
        <v>39037.440000000002</v>
      </c>
      <c r="P251" s="217" t="s">
        <v>367</v>
      </c>
      <c r="Q251" s="261" t="s">
        <v>901</v>
      </c>
    </row>
    <row r="252" spans="1:17" x14ac:dyDescent="0.25">
      <c r="A252" s="34" t="s">
        <v>365</v>
      </c>
      <c r="B252" s="276" t="s">
        <v>904</v>
      </c>
      <c r="C252" s="222" t="s">
        <v>342</v>
      </c>
      <c r="D252" s="218">
        <v>23</v>
      </c>
      <c r="E252" s="229">
        <v>136</v>
      </c>
      <c r="F252" s="35">
        <v>2023</v>
      </c>
      <c r="G252" s="26">
        <v>44927</v>
      </c>
      <c r="H252" s="27">
        <v>45260</v>
      </c>
      <c r="I252" s="29">
        <f>D252*E252*11</f>
        <v>34408</v>
      </c>
      <c r="J252" s="226"/>
      <c r="K252" s="36"/>
      <c r="L252" s="37"/>
      <c r="M252" s="36"/>
      <c r="N252" s="30">
        <f t="shared" si="109"/>
        <v>1376.32</v>
      </c>
      <c r="O252" s="28">
        <f t="shared" si="111"/>
        <v>35784.32</v>
      </c>
      <c r="P252" s="217" t="s">
        <v>367</v>
      </c>
      <c r="Q252" s="261" t="s">
        <v>901</v>
      </c>
    </row>
    <row r="253" spans="1:17" hidden="1" x14ac:dyDescent="0.25">
      <c r="A253" s="34" t="s">
        <v>365</v>
      </c>
      <c r="B253" s="276" t="s">
        <v>904</v>
      </c>
      <c r="C253" s="222" t="s">
        <v>342</v>
      </c>
      <c r="D253" s="218">
        <v>23</v>
      </c>
      <c r="E253" s="229">
        <v>136</v>
      </c>
      <c r="F253" s="35">
        <v>2022</v>
      </c>
      <c r="G253" s="26">
        <v>44562</v>
      </c>
      <c r="H253" s="27">
        <v>44926</v>
      </c>
      <c r="I253" s="29">
        <f>D253*E253*12</f>
        <v>37536</v>
      </c>
      <c r="J253" s="226"/>
      <c r="K253" s="36"/>
      <c r="L253" s="37"/>
      <c r="M253" s="36"/>
      <c r="N253" s="30">
        <f t="shared" ref="N253:N254" si="112">I253*4%</f>
        <v>1501.44</v>
      </c>
      <c r="O253" s="28">
        <f t="shared" ref="O253:O254" si="113">SUM(I253:N253)</f>
        <v>39037.440000000002</v>
      </c>
      <c r="P253" s="217" t="s">
        <v>462</v>
      </c>
      <c r="Q253" s="261" t="s">
        <v>901</v>
      </c>
    </row>
    <row r="254" spans="1:17" x14ac:dyDescent="0.25">
      <c r="A254" s="252" t="s">
        <v>365</v>
      </c>
      <c r="B254" s="276" t="s">
        <v>904</v>
      </c>
      <c r="C254" s="253" t="s">
        <v>342</v>
      </c>
      <c r="D254" s="218">
        <v>23</v>
      </c>
      <c r="E254" s="35">
        <v>136</v>
      </c>
      <c r="F254" s="35">
        <v>2023</v>
      </c>
      <c r="G254" s="254">
        <v>44927</v>
      </c>
      <c r="H254" s="27">
        <v>45260</v>
      </c>
      <c r="I254" s="29">
        <f>D254*E254*11</f>
        <v>34408</v>
      </c>
      <c r="J254" s="255"/>
      <c r="K254" s="225"/>
      <c r="L254" s="37"/>
      <c r="M254" s="225"/>
      <c r="N254" s="30">
        <f t="shared" si="112"/>
        <v>1376.32</v>
      </c>
      <c r="O254" s="256">
        <f t="shared" si="113"/>
        <v>35784.32</v>
      </c>
      <c r="P254" s="217" t="s">
        <v>462</v>
      </c>
      <c r="Q254" s="261" t="s">
        <v>901</v>
      </c>
    </row>
    <row r="255" spans="1:17" hidden="1" x14ac:dyDescent="0.25">
      <c r="A255" s="34" t="s">
        <v>365</v>
      </c>
      <c r="B255" s="276" t="s">
        <v>904</v>
      </c>
      <c r="C255" s="222" t="s">
        <v>342</v>
      </c>
      <c r="D255" s="218">
        <v>23</v>
      </c>
      <c r="E255" s="229">
        <v>136</v>
      </c>
      <c r="F255" s="35">
        <v>2022</v>
      </c>
      <c r="G255" s="26">
        <v>44562</v>
      </c>
      <c r="H255" s="27">
        <v>45291</v>
      </c>
      <c r="I255" s="29">
        <f>D255*E255*12</f>
        <v>37536</v>
      </c>
      <c r="J255" s="226"/>
      <c r="K255" s="36"/>
      <c r="L255" s="37"/>
      <c r="M255" s="36"/>
      <c r="N255" s="30">
        <f t="shared" ref="N255:N258" si="114">I255*4%</f>
        <v>1501.44</v>
      </c>
      <c r="O255" s="28">
        <f t="shared" ref="O255:O258" si="115">SUM(I255:N255)</f>
        <v>39037.440000000002</v>
      </c>
      <c r="P255" s="217" t="s">
        <v>462</v>
      </c>
      <c r="Q255" s="261" t="s">
        <v>901</v>
      </c>
    </row>
    <row r="256" spans="1:17" x14ac:dyDescent="0.25">
      <c r="A256" s="34" t="s">
        <v>365</v>
      </c>
      <c r="B256" s="276" t="s">
        <v>904</v>
      </c>
      <c r="C256" s="222" t="s">
        <v>342</v>
      </c>
      <c r="D256" s="218">
        <v>23</v>
      </c>
      <c r="E256" s="229">
        <v>136</v>
      </c>
      <c r="F256" s="35">
        <v>2023</v>
      </c>
      <c r="G256" s="26">
        <v>44927</v>
      </c>
      <c r="H256" s="27">
        <v>45260</v>
      </c>
      <c r="I256" s="29">
        <f>D256*E256*11</f>
        <v>34408</v>
      </c>
      <c r="J256" s="226"/>
      <c r="K256" s="36"/>
      <c r="L256" s="37"/>
      <c r="M256" s="36"/>
      <c r="N256" s="30">
        <f t="shared" si="114"/>
        <v>1376.32</v>
      </c>
      <c r="O256" s="28">
        <f t="shared" si="115"/>
        <v>35784.32</v>
      </c>
      <c r="P256" s="217" t="s">
        <v>462</v>
      </c>
      <c r="Q256" s="261" t="s">
        <v>901</v>
      </c>
    </row>
    <row r="257" spans="1:17" hidden="1" x14ac:dyDescent="0.25">
      <c r="A257" s="34" t="s">
        <v>365</v>
      </c>
      <c r="B257" s="276" t="s">
        <v>904</v>
      </c>
      <c r="C257" s="222" t="s">
        <v>342</v>
      </c>
      <c r="D257" s="218">
        <v>23</v>
      </c>
      <c r="E257" s="229">
        <v>136</v>
      </c>
      <c r="F257" s="35">
        <v>2022</v>
      </c>
      <c r="G257" s="26">
        <v>44652</v>
      </c>
      <c r="H257" s="27">
        <v>44926</v>
      </c>
      <c r="I257" s="29">
        <f>D257*E257*9</f>
        <v>28152</v>
      </c>
      <c r="J257" s="226"/>
      <c r="K257" s="36"/>
      <c r="L257" s="37"/>
      <c r="M257" s="36"/>
      <c r="N257" s="30">
        <f t="shared" si="114"/>
        <v>1126.08</v>
      </c>
      <c r="O257" s="28">
        <f t="shared" si="115"/>
        <v>29278.080000000002</v>
      </c>
      <c r="P257" s="217" t="s">
        <v>508</v>
      </c>
      <c r="Q257" s="261" t="s">
        <v>901</v>
      </c>
    </row>
    <row r="258" spans="1:17" x14ac:dyDescent="0.25">
      <c r="A258" s="34" t="s">
        <v>365</v>
      </c>
      <c r="B258" s="276" t="s">
        <v>904</v>
      </c>
      <c r="C258" s="222" t="s">
        <v>342</v>
      </c>
      <c r="D258" s="218">
        <v>23</v>
      </c>
      <c r="E258" s="229">
        <v>136</v>
      </c>
      <c r="F258" s="35">
        <v>2023</v>
      </c>
      <c r="G258" s="26">
        <v>44927</v>
      </c>
      <c r="H258" s="27">
        <v>45260</v>
      </c>
      <c r="I258" s="29">
        <f>D258*E258*11</f>
        <v>34408</v>
      </c>
      <c r="J258" s="226"/>
      <c r="K258" s="36"/>
      <c r="L258" s="37"/>
      <c r="M258" s="36"/>
      <c r="N258" s="30">
        <f t="shared" si="114"/>
        <v>1376.32</v>
      </c>
      <c r="O258" s="28">
        <f t="shared" si="115"/>
        <v>35784.32</v>
      </c>
      <c r="P258" s="217" t="s">
        <v>508</v>
      </c>
      <c r="Q258" s="261" t="s">
        <v>901</v>
      </c>
    </row>
    <row r="259" spans="1:17" hidden="1" x14ac:dyDescent="0.25">
      <c r="A259" s="34" t="s">
        <v>365</v>
      </c>
      <c r="B259" s="276" t="s">
        <v>904</v>
      </c>
      <c r="C259" s="222" t="s">
        <v>406</v>
      </c>
      <c r="D259" s="218">
        <v>23</v>
      </c>
      <c r="E259" s="229">
        <v>40</v>
      </c>
      <c r="F259" s="35">
        <v>2022</v>
      </c>
      <c r="G259" s="26">
        <v>44562</v>
      </c>
      <c r="H259" s="27">
        <v>44926</v>
      </c>
      <c r="I259" s="29">
        <f>D259*E259*12</f>
        <v>11040</v>
      </c>
      <c r="J259" s="226">
        <f t="shared" ref="J259:J260" si="116">I259*4%</f>
        <v>441.6</v>
      </c>
      <c r="K259" s="36"/>
      <c r="L259" s="37"/>
      <c r="M259" s="36"/>
      <c r="N259" s="30"/>
      <c r="O259" s="28">
        <f t="shared" si="111"/>
        <v>11481.6</v>
      </c>
      <c r="P259" s="217" t="s">
        <v>407</v>
      </c>
      <c r="Q259" s="261" t="s">
        <v>901</v>
      </c>
    </row>
    <row r="260" spans="1:17" x14ac:dyDescent="0.25">
      <c r="A260" s="34" t="s">
        <v>365</v>
      </c>
      <c r="B260" s="276" t="s">
        <v>904</v>
      </c>
      <c r="C260" s="222" t="s">
        <v>406</v>
      </c>
      <c r="D260" s="218">
        <v>23</v>
      </c>
      <c r="E260" s="229">
        <v>40</v>
      </c>
      <c r="F260" s="35">
        <v>2023</v>
      </c>
      <c r="G260" s="26">
        <v>44927</v>
      </c>
      <c r="H260" s="27">
        <v>45260</v>
      </c>
      <c r="I260" s="29">
        <f>D260*E260*11</f>
        <v>10120</v>
      </c>
      <c r="J260" s="226">
        <f t="shared" si="116"/>
        <v>404.8</v>
      </c>
      <c r="K260" s="36"/>
      <c r="L260" s="37"/>
      <c r="M260" s="36"/>
      <c r="N260" s="30"/>
      <c r="O260" s="28">
        <f t="shared" si="111"/>
        <v>10524.8</v>
      </c>
      <c r="P260" s="217" t="s">
        <v>407</v>
      </c>
      <c r="Q260" s="261" t="s">
        <v>901</v>
      </c>
    </row>
    <row r="261" spans="1:17" hidden="1" x14ac:dyDescent="0.25">
      <c r="A261" s="257" t="s">
        <v>368</v>
      </c>
      <c r="B261" s="276" t="s">
        <v>904</v>
      </c>
      <c r="C261" s="224" t="s">
        <v>339</v>
      </c>
      <c r="D261" s="216">
        <v>32</v>
      </c>
      <c r="E261" s="229">
        <v>125</v>
      </c>
      <c r="F261" s="35">
        <v>2022</v>
      </c>
      <c r="G261" s="26">
        <v>44562</v>
      </c>
      <c r="H261" s="27">
        <v>44926</v>
      </c>
      <c r="I261" s="29">
        <f>D261*E261*12</f>
        <v>48000</v>
      </c>
      <c r="J261" s="30"/>
      <c r="K261" s="35"/>
      <c r="L261" s="37"/>
      <c r="M261" s="36"/>
      <c r="N261" s="36"/>
      <c r="O261" s="28">
        <f t="shared" ref="O261:O262" si="117">SUM(I261:N261)</f>
        <v>48000</v>
      </c>
      <c r="P261" s="219" t="s">
        <v>424</v>
      </c>
      <c r="Q261" s="261" t="s">
        <v>901</v>
      </c>
    </row>
    <row r="262" spans="1:17" x14ac:dyDescent="0.25">
      <c r="A262" s="257" t="s">
        <v>368</v>
      </c>
      <c r="B262" s="276" t="s">
        <v>904</v>
      </c>
      <c r="C262" s="224" t="s">
        <v>339</v>
      </c>
      <c r="D262" s="216">
        <v>32</v>
      </c>
      <c r="E262" s="229">
        <v>125</v>
      </c>
      <c r="F262" s="35">
        <v>2023</v>
      </c>
      <c r="G262" s="26">
        <v>44927</v>
      </c>
      <c r="H262" s="27">
        <v>45260</v>
      </c>
      <c r="I262" s="29">
        <f>D262*E262*11</f>
        <v>44000</v>
      </c>
      <c r="J262" s="30"/>
      <c r="K262" s="35"/>
      <c r="L262" s="37"/>
      <c r="M262" s="36"/>
      <c r="N262" s="36"/>
      <c r="O262" s="28">
        <f t="shared" si="117"/>
        <v>44000</v>
      </c>
      <c r="P262" s="219" t="s">
        <v>424</v>
      </c>
      <c r="Q262" s="261" t="s">
        <v>901</v>
      </c>
    </row>
    <row r="263" spans="1:17" x14ac:dyDescent="0.25">
      <c r="A263" s="257" t="s">
        <v>368</v>
      </c>
      <c r="B263" s="276" t="s">
        <v>904</v>
      </c>
      <c r="C263" s="222" t="s">
        <v>339</v>
      </c>
      <c r="D263" s="216">
        <v>32</v>
      </c>
      <c r="E263" s="35">
        <v>125</v>
      </c>
      <c r="F263" s="35">
        <v>2023</v>
      </c>
      <c r="G263" s="114">
        <v>45047</v>
      </c>
      <c r="H263" s="135">
        <v>45170</v>
      </c>
      <c r="I263" s="29">
        <f>D263*E263*4</f>
        <v>16000</v>
      </c>
      <c r="J263" s="30"/>
      <c r="K263" s="36"/>
      <c r="L263" s="37"/>
      <c r="M263" s="36"/>
      <c r="N263" s="36"/>
      <c r="O263" s="28">
        <f t="shared" ref="O263" si="118">SUM(I263:N263)</f>
        <v>16000</v>
      </c>
      <c r="P263" s="219" t="s">
        <v>790</v>
      </c>
      <c r="Q263" s="261" t="s">
        <v>901</v>
      </c>
    </row>
    <row r="264" spans="1:17" hidden="1" x14ac:dyDescent="0.25">
      <c r="A264" s="257" t="s">
        <v>368</v>
      </c>
      <c r="B264" s="276" t="s">
        <v>904</v>
      </c>
      <c r="C264" s="76" t="s">
        <v>352</v>
      </c>
      <c r="D264" s="218">
        <v>38</v>
      </c>
      <c r="E264" s="35">
        <v>20</v>
      </c>
      <c r="F264" s="35">
        <v>2022</v>
      </c>
      <c r="G264" s="26">
        <v>44562</v>
      </c>
      <c r="H264" s="27">
        <v>44926</v>
      </c>
      <c r="I264" s="29">
        <f>D264*E264*12</f>
        <v>9120</v>
      </c>
      <c r="J264" s="223"/>
      <c r="K264" s="238"/>
      <c r="L264" s="37"/>
      <c r="M264" s="36"/>
      <c r="N264" s="36"/>
      <c r="O264" s="28">
        <f t="shared" ref="O264:O265" si="119">SUM(I264:N264)</f>
        <v>9120</v>
      </c>
      <c r="P264" s="217" t="s">
        <v>353</v>
      </c>
      <c r="Q264" s="261" t="s">
        <v>901</v>
      </c>
    </row>
    <row r="265" spans="1:17" x14ac:dyDescent="0.25">
      <c r="A265" s="257" t="s">
        <v>368</v>
      </c>
      <c r="B265" s="276" t="s">
        <v>904</v>
      </c>
      <c r="C265" s="76" t="s">
        <v>352</v>
      </c>
      <c r="D265" s="218">
        <v>38</v>
      </c>
      <c r="E265" s="35">
        <v>20</v>
      </c>
      <c r="F265" s="35">
        <v>2023</v>
      </c>
      <c r="G265" s="26">
        <v>44927</v>
      </c>
      <c r="H265" s="27">
        <v>45260</v>
      </c>
      <c r="I265" s="29">
        <f>D265*E265*11</f>
        <v>8360</v>
      </c>
      <c r="J265" s="223"/>
      <c r="K265" s="238"/>
      <c r="L265" s="37"/>
      <c r="M265" s="36"/>
      <c r="N265" s="36"/>
      <c r="O265" s="28">
        <f t="shared" si="119"/>
        <v>8360</v>
      </c>
      <c r="P265" s="217" t="s">
        <v>353</v>
      </c>
      <c r="Q265" s="261" t="s">
        <v>901</v>
      </c>
    </row>
    <row r="266" spans="1:17" hidden="1" x14ac:dyDescent="0.25">
      <c r="A266" s="257" t="s">
        <v>368</v>
      </c>
      <c r="B266" s="276" t="s">
        <v>904</v>
      </c>
      <c r="C266" s="240" t="s">
        <v>356</v>
      </c>
      <c r="D266" s="218">
        <v>38</v>
      </c>
      <c r="E266" s="234">
        <v>15</v>
      </c>
      <c r="F266" s="35">
        <v>2022</v>
      </c>
      <c r="G266" s="26">
        <v>44562</v>
      </c>
      <c r="H266" s="27">
        <v>44926</v>
      </c>
      <c r="I266" s="29">
        <f>D266*E266*12</f>
        <v>6840</v>
      </c>
      <c r="J266" s="223"/>
      <c r="K266" s="36"/>
      <c r="L266" s="236"/>
      <c r="M266" s="36"/>
      <c r="N266" s="36"/>
      <c r="O266" s="28">
        <f t="shared" ref="O266:O267" si="120">SUM(I266:N266)</f>
        <v>6840</v>
      </c>
      <c r="P266" s="217" t="s">
        <v>471</v>
      </c>
      <c r="Q266" s="261" t="s">
        <v>901</v>
      </c>
    </row>
    <row r="267" spans="1:17" x14ac:dyDescent="0.25">
      <c r="A267" s="257" t="s">
        <v>368</v>
      </c>
      <c r="B267" s="276" t="s">
        <v>904</v>
      </c>
      <c r="C267" s="240" t="s">
        <v>356</v>
      </c>
      <c r="D267" s="218">
        <v>38</v>
      </c>
      <c r="E267" s="234">
        <v>15</v>
      </c>
      <c r="F267" s="35">
        <v>2023</v>
      </c>
      <c r="G267" s="26">
        <v>44927</v>
      </c>
      <c r="H267" s="27">
        <v>45260</v>
      </c>
      <c r="I267" s="29">
        <f>D267*E267*11</f>
        <v>6270</v>
      </c>
      <c r="J267" s="223"/>
      <c r="K267" s="36"/>
      <c r="L267" s="236"/>
      <c r="M267" s="36"/>
      <c r="N267" s="36"/>
      <c r="O267" s="28">
        <f t="shared" si="120"/>
        <v>6270</v>
      </c>
      <c r="P267" s="217" t="s">
        <v>471</v>
      </c>
      <c r="Q267" s="261" t="s">
        <v>901</v>
      </c>
    </row>
    <row r="268" spans="1:17" hidden="1" x14ac:dyDescent="0.25">
      <c r="A268" s="257" t="s">
        <v>368</v>
      </c>
      <c r="B268" s="276" t="s">
        <v>904</v>
      </c>
      <c r="C268" s="36" t="s">
        <v>48</v>
      </c>
      <c r="D268" s="218">
        <v>25</v>
      </c>
      <c r="E268" s="229">
        <v>74</v>
      </c>
      <c r="F268" s="35">
        <v>2022</v>
      </c>
      <c r="G268" s="26">
        <v>44562</v>
      </c>
      <c r="H268" s="27">
        <v>44926</v>
      </c>
      <c r="I268" s="29">
        <f>D268*E268*12</f>
        <v>22200</v>
      </c>
      <c r="J268" s="258"/>
      <c r="K268" s="258"/>
      <c r="L268" s="259">
        <f t="shared" ref="L268:L269" si="121">I268*2%</f>
        <v>444</v>
      </c>
      <c r="M268" s="36"/>
      <c r="N268" s="36"/>
      <c r="O268" s="28">
        <f t="shared" ref="O268:O269" si="122">SUM(I268:N268)</f>
        <v>22644</v>
      </c>
      <c r="P268" s="217" t="s">
        <v>898</v>
      </c>
      <c r="Q268" s="261" t="s">
        <v>901</v>
      </c>
    </row>
    <row r="269" spans="1:17" x14ac:dyDescent="0.25">
      <c r="A269" s="257" t="s">
        <v>368</v>
      </c>
      <c r="B269" s="276" t="s">
        <v>904</v>
      </c>
      <c r="C269" s="36" t="s">
        <v>48</v>
      </c>
      <c r="D269" s="218">
        <v>25</v>
      </c>
      <c r="E269" s="229">
        <v>74</v>
      </c>
      <c r="F269" s="35">
        <v>2023</v>
      </c>
      <c r="G269" s="26">
        <v>44927</v>
      </c>
      <c r="H269" s="27">
        <v>45260</v>
      </c>
      <c r="I269" s="29">
        <f>D269*E269*11</f>
        <v>20350</v>
      </c>
      <c r="J269" s="258"/>
      <c r="K269" s="258"/>
      <c r="L269" s="259">
        <f t="shared" si="121"/>
        <v>407</v>
      </c>
      <c r="M269" s="36"/>
      <c r="N269" s="36"/>
      <c r="O269" s="28">
        <f t="shared" si="122"/>
        <v>20757</v>
      </c>
      <c r="P269" s="217" t="s">
        <v>898</v>
      </c>
      <c r="Q269" s="261" t="s">
        <v>901</v>
      </c>
    </row>
    <row r="270" spans="1:17" hidden="1" x14ac:dyDescent="0.25">
      <c r="A270" s="257" t="s">
        <v>368</v>
      </c>
      <c r="B270" s="276" t="s">
        <v>904</v>
      </c>
      <c r="C270" s="36" t="s">
        <v>48</v>
      </c>
      <c r="D270" s="218">
        <v>25</v>
      </c>
      <c r="E270" s="229">
        <v>74</v>
      </c>
      <c r="F270" s="35">
        <v>2022</v>
      </c>
      <c r="G270" s="26">
        <v>44562</v>
      </c>
      <c r="H270" s="27">
        <v>44926</v>
      </c>
      <c r="I270" s="29">
        <f>D270*E270*12</f>
        <v>22200</v>
      </c>
      <c r="J270" s="258"/>
      <c r="K270" s="258"/>
      <c r="L270" s="259">
        <f t="shared" ref="L270:L288" si="123">I270*2%</f>
        <v>444</v>
      </c>
      <c r="M270" s="36"/>
      <c r="N270" s="36"/>
      <c r="O270" s="28">
        <f t="shared" ref="O270:O271" si="124">SUM(I270:N270)</f>
        <v>22644</v>
      </c>
      <c r="P270" s="217" t="s">
        <v>341</v>
      </c>
      <c r="Q270" s="261" t="s">
        <v>901</v>
      </c>
    </row>
    <row r="271" spans="1:17" x14ac:dyDescent="0.25">
      <c r="A271" s="257" t="s">
        <v>368</v>
      </c>
      <c r="B271" s="276" t="s">
        <v>904</v>
      </c>
      <c r="C271" s="36" t="s">
        <v>48</v>
      </c>
      <c r="D271" s="218">
        <v>25</v>
      </c>
      <c r="E271" s="229">
        <v>74</v>
      </c>
      <c r="F271" s="35">
        <v>2023</v>
      </c>
      <c r="G271" s="26">
        <v>44927</v>
      </c>
      <c r="H271" s="27">
        <v>45260</v>
      </c>
      <c r="I271" s="29">
        <f>D271*E271*11</f>
        <v>20350</v>
      </c>
      <c r="J271" s="258"/>
      <c r="K271" s="258"/>
      <c r="L271" s="259">
        <f t="shared" si="123"/>
        <v>407</v>
      </c>
      <c r="M271" s="36"/>
      <c r="N271" s="36"/>
      <c r="O271" s="28">
        <f t="shared" si="124"/>
        <v>20757</v>
      </c>
      <c r="P271" s="217" t="s">
        <v>341</v>
      </c>
      <c r="Q271" s="261" t="s">
        <v>901</v>
      </c>
    </row>
    <row r="272" spans="1:17" hidden="1" x14ac:dyDescent="0.25">
      <c r="A272" s="257" t="s">
        <v>368</v>
      </c>
      <c r="B272" s="276" t="s">
        <v>904</v>
      </c>
      <c r="C272" s="36" t="s">
        <v>48</v>
      </c>
      <c r="D272" s="218">
        <v>25</v>
      </c>
      <c r="E272" s="229">
        <v>74</v>
      </c>
      <c r="F272" s="35">
        <v>2022</v>
      </c>
      <c r="G272" s="26">
        <v>44562</v>
      </c>
      <c r="H272" s="27">
        <v>44606</v>
      </c>
      <c r="I272" s="29">
        <f>D272*E272*1.5</f>
        <v>2775</v>
      </c>
      <c r="J272" s="258"/>
      <c r="K272" s="258"/>
      <c r="L272" s="259">
        <f t="shared" si="123"/>
        <v>55.5</v>
      </c>
      <c r="M272" s="36"/>
      <c r="N272" s="36"/>
      <c r="O272" s="28">
        <f t="shared" ref="O272:O278" si="125">SUM(I272:N272)</f>
        <v>2830.5</v>
      </c>
      <c r="P272" s="217" t="s">
        <v>341</v>
      </c>
      <c r="Q272" s="261" t="s">
        <v>901</v>
      </c>
    </row>
    <row r="273" spans="1:17" hidden="1" x14ac:dyDescent="0.25">
      <c r="A273" s="257" t="s">
        <v>368</v>
      </c>
      <c r="B273" s="276" t="s">
        <v>904</v>
      </c>
      <c r="C273" s="36" t="s">
        <v>48</v>
      </c>
      <c r="D273" s="218">
        <v>25</v>
      </c>
      <c r="E273" s="229">
        <v>74</v>
      </c>
      <c r="F273" s="35">
        <v>2022</v>
      </c>
      <c r="G273" s="26">
        <v>44562</v>
      </c>
      <c r="H273" s="27">
        <v>44725</v>
      </c>
      <c r="I273" s="29">
        <f>D273*E273*6.5</f>
        <v>12025</v>
      </c>
      <c r="J273" s="258"/>
      <c r="K273" s="258"/>
      <c r="L273" s="259">
        <f t="shared" si="123"/>
        <v>240.5</v>
      </c>
      <c r="M273" s="36"/>
      <c r="N273" s="36"/>
      <c r="O273" s="28">
        <f t="shared" si="125"/>
        <v>12265.5</v>
      </c>
      <c r="P273" s="217" t="s">
        <v>341</v>
      </c>
      <c r="Q273" s="261" t="s">
        <v>901</v>
      </c>
    </row>
    <row r="274" spans="1:17" hidden="1" x14ac:dyDescent="0.25">
      <c r="A274" s="257" t="s">
        <v>368</v>
      </c>
      <c r="B274" s="276" t="s">
        <v>904</v>
      </c>
      <c r="C274" s="36" t="s">
        <v>48</v>
      </c>
      <c r="D274" s="218">
        <v>25</v>
      </c>
      <c r="E274" s="229">
        <v>74</v>
      </c>
      <c r="F274" s="35">
        <v>2022</v>
      </c>
      <c r="G274" s="26">
        <v>44562</v>
      </c>
      <c r="H274" s="27">
        <v>44926</v>
      </c>
      <c r="I274" s="29">
        <f>D274*E274*12</f>
        <v>22200</v>
      </c>
      <c r="J274" s="258"/>
      <c r="K274" s="258"/>
      <c r="L274" s="259">
        <f t="shared" si="123"/>
        <v>444</v>
      </c>
      <c r="M274" s="36"/>
      <c r="N274" s="36"/>
      <c r="O274" s="28">
        <f t="shared" si="125"/>
        <v>22644</v>
      </c>
      <c r="P274" s="217" t="s">
        <v>341</v>
      </c>
      <c r="Q274" s="261" t="s">
        <v>901</v>
      </c>
    </row>
    <row r="275" spans="1:17" x14ac:dyDescent="0.25">
      <c r="A275" s="257" t="s">
        <v>368</v>
      </c>
      <c r="B275" s="276" t="s">
        <v>904</v>
      </c>
      <c r="C275" s="36" t="s">
        <v>48</v>
      </c>
      <c r="D275" s="218">
        <v>25</v>
      </c>
      <c r="E275" s="229">
        <v>74</v>
      </c>
      <c r="F275" s="35">
        <v>2023</v>
      </c>
      <c r="G275" s="26">
        <v>44927</v>
      </c>
      <c r="H275" s="135">
        <v>44941</v>
      </c>
      <c r="I275" s="29">
        <f>D275*E275*0.5</f>
        <v>925</v>
      </c>
      <c r="J275" s="258"/>
      <c r="K275" s="258"/>
      <c r="L275" s="259">
        <f t="shared" si="123"/>
        <v>18.5</v>
      </c>
      <c r="M275" s="36"/>
      <c r="N275" s="36"/>
      <c r="O275" s="28">
        <f t="shared" si="125"/>
        <v>943.5</v>
      </c>
      <c r="P275" s="217" t="s">
        <v>341</v>
      </c>
      <c r="Q275" s="261" t="s">
        <v>901</v>
      </c>
    </row>
    <row r="276" spans="1:17" hidden="1" x14ac:dyDescent="0.25">
      <c r="A276" s="257" t="s">
        <v>368</v>
      </c>
      <c r="B276" s="276" t="s">
        <v>904</v>
      </c>
      <c r="C276" s="36" t="s">
        <v>48</v>
      </c>
      <c r="D276" s="218">
        <v>25</v>
      </c>
      <c r="E276" s="229">
        <v>74</v>
      </c>
      <c r="F276" s="35">
        <v>2022</v>
      </c>
      <c r="G276" s="26">
        <v>44562</v>
      </c>
      <c r="H276" s="27">
        <v>44926</v>
      </c>
      <c r="I276" s="29">
        <f>D276*E276*12</f>
        <v>22200</v>
      </c>
      <c r="J276" s="258"/>
      <c r="K276" s="258"/>
      <c r="L276" s="259">
        <f t="shared" si="123"/>
        <v>444</v>
      </c>
      <c r="M276" s="36"/>
      <c r="N276" s="36"/>
      <c r="O276" s="28">
        <f t="shared" si="125"/>
        <v>22644</v>
      </c>
      <c r="P276" s="217" t="s">
        <v>341</v>
      </c>
      <c r="Q276" s="261" t="s">
        <v>901</v>
      </c>
    </row>
    <row r="277" spans="1:17" x14ac:dyDescent="0.25">
      <c r="A277" s="257" t="s">
        <v>368</v>
      </c>
      <c r="B277" s="276" t="s">
        <v>904</v>
      </c>
      <c r="C277" s="89" t="s">
        <v>48</v>
      </c>
      <c r="D277" s="216">
        <v>25</v>
      </c>
      <c r="E277" s="35">
        <v>80</v>
      </c>
      <c r="F277" s="35">
        <v>2023</v>
      </c>
      <c r="G277" s="26">
        <v>44927</v>
      </c>
      <c r="H277" s="135">
        <v>45169</v>
      </c>
      <c r="I277" s="29">
        <f>D277*E277*8</f>
        <v>16000</v>
      </c>
      <c r="J277" s="28"/>
      <c r="K277" s="35"/>
      <c r="L277" s="90">
        <f t="shared" ref="L277" si="126">+I277*2%</f>
        <v>320</v>
      </c>
      <c r="M277" s="36"/>
      <c r="N277" s="36"/>
      <c r="O277" s="28">
        <f t="shared" ref="O277" si="127">SUM(I277:N277)</f>
        <v>16320</v>
      </c>
      <c r="P277" s="217" t="s">
        <v>341</v>
      </c>
      <c r="Q277" s="261" t="s">
        <v>901</v>
      </c>
    </row>
    <row r="278" spans="1:17" x14ac:dyDescent="0.25">
      <c r="A278" s="257" t="s">
        <v>368</v>
      </c>
      <c r="B278" s="276" t="s">
        <v>904</v>
      </c>
      <c r="C278" s="36" t="s">
        <v>48</v>
      </c>
      <c r="D278" s="218">
        <v>25</v>
      </c>
      <c r="E278" s="229">
        <v>74</v>
      </c>
      <c r="F278" s="35">
        <v>2023</v>
      </c>
      <c r="G278" s="26">
        <v>44927</v>
      </c>
      <c r="H278" s="135">
        <v>44985</v>
      </c>
      <c r="I278" s="29">
        <f>D278*E278*2</f>
        <v>3700</v>
      </c>
      <c r="J278" s="258"/>
      <c r="K278" s="258"/>
      <c r="L278" s="259">
        <f t="shared" si="123"/>
        <v>74</v>
      </c>
      <c r="M278" s="36"/>
      <c r="N278" s="36"/>
      <c r="O278" s="28">
        <f t="shared" si="125"/>
        <v>3774</v>
      </c>
      <c r="P278" s="217" t="s">
        <v>341</v>
      </c>
      <c r="Q278" s="261" t="s">
        <v>901</v>
      </c>
    </row>
    <row r="279" spans="1:17" hidden="1" x14ac:dyDescent="0.25">
      <c r="A279" s="257" t="s">
        <v>368</v>
      </c>
      <c r="B279" s="276" t="s">
        <v>904</v>
      </c>
      <c r="C279" s="36" t="s">
        <v>48</v>
      </c>
      <c r="D279" s="218">
        <v>25</v>
      </c>
      <c r="E279" s="229">
        <v>80</v>
      </c>
      <c r="F279" s="35">
        <v>2022</v>
      </c>
      <c r="G279" s="26">
        <v>44562</v>
      </c>
      <c r="H279" s="27">
        <v>44926</v>
      </c>
      <c r="I279" s="29">
        <f>D279*E279*12</f>
        <v>24000</v>
      </c>
      <c r="J279" s="258"/>
      <c r="K279" s="258"/>
      <c r="L279" s="259">
        <f t="shared" si="123"/>
        <v>480</v>
      </c>
      <c r="M279" s="36"/>
      <c r="N279" s="36"/>
      <c r="O279" s="28">
        <f t="shared" ref="O279:O288" si="128">SUM(I279:N279)</f>
        <v>24480</v>
      </c>
      <c r="P279" s="217" t="s">
        <v>341</v>
      </c>
      <c r="Q279" s="261" t="s">
        <v>901</v>
      </c>
    </row>
    <row r="280" spans="1:17" x14ac:dyDescent="0.25">
      <c r="A280" s="257" t="s">
        <v>368</v>
      </c>
      <c r="B280" s="276" t="s">
        <v>904</v>
      </c>
      <c r="C280" s="36" t="s">
        <v>48</v>
      </c>
      <c r="D280" s="218">
        <v>25</v>
      </c>
      <c r="E280" s="229">
        <v>80</v>
      </c>
      <c r="F280" s="35">
        <v>2023</v>
      </c>
      <c r="G280" s="26">
        <v>44927</v>
      </c>
      <c r="H280" s="27">
        <v>45260</v>
      </c>
      <c r="I280" s="29">
        <f>D280*E280*11</f>
        <v>22000</v>
      </c>
      <c r="J280" s="258"/>
      <c r="K280" s="258"/>
      <c r="L280" s="259">
        <f t="shared" si="123"/>
        <v>440</v>
      </c>
      <c r="M280" s="36"/>
      <c r="N280" s="36"/>
      <c r="O280" s="28">
        <f t="shared" si="128"/>
        <v>22440</v>
      </c>
      <c r="P280" s="217" t="s">
        <v>341</v>
      </c>
      <c r="Q280" s="261" t="s">
        <v>901</v>
      </c>
    </row>
    <row r="281" spans="1:17" x14ac:dyDescent="0.25">
      <c r="A281" s="257" t="s">
        <v>368</v>
      </c>
      <c r="B281" s="276" t="s">
        <v>904</v>
      </c>
      <c r="C281" s="36" t="s">
        <v>48</v>
      </c>
      <c r="D281" s="218">
        <v>25</v>
      </c>
      <c r="E281" s="229">
        <v>80</v>
      </c>
      <c r="F281" s="35">
        <v>2023</v>
      </c>
      <c r="G281" s="114">
        <v>45047</v>
      </c>
      <c r="H281" s="27">
        <v>45291</v>
      </c>
      <c r="I281" s="29">
        <f>D281*E281*8</f>
        <v>16000</v>
      </c>
      <c r="J281" s="258"/>
      <c r="K281" s="258"/>
      <c r="L281" s="259">
        <f t="shared" si="123"/>
        <v>320</v>
      </c>
      <c r="M281" s="36"/>
      <c r="N281" s="36"/>
      <c r="O281" s="28">
        <f t="shared" si="128"/>
        <v>16320</v>
      </c>
      <c r="P281" s="217" t="s">
        <v>719</v>
      </c>
      <c r="Q281" s="261" t="s">
        <v>901</v>
      </c>
    </row>
    <row r="282" spans="1:17" hidden="1" x14ac:dyDescent="0.25">
      <c r="A282" s="257" t="s">
        <v>368</v>
      </c>
      <c r="B282" s="276" t="s">
        <v>904</v>
      </c>
      <c r="C282" s="36" t="s">
        <v>48</v>
      </c>
      <c r="D282" s="218">
        <v>25</v>
      </c>
      <c r="E282" s="229">
        <v>80</v>
      </c>
      <c r="F282" s="35">
        <v>2024</v>
      </c>
      <c r="G282" s="26">
        <v>45292</v>
      </c>
      <c r="H282" s="27">
        <v>45657</v>
      </c>
      <c r="I282" s="29">
        <f>D282*E282*12</f>
        <v>24000</v>
      </c>
      <c r="J282" s="258"/>
      <c r="K282" s="258"/>
      <c r="L282" s="259">
        <f t="shared" si="123"/>
        <v>480</v>
      </c>
      <c r="M282" s="36"/>
      <c r="N282" s="36"/>
      <c r="O282" s="28">
        <f t="shared" si="128"/>
        <v>24480</v>
      </c>
      <c r="P282" s="217" t="s">
        <v>719</v>
      </c>
      <c r="Q282" s="261" t="s">
        <v>901</v>
      </c>
    </row>
    <row r="283" spans="1:17" x14ac:dyDescent="0.25">
      <c r="A283" s="257" t="s">
        <v>368</v>
      </c>
      <c r="B283" s="276" t="s">
        <v>904</v>
      </c>
      <c r="C283" s="36" t="s">
        <v>48</v>
      </c>
      <c r="D283" s="218">
        <v>25</v>
      </c>
      <c r="E283" s="229">
        <v>80</v>
      </c>
      <c r="F283" s="35">
        <v>2023</v>
      </c>
      <c r="G283" s="114">
        <v>45047</v>
      </c>
      <c r="H283" s="27">
        <v>45291</v>
      </c>
      <c r="I283" s="29">
        <f>D283*E283*8</f>
        <v>16000</v>
      </c>
      <c r="J283" s="258"/>
      <c r="K283" s="258"/>
      <c r="L283" s="259">
        <f t="shared" si="123"/>
        <v>320</v>
      </c>
      <c r="M283" s="36"/>
      <c r="N283" s="36"/>
      <c r="O283" s="28">
        <f t="shared" si="128"/>
        <v>16320</v>
      </c>
      <c r="P283" s="217" t="s">
        <v>719</v>
      </c>
      <c r="Q283" s="261" t="s">
        <v>901</v>
      </c>
    </row>
    <row r="284" spans="1:17" hidden="1" x14ac:dyDescent="0.25">
      <c r="A284" s="257" t="s">
        <v>368</v>
      </c>
      <c r="B284" s="276" t="s">
        <v>904</v>
      </c>
      <c r="C284" s="36" t="s">
        <v>48</v>
      </c>
      <c r="D284" s="218">
        <v>25</v>
      </c>
      <c r="E284" s="229">
        <v>80</v>
      </c>
      <c r="F284" s="35">
        <v>2024</v>
      </c>
      <c r="G284" s="26">
        <v>45292</v>
      </c>
      <c r="H284" s="27">
        <v>45657</v>
      </c>
      <c r="I284" s="29">
        <f>D284*E284*12</f>
        <v>24000</v>
      </c>
      <c r="J284" s="258"/>
      <c r="K284" s="258"/>
      <c r="L284" s="259">
        <f t="shared" si="123"/>
        <v>480</v>
      </c>
      <c r="M284" s="36"/>
      <c r="N284" s="36"/>
      <c r="O284" s="28">
        <f t="shared" si="128"/>
        <v>24480</v>
      </c>
      <c r="P284" s="217" t="s">
        <v>719</v>
      </c>
      <c r="Q284" s="261" t="s">
        <v>901</v>
      </c>
    </row>
    <row r="285" spans="1:17" x14ac:dyDescent="0.25">
      <c r="A285" s="257" t="s">
        <v>368</v>
      </c>
      <c r="B285" s="276" t="s">
        <v>904</v>
      </c>
      <c r="C285" s="36" t="s">
        <v>48</v>
      </c>
      <c r="D285" s="218">
        <v>25</v>
      </c>
      <c r="E285" s="229">
        <v>80</v>
      </c>
      <c r="F285" s="35">
        <v>2023</v>
      </c>
      <c r="G285" s="114">
        <v>45047</v>
      </c>
      <c r="H285" s="27">
        <v>45291</v>
      </c>
      <c r="I285" s="29">
        <f>D285*E285*8</f>
        <v>16000</v>
      </c>
      <c r="J285" s="258"/>
      <c r="K285" s="258"/>
      <c r="L285" s="259">
        <f t="shared" si="123"/>
        <v>320</v>
      </c>
      <c r="M285" s="36"/>
      <c r="N285" s="36"/>
      <c r="O285" s="28">
        <f t="shared" si="128"/>
        <v>16320</v>
      </c>
      <c r="P285" s="217" t="s">
        <v>719</v>
      </c>
      <c r="Q285" s="261" t="s">
        <v>901</v>
      </c>
    </row>
    <row r="286" spans="1:17" hidden="1" x14ac:dyDescent="0.25">
      <c r="A286" s="257" t="s">
        <v>368</v>
      </c>
      <c r="B286" s="276" t="s">
        <v>904</v>
      </c>
      <c r="C286" s="36" t="s">
        <v>48</v>
      </c>
      <c r="D286" s="218">
        <v>25</v>
      </c>
      <c r="E286" s="229">
        <v>80</v>
      </c>
      <c r="F286" s="35">
        <v>2024</v>
      </c>
      <c r="G286" s="26">
        <v>45292</v>
      </c>
      <c r="H286" s="27">
        <v>45657</v>
      </c>
      <c r="I286" s="29">
        <f>D286*E286*12</f>
        <v>24000</v>
      </c>
      <c r="J286" s="258"/>
      <c r="K286" s="258"/>
      <c r="L286" s="259">
        <f t="shared" si="123"/>
        <v>480</v>
      </c>
      <c r="M286" s="36"/>
      <c r="N286" s="36"/>
      <c r="O286" s="28">
        <f t="shared" si="128"/>
        <v>24480</v>
      </c>
      <c r="P286" s="217" t="s">
        <v>719</v>
      </c>
      <c r="Q286" s="261" t="s">
        <v>901</v>
      </c>
    </row>
    <row r="287" spans="1:17" x14ac:dyDescent="0.25">
      <c r="A287" s="257" t="s">
        <v>368</v>
      </c>
      <c r="B287" s="276" t="s">
        <v>904</v>
      </c>
      <c r="C287" s="36" t="s">
        <v>48</v>
      </c>
      <c r="D287" s="218">
        <v>25</v>
      </c>
      <c r="E287" s="229">
        <v>80</v>
      </c>
      <c r="F287" s="35">
        <v>2023</v>
      </c>
      <c r="G287" s="26">
        <v>45159</v>
      </c>
      <c r="H287" s="27">
        <v>45291</v>
      </c>
      <c r="I287" s="29">
        <f>D287*E287*4.5</f>
        <v>9000</v>
      </c>
      <c r="J287" s="258"/>
      <c r="K287" s="258"/>
      <c r="L287" s="259">
        <f t="shared" si="123"/>
        <v>180</v>
      </c>
      <c r="M287" s="36"/>
      <c r="N287" s="36"/>
      <c r="O287" s="28">
        <f t="shared" si="128"/>
        <v>9180</v>
      </c>
      <c r="P287" s="217" t="s">
        <v>859</v>
      </c>
      <c r="Q287" s="261" t="s">
        <v>901</v>
      </c>
    </row>
    <row r="288" spans="1:17" hidden="1" x14ac:dyDescent="0.25">
      <c r="A288" s="257" t="s">
        <v>368</v>
      </c>
      <c r="B288" s="276" t="s">
        <v>904</v>
      </c>
      <c r="C288" s="36" t="s">
        <v>48</v>
      </c>
      <c r="D288" s="218">
        <v>25</v>
      </c>
      <c r="E288" s="229">
        <v>80</v>
      </c>
      <c r="F288" s="35">
        <v>2024</v>
      </c>
      <c r="G288" s="26">
        <v>45292</v>
      </c>
      <c r="H288" s="27">
        <v>45657</v>
      </c>
      <c r="I288" s="29">
        <f>D288*E288*12</f>
        <v>24000</v>
      </c>
      <c r="J288" s="258"/>
      <c r="K288" s="258"/>
      <c r="L288" s="259">
        <f t="shared" si="123"/>
        <v>480</v>
      </c>
      <c r="M288" s="36"/>
      <c r="N288" s="36"/>
      <c r="O288" s="28">
        <f t="shared" si="128"/>
        <v>24480</v>
      </c>
      <c r="P288" s="217" t="s">
        <v>859</v>
      </c>
      <c r="Q288" s="261" t="s">
        <v>901</v>
      </c>
    </row>
    <row r="289" spans="1:16" ht="15.75" x14ac:dyDescent="0.3">
      <c r="A289" s="3"/>
      <c r="B289" s="77"/>
      <c r="C289" s="7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 x14ac:dyDescent="0.3">
      <c r="A290" s="3"/>
      <c r="B290" s="77"/>
      <c r="C290" s="7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 x14ac:dyDescent="0.3">
      <c r="A291" s="3"/>
      <c r="B291" s="77"/>
      <c r="C291" s="7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 x14ac:dyDescent="0.3">
      <c r="A292" s="3"/>
      <c r="B292" s="77"/>
      <c r="C292" s="7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 x14ac:dyDescent="0.3">
      <c r="A293" s="3"/>
      <c r="B293" s="77"/>
      <c r="C293" s="7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 x14ac:dyDescent="0.3">
      <c r="A294" s="3"/>
      <c r="B294" s="77"/>
      <c r="C294" s="77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3"/>
      <c r="O294" s="3"/>
      <c r="P294" s="3"/>
    </row>
    <row r="295" spans="1:16" ht="15.75" x14ac:dyDescent="0.3">
      <c r="A295" s="3"/>
      <c r="B295" s="77"/>
      <c r="C295" s="7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 x14ac:dyDescent="0.3">
      <c r="A296" s="3"/>
      <c r="B296" s="77"/>
      <c r="C296" s="7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.75" x14ac:dyDescent="0.3">
      <c r="A297" s="3"/>
      <c r="B297" s="77"/>
      <c r="C297" s="7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.75" x14ac:dyDescent="0.3">
      <c r="A298" s="3"/>
      <c r="B298" s="77"/>
      <c r="C298" s="7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 x14ac:dyDescent="0.3">
      <c r="A299" s="3"/>
      <c r="B299" s="77"/>
      <c r="C299" s="7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 x14ac:dyDescent="0.3">
      <c r="A300" s="3"/>
      <c r="B300" s="77"/>
      <c r="C300" s="7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B301" s="38"/>
      <c r="C301" s="38"/>
    </row>
    <row r="302" spans="1:16" x14ac:dyDescent="0.25">
      <c r="B302" s="38"/>
      <c r="C302" s="38"/>
    </row>
    <row r="303" spans="1:16" x14ac:dyDescent="0.25">
      <c r="B303" s="38"/>
      <c r="C303" s="38"/>
    </row>
    <row r="304" spans="1:16" x14ac:dyDescent="0.25">
      <c r="B304" s="38"/>
      <c r="C304" s="38"/>
    </row>
    <row r="305" spans="2:3" x14ac:dyDescent="0.25">
      <c r="B305" s="38"/>
      <c r="C305" s="38"/>
    </row>
    <row r="306" spans="2:3" x14ac:dyDescent="0.25">
      <c r="B306" s="38"/>
      <c r="C306" s="38"/>
    </row>
    <row r="307" spans="2:3" x14ac:dyDescent="0.25">
      <c r="B307" s="38"/>
      <c r="C307" s="38"/>
    </row>
    <row r="308" spans="2:3" x14ac:dyDescent="0.25">
      <c r="B308" s="38"/>
      <c r="C308" s="38"/>
    </row>
    <row r="309" spans="2:3" x14ac:dyDescent="0.25">
      <c r="B309" s="38"/>
      <c r="C309" s="38"/>
    </row>
    <row r="310" spans="2:3" x14ac:dyDescent="0.25">
      <c r="B310" s="38"/>
      <c r="C310" s="38"/>
    </row>
    <row r="311" spans="2:3" x14ac:dyDescent="0.25">
      <c r="B311" s="38"/>
      <c r="C311" s="38"/>
    </row>
    <row r="312" spans="2:3" x14ac:dyDescent="0.25">
      <c r="B312" s="38"/>
      <c r="C312" s="38"/>
    </row>
    <row r="313" spans="2:3" x14ac:dyDescent="0.25">
      <c r="B313" s="38"/>
      <c r="C313" s="38"/>
    </row>
    <row r="314" spans="2:3" x14ac:dyDescent="0.25">
      <c r="B314" s="38"/>
      <c r="C314" s="38"/>
    </row>
    <row r="315" spans="2:3" x14ac:dyDescent="0.25">
      <c r="B315" s="38"/>
      <c r="C315" s="38"/>
    </row>
    <row r="316" spans="2:3" x14ac:dyDescent="0.25">
      <c r="B316" s="38"/>
      <c r="C316" s="38"/>
    </row>
    <row r="317" spans="2:3" x14ac:dyDescent="0.25">
      <c r="B317" s="38"/>
      <c r="C317" s="38"/>
    </row>
    <row r="318" spans="2:3" x14ac:dyDescent="0.25">
      <c r="B318" s="38"/>
      <c r="C318" s="38"/>
    </row>
    <row r="319" spans="2:3" x14ac:dyDescent="0.25">
      <c r="B319" s="38"/>
      <c r="C319" s="38"/>
    </row>
    <row r="320" spans="2:3" x14ac:dyDescent="0.25">
      <c r="B320" s="38"/>
      <c r="C320" s="38"/>
    </row>
    <row r="321" spans="2:3" x14ac:dyDescent="0.25">
      <c r="B321" s="38"/>
      <c r="C321" s="38"/>
    </row>
    <row r="322" spans="2:3" x14ac:dyDescent="0.25">
      <c r="B322" s="38"/>
      <c r="C322" s="38"/>
    </row>
    <row r="323" spans="2:3" x14ac:dyDescent="0.25">
      <c r="B323" s="38"/>
      <c r="C323" s="38"/>
    </row>
    <row r="324" spans="2:3" x14ac:dyDescent="0.25">
      <c r="B324" s="38"/>
      <c r="C324" s="38"/>
    </row>
    <row r="325" spans="2:3" x14ac:dyDescent="0.25">
      <c r="B325" s="38"/>
      <c r="C325" s="38"/>
    </row>
    <row r="326" spans="2:3" x14ac:dyDescent="0.25">
      <c r="B326" s="38"/>
      <c r="C326" s="38"/>
    </row>
    <row r="327" spans="2:3" x14ac:dyDescent="0.25">
      <c r="B327" s="38"/>
      <c r="C327" s="38"/>
    </row>
    <row r="328" spans="2:3" x14ac:dyDescent="0.25">
      <c r="B328" s="38"/>
      <c r="C328" s="38"/>
    </row>
    <row r="329" spans="2:3" x14ac:dyDescent="0.25">
      <c r="B329" s="38"/>
      <c r="C329" s="38"/>
    </row>
    <row r="330" spans="2:3" x14ac:dyDescent="0.25">
      <c r="B330" s="38"/>
      <c r="C330" s="38"/>
    </row>
    <row r="331" spans="2:3" x14ac:dyDescent="0.25">
      <c r="B331" s="38"/>
      <c r="C331" s="38"/>
    </row>
    <row r="332" spans="2:3" x14ac:dyDescent="0.25">
      <c r="B332" s="38"/>
      <c r="C332" s="38"/>
    </row>
    <row r="333" spans="2:3" x14ac:dyDescent="0.25">
      <c r="B333" s="38"/>
      <c r="C333" s="38"/>
    </row>
    <row r="334" spans="2:3" x14ac:dyDescent="0.25">
      <c r="B334" s="38"/>
      <c r="C334" s="38"/>
    </row>
    <row r="335" spans="2:3" x14ac:dyDescent="0.25">
      <c r="B335" s="38"/>
      <c r="C335" s="38"/>
    </row>
    <row r="336" spans="2:3" x14ac:dyDescent="0.25">
      <c r="B336" s="38"/>
      <c r="C336" s="38"/>
    </row>
    <row r="337" spans="2:3" x14ac:dyDescent="0.25">
      <c r="B337" s="38"/>
      <c r="C337" s="38"/>
    </row>
    <row r="338" spans="2:3" x14ac:dyDescent="0.25">
      <c r="B338" s="38"/>
      <c r="C338" s="38"/>
    </row>
    <row r="339" spans="2:3" x14ac:dyDescent="0.25">
      <c r="B339" s="38"/>
      <c r="C339" s="38"/>
    </row>
    <row r="340" spans="2:3" x14ac:dyDescent="0.25">
      <c r="B340" s="38"/>
      <c r="C340" s="38"/>
    </row>
    <row r="341" spans="2:3" x14ac:dyDescent="0.25">
      <c r="B341" s="38"/>
      <c r="C341" s="38"/>
    </row>
    <row r="342" spans="2:3" x14ac:dyDescent="0.25">
      <c r="B342" s="38"/>
      <c r="C342" s="38"/>
    </row>
    <row r="343" spans="2:3" x14ac:dyDescent="0.25">
      <c r="B343" s="38"/>
      <c r="C343" s="38"/>
    </row>
    <row r="344" spans="2:3" x14ac:dyDescent="0.25">
      <c r="B344" s="38"/>
      <c r="C344" s="38"/>
    </row>
    <row r="345" spans="2:3" x14ac:dyDescent="0.25">
      <c r="B345" s="38"/>
      <c r="C345" s="38"/>
    </row>
    <row r="346" spans="2:3" x14ac:dyDescent="0.25">
      <c r="B346" s="38"/>
      <c r="C346" s="38"/>
    </row>
    <row r="347" spans="2:3" x14ac:dyDescent="0.25">
      <c r="B347" s="38"/>
      <c r="C347" s="38"/>
    </row>
    <row r="348" spans="2:3" x14ac:dyDescent="0.25">
      <c r="B348" s="38"/>
      <c r="C348" s="38"/>
    </row>
    <row r="349" spans="2:3" x14ac:dyDescent="0.25">
      <c r="B349" s="38"/>
      <c r="C349" s="38"/>
    </row>
    <row r="350" spans="2:3" x14ac:dyDescent="0.25">
      <c r="B350" s="38"/>
      <c r="C350" s="38"/>
    </row>
    <row r="351" spans="2:3" x14ac:dyDescent="0.25">
      <c r="B351" s="38"/>
      <c r="C351" s="38"/>
    </row>
    <row r="352" spans="2:3" x14ac:dyDescent="0.25">
      <c r="B352" s="38"/>
      <c r="C352" s="38"/>
    </row>
    <row r="353" spans="2:3" x14ac:dyDescent="0.25">
      <c r="B353" s="38"/>
      <c r="C353" s="38"/>
    </row>
    <row r="354" spans="2:3" x14ac:dyDescent="0.25">
      <c r="B354" s="38"/>
      <c r="C354" s="38"/>
    </row>
    <row r="355" spans="2:3" x14ac:dyDescent="0.25">
      <c r="B355" s="38"/>
      <c r="C355" s="38"/>
    </row>
    <row r="356" spans="2:3" x14ac:dyDescent="0.25">
      <c r="B356" s="38"/>
      <c r="C356" s="38"/>
    </row>
    <row r="357" spans="2:3" x14ac:dyDescent="0.25">
      <c r="B357" s="38"/>
      <c r="C357" s="38"/>
    </row>
    <row r="358" spans="2:3" x14ac:dyDescent="0.25">
      <c r="B358" s="38"/>
      <c r="C358" s="38"/>
    </row>
    <row r="359" spans="2:3" x14ac:dyDescent="0.25">
      <c r="B359" s="38"/>
      <c r="C359" s="38"/>
    </row>
    <row r="360" spans="2:3" x14ac:dyDescent="0.25">
      <c r="B360" s="38"/>
      <c r="C360" s="38"/>
    </row>
    <row r="361" spans="2:3" x14ac:dyDescent="0.25">
      <c r="B361" s="38"/>
      <c r="C361" s="38"/>
    </row>
    <row r="362" spans="2:3" x14ac:dyDescent="0.25">
      <c r="B362" s="38"/>
      <c r="C362" s="38"/>
    </row>
    <row r="363" spans="2:3" x14ac:dyDescent="0.25">
      <c r="B363" s="38"/>
      <c r="C363" s="38"/>
    </row>
    <row r="364" spans="2:3" x14ac:dyDescent="0.25">
      <c r="B364" s="38"/>
      <c r="C364" s="38"/>
    </row>
    <row r="365" spans="2:3" x14ac:dyDescent="0.25">
      <c r="B365" s="38"/>
      <c r="C365" s="38"/>
    </row>
    <row r="366" spans="2:3" x14ac:dyDescent="0.25">
      <c r="B366" s="38"/>
      <c r="C366" s="38"/>
    </row>
    <row r="367" spans="2:3" x14ac:dyDescent="0.25">
      <c r="B367" s="38"/>
      <c r="C367" s="38"/>
    </row>
    <row r="368" spans="2:3" x14ac:dyDescent="0.25">
      <c r="B368" s="38"/>
      <c r="C368" s="38"/>
    </row>
    <row r="369" spans="2:3" x14ac:dyDescent="0.25">
      <c r="B369" s="38"/>
      <c r="C369" s="38"/>
    </row>
    <row r="370" spans="2:3" x14ac:dyDescent="0.25">
      <c r="B370" s="38"/>
      <c r="C370" s="38"/>
    </row>
    <row r="371" spans="2:3" x14ac:dyDescent="0.25">
      <c r="B371" s="38"/>
      <c r="C371" s="38"/>
    </row>
    <row r="372" spans="2:3" x14ac:dyDescent="0.25">
      <c r="B372" s="38"/>
      <c r="C372" s="38"/>
    </row>
    <row r="373" spans="2:3" x14ac:dyDescent="0.25">
      <c r="B373" s="38"/>
      <c r="C373" s="38"/>
    </row>
    <row r="374" spans="2:3" x14ac:dyDescent="0.25">
      <c r="B374" s="38"/>
      <c r="C374" s="38"/>
    </row>
    <row r="375" spans="2:3" x14ac:dyDescent="0.25">
      <c r="B375" s="38"/>
      <c r="C375" s="38"/>
    </row>
    <row r="376" spans="2:3" x14ac:dyDescent="0.25">
      <c r="B376" s="38"/>
      <c r="C376" s="38"/>
    </row>
    <row r="377" spans="2:3" x14ac:dyDescent="0.25">
      <c r="B377" s="38"/>
      <c r="C377" s="38"/>
    </row>
    <row r="378" spans="2:3" x14ac:dyDescent="0.25">
      <c r="B378" s="38"/>
      <c r="C378" s="38"/>
    </row>
    <row r="379" spans="2:3" x14ac:dyDescent="0.25">
      <c r="B379" s="38"/>
      <c r="C379" s="38"/>
    </row>
    <row r="380" spans="2:3" x14ac:dyDescent="0.25">
      <c r="B380" s="38"/>
      <c r="C380" s="38"/>
    </row>
    <row r="381" spans="2:3" x14ac:dyDescent="0.25">
      <c r="B381" s="38"/>
      <c r="C381" s="38"/>
    </row>
    <row r="382" spans="2:3" x14ac:dyDescent="0.25">
      <c r="B382" s="38"/>
      <c r="C382" s="38"/>
    </row>
    <row r="383" spans="2:3" x14ac:dyDescent="0.25">
      <c r="B383" s="38"/>
      <c r="C383" s="38"/>
    </row>
    <row r="384" spans="2:3" x14ac:dyDescent="0.25">
      <c r="B384" s="38"/>
      <c r="C384" s="38"/>
    </row>
    <row r="385" spans="2:3" x14ac:dyDescent="0.25">
      <c r="B385" s="38"/>
      <c r="C385" s="38"/>
    </row>
    <row r="386" spans="2:3" x14ac:dyDescent="0.25">
      <c r="B386" s="38"/>
      <c r="C386" s="38"/>
    </row>
    <row r="387" spans="2:3" x14ac:dyDescent="0.25">
      <c r="B387" s="38"/>
      <c r="C387" s="38"/>
    </row>
    <row r="388" spans="2:3" x14ac:dyDescent="0.25">
      <c r="B388" s="38"/>
      <c r="C388" s="38"/>
    </row>
    <row r="389" spans="2:3" x14ac:dyDescent="0.25">
      <c r="B389" s="38"/>
      <c r="C389" s="38"/>
    </row>
    <row r="390" spans="2:3" x14ac:dyDescent="0.25">
      <c r="B390" s="38"/>
      <c r="C390" s="38"/>
    </row>
    <row r="391" spans="2:3" x14ac:dyDescent="0.25">
      <c r="B391" s="38"/>
      <c r="C391" s="38"/>
    </row>
    <row r="392" spans="2:3" x14ac:dyDescent="0.25">
      <c r="B392" s="38"/>
      <c r="C392" s="38"/>
    </row>
    <row r="393" spans="2:3" x14ac:dyDescent="0.25">
      <c r="B393" s="38"/>
      <c r="C393" s="38"/>
    </row>
    <row r="394" spans="2:3" x14ac:dyDescent="0.25">
      <c r="B394" s="38"/>
      <c r="C394" s="38"/>
    </row>
    <row r="395" spans="2:3" x14ac:dyDescent="0.25">
      <c r="B395" s="38"/>
      <c r="C395" s="38"/>
    </row>
    <row r="396" spans="2:3" x14ac:dyDescent="0.25">
      <c r="B396" s="38"/>
      <c r="C396" s="38"/>
    </row>
    <row r="397" spans="2:3" x14ac:dyDescent="0.25">
      <c r="B397" s="38"/>
      <c r="C397" s="38"/>
    </row>
    <row r="398" spans="2:3" x14ac:dyDescent="0.25">
      <c r="B398" s="38"/>
      <c r="C398" s="38"/>
    </row>
    <row r="399" spans="2:3" x14ac:dyDescent="0.25">
      <c r="B399" s="38"/>
      <c r="C399" s="38"/>
    </row>
    <row r="400" spans="2:3" x14ac:dyDescent="0.25">
      <c r="B400" s="38"/>
      <c r="C400" s="38"/>
    </row>
    <row r="401" spans="2:3" x14ac:dyDescent="0.25">
      <c r="B401" s="38"/>
      <c r="C401" s="38"/>
    </row>
    <row r="402" spans="2:3" x14ac:dyDescent="0.25">
      <c r="B402" s="38"/>
      <c r="C402" s="38"/>
    </row>
    <row r="403" spans="2:3" x14ac:dyDescent="0.25">
      <c r="B403" s="38"/>
      <c r="C403" s="38"/>
    </row>
    <row r="404" spans="2:3" x14ac:dyDescent="0.25">
      <c r="B404" s="38"/>
      <c r="C404" s="38"/>
    </row>
    <row r="405" spans="2:3" x14ac:dyDescent="0.25">
      <c r="B405" s="38"/>
      <c r="C405" s="38"/>
    </row>
    <row r="406" spans="2:3" x14ac:dyDescent="0.25">
      <c r="B406" s="38"/>
      <c r="C406" s="38"/>
    </row>
    <row r="407" spans="2:3" x14ac:dyDescent="0.25">
      <c r="B407" s="38"/>
      <c r="C407" s="38"/>
    </row>
    <row r="408" spans="2:3" x14ac:dyDescent="0.25">
      <c r="B408" s="38"/>
      <c r="C408" s="38"/>
    </row>
    <row r="409" spans="2:3" x14ac:dyDescent="0.25">
      <c r="B409" s="38"/>
      <c r="C409" s="38"/>
    </row>
    <row r="410" spans="2:3" x14ac:dyDescent="0.25">
      <c r="B410" s="38"/>
      <c r="C410" s="38"/>
    </row>
    <row r="411" spans="2:3" x14ac:dyDescent="0.25">
      <c r="B411" s="38"/>
      <c r="C411" s="38"/>
    </row>
    <row r="412" spans="2:3" x14ac:dyDescent="0.25">
      <c r="B412" s="38"/>
      <c r="C412" s="38"/>
    </row>
    <row r="413" spans="2:3" x14ac:dyDescent="0.25">
      <c r="B413" s="38"/>
      <c r="C413" s="38"/>
    </row>
    <row r="414" spans="2:3" x14ac:dyDescent="0.25">
      <c r="B414" s="38"/>
      <c r="C414" s="38"/>
    </row>
    <row r="415" spans="2:3" x14ac:dyDescent="0.25">
      <c r="B415" s="38"/>
      <c r="C415" s="38"/>
    </row>
    <row r="416" spans="2:3" x14ac:dyDescent="0.25">
      <c r="B416" s="38"/>
      <c r="C416" s="38"/>
    </row>
    <row r="417" spans="2:3" x14ac:dyDescent="0.25">
      <c r="B417" s="38"/>
      <c r="C417" s="38"/>
    </row>
    <row r="418" spans="2:3" x14ac:dyDescent="0.25">
      <c r="B418" s="38"/>
      <c r="C418" s="38"/>
    </row>
    <row r="419" spans="2:3" x14ac:dyDescent="0.25">
      <c r="B419" s="38"/>
      <c r="C419" s="38"/>
    </row>
    <row r="420" spans="2:3" x14ac:dyDescent="0.25">
      <c r="B420" s="38"/>
      <c r="C420" s="38"/>
    </row>
    <row r="421" spans="2:3" x14ac:dyDescent="0.25">
      <c r="B421" s="38"/>
      <c r="C421" s="38"/>
    </row>
    <row r="422" spans="2:3" x14ac:dyDescent="0.25">
      <c r="B422" s="38"/>
      <c r="C422" s="38"/>
    </row>
    <row r="423" spans="2:3" x14ac:dyDescent="0.25">
      <c r="B423" s="38"/>
      <c r="C423" s="38"/>
    </row>
    <row r="424" spans="2:3" x14ac:dyDescent="0.25">
      <c r="B424" s="38"/>
      <c r="C424" s="38"/>
    </row>
    <row r="425" spans="2:3" x14ac:dyDescent="0.25">
      <c r="B425" s="38"/>
      <c r="C425" s="38"/>
    </row>
    <row r="426" spans="2:3" x14ac:dyDescent="0.25">
      <c r="B426" s="38"/>
      <c r="C426" s="38"/>
    </row>
    <row r="427" spans="2:3" x14ac:dyDescent="0.25">
      <c r="B427" s="38"/>
      <c r="C427" s="38"/>
    </row>
    <row r="428" spans="2:3" x14ac:dyDescent="0.25">
      <c r="B428" s="38"/>
      <c r="C428" s="38"/>
    </row>
    <row r="429" spans="2:3" x14ac:dyDescent="0.25">
      <c r="B429" s="38"/>
      <c r="C429" s="38"/>
    </row>
    <row r="430" spans="2:3" x14ac:dyDescent="0.25">
      <c r="B430" s="38"/>
      <c r="C430" s="38"/>
    </row>
    <row r="431" spans="2:3" x14ac:dyDescent="0.25">
      <c r="B431" s="38"/>
      <c r="C431" s="38"/>
    </row>
    <row r="432" spans="2:3" x14ac:dyDescent="0.25">
      <c r="B432" s="38"/>
      <c r="C432" s="38"/>
    </row>
    <row r="433" spans="2:3" x14ac:dyDescent="0.25">
      <c r="B433" s="38"/>
      <c r="C433" s="38"/>
    </row>
    <row r="434" spans="2:3" x14ac:dyDescent="0.25">
      <c r="B434" s="38"/>
      <c r="C434" s="38"/>
    </row>
    <row r="435" spans="2:3" x14ac:dyDescent="0.25">
      <c r="B435" s="38"/>
      <c r="C435" s="38"/>
    </row>
    <row r="436" spans="2:3" x14ac:dyDescent="0.25">
      <c r="B436" s="38"/>
      <c r="C436" s="38"/>
    </row>
    <row r="437" spans="2:3" x14ac:dyDescent="0.25">
      <c r="B437" s="38"/>
      <c r="C437" s="38"/>
    </row>
    <row r="438" spans="2:3" x14ac:dyDescent="0.25">
      <c r="B438" s="38"/>
      <c r="C438" s="38"/>
    </row>
    <row r="439" spans="2:3" x14ac:dyDescent="0.25">
      <c r="B439" s="38"/>
      <c r="C439" s="38"/>
    </row>
    <row r="440" spans="2:3" x14ac:dyDescent="0.25">
      <c r="B440" s="38"/>
      <c r="C440" s="38"/>
    </row>
    <row r="441" spans="2:3" x14ac:dyDescent="0.25">
      <c r="B441" s="38"/>
      <c r="C441" s="38"/>
    </row>
    <row r="442" spans="2:3" x14ac:dyDescent="0.25">
      <c r="B442" s="38"/>
      <c r="C442" s="38"/>
    </row>
    <row r="443" spans="2:3" x14ac:dyDescent="0.25">
      <c r="B443" s="38"/>
      <c r="C443" s="38"/>
    </row>
    <row r="444" spans="2:3" x14ac:dyDescent="0.25">
      <c r="B444" s="38"/>
      <c r="C444" s="38"/>
    </row>
    <row r="445" spans="2:3" x14ac:dyDescent="0.25">
      <c r="B445" s="38"/>
      <c r="C445" s="38"/>
    </row>
    <row r="446" spans="2:3" x14ac:dyDescent="0.25">
      <c r="B446" s="38"/>
      <c r="C446" s="38"/>
    </row>
    <row r="447" spans="2:3" x14ac:dyDescent="0.25">
      <c r="B447" s="38"/>
      <c r="C447" s="38"/>
    </row>
    <row r="448" spans="2:3" x14ac:dyDescent="0.25">
      <c r="B448" s="38"/>
      <c r="C448" s="38"/>
    </row>
    <row r="449" spans="2:3" x14ac:dyDescent="0.25">
      <c r="B449" s="38"/>
      <c r="C449" s="38"/>
    </row>
    <row r="450" spans="2:3" x14ac:dyDescent="0.25">
      <c r="B450" s="38"/>
      <c r="C450" s="38"/>
    </row>
    <row r="451" spans="2:3" x14ac:dyDescent="0.25">
      <c r="B451" s="38"/>
      <c r="C451" s="38"/>
    </row>
    <row r="452" spans="2:3" x14ac:dyDescent="0.25">
      <c r="B452" s="38"/>
      <c r="C452" s="38"/>
    </row>
    <row r="453" spans="2:3" x14ac:dyDescent="0.25">
      <c r="B453" s="38"/>
      <c r="C453" s="38"/>
    </row>
    <row r="454" spans="2:3" x14ac:dyDescent="0.25">
      <c r="B454" s="38"/>
      <c r="C454" s="38"/>
    </row>
    <row r="455" spans="2:3" x14ac:dyDescent="0.25">
      <c r="B455" s="38"/>
      <c r="C455" s="38"/>
    </row>
    <row r="456" spans="2:3" x14ac:dyDescent="0.25">
      <c r="B456" s="38"/>
      <c r="C456" s="38"/>
    </row>
    <row r="457" spans="2:3" x14ac:dyDescent="0.25">
      <c r="B457" s="38"/>
      <c r="C457" s="38"/>
    </row>
    <row r="458" spans="2:3" x14ac:dyDescent="0.25">
      <c r="B458" s="38"/>
      <c r="C458" s="38"/>
    </row>
    <row r="459" spans="2:3" x14ac:dyDescent="0.25">
      <c r="B459" s="38"/>
      <c r="C459" s="38"/>
    </row>
    <row r="460" spans="2:3" x14ac:dyDescent="0.25">
      <c r="B460" s="38"/>
      <c r="C460" s="38"/>
    </row>
    <row r="461" spans="2:3" x14ac:dyDescent="0.25">
      <c r="B461" s="38"/>
      <c r="C461" s="38"/>
    </row>
    <row r="462" spans="2:3" x14ac:dyDescent="0.25">
      <c r="B462" s="38"/>
      <c r="C462" s="38"/>
    </row>
    <row r="463" spans="2:3" x14ac:dyDescent="0.25">
      <c r="B463" s="38"/>
      <c r="C463" s="38"/>
    </row>
    <row r="464" spans="2:3" x14ac:dyDescent="0.25">
      <c r="B464" s="38"/>
      <c r="C464" s="38"/>
    </row>
    <row r="465" spans="2:3" x14ac:dyDescent="0.25">
      <c r="B465" s="38"/>
      <c r="C465" s="38"/>
    </row>
    <row r="466" spans="2:3" x14ac:dyDescent="0.25">
      <c r="B466" s="38"/>
      <c r="C466" s="38"/>
    </row>
    <row r="467" spans="2:3" x14ac:dyDescent="0.25">
      <c r="B467" s="38"/>
      <c r="C467" s="38"/>
    </row>
    <row r="468" spans="2:3" x14ac:dyDescent="0.25">
      <c r="B468" s="38"/>
      <c r="C468" s="38"/>
    </row>
    <row r="469" spans="2:3" x14ac:dyDescent="0.25">
      <c r="B469" s="38"/>
      <c r="C469" s="38"/>
    </row>
    <row r="470" spans="2:3" x14ac:dyDescent="0.25">
      <c r="B470" s="38"/>
      <c r="C470" s="38"/>
    </row>
    <row r="471" spans="2:3" x14ac:dyDescent="0.25">
      <c r="B471" s="38"/>
      <c r="C471" s="38"/>
    </row>
    <row r="472" spans="2:3" x14ac:dyDescent="0.25">
      <c r="B472" s="38"/>
      <c r="C472" s="38"/>
    </row>
    <row r="473" spans="2:3" x14ac:dyDescent="0.25">
      <c r="B473" s="38"/>
      <c r="C473" s="38"/>
    </row>
    <row r="474" spans="2:3" x14ac:dyDescent="0.25">
      <c r="B474" s="38"/>
      <c r="C474" s="38"/>
    </row>
    <row r="475" spans="2:3" x14ac:dyDescent="0.25">
      <c r="B475" s="38"/>
      <c r="C475" s="38"/>
    </row>
    <row r="476" spans="2:3" x14ac:dyDescent="0.25">
      <c r="B476" s="38"/>
      <c r="C476" s="38"/>
    </row>
    <row r="477" spans="2:3" x14ac:dyDescent="0.25">
      <c r="B477" s="38"/>
      <c r="C477" s="38"/>
    </row>
    <row r="478" spans="2:3" x14ac:dyDescent="0.25">
      <c r="B478" s="38"/>
      <c r="C478" s="38"/>
    </row>
    <row r="479" spans="2:3" x14ac:dyDescent="0.25">
      <c r="B479" s="38"/>
      <c r="C479" s="38"/>
    </row>
    <row r="480" spans="2:3" x14ac:dyDescent="0.25">
      <c r="B480" s="38"/>
      <c r="C480" s="38"/>
    </row>
    <row r="481" spans="2:3" x14ac:dyDescent="0.25">
      <c r="B481" s="38"/>
      <c r="C481" s="38"/>
    </row>
    <row r="482" spans="2:3" x14ac:dyDescent="0.25">
      <c r="B482" s="38"/>
      <c r="C482" s="38"/>
    </row>
    <row r="483" spans="2:3" x14ac:dyDescent="0.25">
      <c r="B483" s="38"/>
      <c r="C483" s="38"/>
    </row>
    <row r="484" spans="2:3" x14ac:dyDescent="0.25">
      <c r="B484" s="38"/>
      <c r="C484" s="38"/>
    </row>
    <row r="485" spans="2:3" x14ac:dyDescent="0.25">
      <c r="B485" s="38"/>
      <c r="C485" s="38"/>
    </row>
    <row r="486" spans="2:3" x14ac:dyDescent="0.25">
      <c r="B486" s="38"/>
      <c r="C486" s="38"/>
    </row>
    <row r="487" spans="2:3" x14ac:dyDescent="0.25">
      <c r="B487" s="38"/>
      <c r="C487" s="38"/>
    </row>
    <row r="488" spans="2:3" x14ac:dyDescent="0.25">
      <c r="B488" s="38"/>
      <c r="C488" s="38"/>
    </row>
    <row r="489" spans="2:3" x14ac:dyDescent="0.25">
      <c r="B489" s="38"/>
      <c r="C489" s="38"/>
    </row>
    <row r="490" spans="2:3" x14ac:dyDescent="0.25">
      <c r="B490" s="38"/>
      <c r="C490" s="38"/>
    </row>
    <row r="491" spans="2:3" x14ac:dyDescent="0.25">
      <c r="B491" s="38"/>
      <c r="C491" s="38"/>
    </row>
    <row r="492" spans="2:3" x14ac:dyDescent="0.25">
      <c r="B492" s="38"/>
      <c r="C492" s="38"/>
    </row>
    <row r="493" spans="2:3" x14ac:dyDescent="0.25">
      <c r="B493" s="38"/>
      <c r="C493" s="38"/>
    </row>
    <row r="494" spans="2:3" x14ac:dyDescent="0.25">
      <c r="B494" s="38"/>
      <c r="C494" s="38"/>
    </row>
    <row r="495" spans="2:3" x14ac:dyDescent="0.25">
      <c r="B495" s="38"/>
      <c r="C495" s="38"/>
    </row>
    <row r="496" spans="2:3" x14ac:dyDescent="0.25">
      <c r="B496" s="38"/>
      <c r="C496" s="38"/>
    </row>
    <row r="497" spans="2:3" x14ac:dyDescent="0.25">
      <c r="B497" s="38"/>
      <c r="C497" s="38"/>
    </row>
    <row r="498" spans="2:3" x14ac:dyDescent="0.25">
      <c r="B498" s="38"/>
      <c r="C498" s="38"/>
    </row>
    <row r="499" spans="2:3" x14ac:dyDescent="0.25">
      <c r="B499" s="38"/>
      <c r="C499" s="38"/>
    </row>
    <row r="500" spans="2:3" x14ac:dyDescent="0.25">
      <c r="B500" s="38"/>
      <c r="C500" s="38"/>
    </row>
    <row r="501" spans="2:3" x14ac:dyDescent="0.25">
      <c r="B501" s="38"/>
      <c r="C501" s="38"/>
    </row>
    <row r="502" spans="2:3" x14ac:dyDescent="0.25">
      <c r="B502" s="38"/>
      <c r="C502" s="38"/>
    </row>
    <row r="503" spans="2:3" x14ac:dyDescent="0.25">
      <c r="B503" s="38"/>
      <c r="C503" s="38"/>
    </row>
    <row r="504" spans="2:3" x14ac:dyDescent="0.25">
      <c r="B504" s="38"/>
      <c r="C504" s="38"/>
    </row>
    <row r="505" spans="2:3" x14ac:dyDescent="0.25">
      <c r="B505" s="38"/>
      <c r="C505" s="38"/>
    </row>
    <row r="506" spans="2:3" x14ac:dyDescent="0.25">
      <c r="B506" s="38"/>
      <c r="C506" s="38"/>
    </row>
    <row r="507" spans="2:3" x14ac:dyDescent="0.25">
      <c r="B507" s="38"/>
      <c r="C507" s="38"/>
    </row>
    <row r="508" spans="2:3" x14ac:dyDescent="0.25">
      <c r="B508" s="38"/>
      <c r="C508" s="38"/>
    </row>
    <row r="509" spans="2:3" x14ac:dyDescent="0.25">
      <c r="B509" s="38"/>
      <c r="C509" s="38"/>
    </row>
    <row r="510" spans="2:3" x14ac:dyDescent="0.25">
      <c r="B510" s="38"/>
      <c r="C510" s="38"/>
    </row>
    <row r="511" spans="2:3" x14ac:dyDescent="0.25">
      <c r="B511" s="38"/>
      <c r="C511" s="38"/>
    </row>
    <row r="512" spans="2:3" x14ac:dyDescent="0.25">
      <c r="B512" s="38"/>
      <c r="C512" s="38"/>
    </row>
    <row r="513" spans="2:3" x14ac:dyDescent="0.25">
      <c r="B513" s="38"/>
      <c r="C513" s="38"/>
    </row>
    <row r="514" spans="2:3" x14ac:dyDescent="0.25">
      <c r="B514" s="38"/>
      <c r="C514" s="38"/>
    </row>
    <row r="515" spans="2:3" x14ac:dyDescent="0.25">
      <c r="B515" s="38"/>
      <c r="C515" s="38"/>
    </row>
    <row r="516" spans="2:3" x14ac:dyDescent="0.25">
      <c r="B516" s="38"/>
      <c r="C516" s="38"/>
    </row>
    <row r="517" spans="2:3" x14ac:dyDescent="0.25">
      <c r="B517" s="38"/>
      <c r="C517" s="38"/>
    </row>
    <row r="518" spans="2:3" x14ac:dyDescent="0.25">
      <c r="B518" s="38"/>
      <c r="C518" s="38"/>
    </row>
    <row r="519" spans="2:3" x14ac:dyDescent="0.25">
      <c r="B519" s="38"/>
      <c r="C519" s="38"/>
    </row>
    <row r="520" spans="2:3" x14ac:dyDescent="0.25">
      <c r="B520" s="38"/>
      <c r="C520" s="38"/>
    </row>
    <row r="521" spans="2:3" x14ac:dyDescent="0.25">
      <c r="B521" s="38"/>
      <c r="C521" s="38"/>
    </row>
    <row r="522" spans="2:3" x14ac:dyDescent="0.25">
      <c r="B522" s="38"/>
      <c r="C522" s="38"/>
    </row>
    <row r="523" spans="2:3" x14ac:dyDescent="0.25">
      <c r="B523" s="38"/>
      <c r="C523" s="38"/>
    </row>
    <row r="524" spans="2:3" x14ac:dyDescent="0.25">
      <c r="B524" s="38"/>
      <c r="C524" s="38"/>
    </row>
    <row r="525" spans="2:3" x14ac:dyDescent="0.25">
      <c r="B525" s="38"/>
      <c r="C525" s="38"/>
    </row>
    <row r="526" spans="2:3" x14ac:dyDescent="0.25">
      <c r="B526" s="38"/>
      <c r="C526" s="38"/>
    </row>
    <row r="527" spans="2:3" x14ac:dyDescent="0.25">
      <c r="B527" s="38"/>
      <c r="C527" s="38"/>
    </row>
    <row r="528" spans="2:3" x14ac:dyDescent="0.25">
      <c r="B528" s="38"/>
      <c r="C528" s="38"/>
    </row>
    <row r="529" spans="2:3" x14ac:dyDescent="0.25">
      <c r="B529" s="38"/>
      <c r="C529" s="38"/>
    </row>
    <row r="530" spans="2:3" x14ac:dyDescent="0.25">
      <c r="B530" s="38"/>
      <c r="C530" s="38"/>
    </row>
    <row r="531" spans="2:3" x14ac:dyDescent="0.25">
      <c r="B531" s="38"/>
      <c r="C531" s="38"/>
    </row>
    <row r="532" spans="2:3" x14ac:dyDescent="0.25">
      <c r="B532" s="38"/>
      <c r="C532" s="38"/>
    </row>
    <row r="533" spans="2:3" x14ac:dyDescent="0.25">
      <c r="B533" s="38"/>
      <c r="C533" s="38"/>
    </row>
    <row r="534" spans="2:3" x14ac:dyDescent="0.25">
      <c r="B534" s="38"/>
      <c r="C534" s="38"/>
    </row>
    <row r="535" spans="2:3" x14ac:dyDescent="0.25">
      <c r="B535" s="38"/>
      <c r="C535" s="38"/>
    </row>
    <row r="536" spans="2:3" x14ac:dyDescent="0.25">
      <c r="B536" s="38"/>
      <c r="C536" s="38"/>
    </row>
    <row r="537" spans="2:3" x14ac:dyDescent="0.25">
      <c r="B537" s="38"/>
      <c r="C537" s="38"/>
    </row>
    <row r="538" spans="2:3" x14ac:dyDescent="0.25">
      <c r="B538" s="38"/>
      <c r="C538" s="38"/>
    </row>
    <row r="539" spans="2:3" x14ac:dyDescent="0.25">
      <c r="B539" s="38"/>
      <c r="C539" s="38"/>
    </row>
    <row r="540" spans="2:3" x14ac:dyDescent="0.25">
      <c r="B540" s="38"/>
      <c r="C540" s="38"/>
    </row>
    <row r="541" spans="2:3" x14ac:dyDescent="0.25">
      <c r="B541" s="38"/>
      <c r="C541" s="38"/>
    </row>
    <row r="542" spans="2:3" x14ac:dyDescent="0.25">
      <c r="B542" s="38"/>
      <c r="C542" s="38"/>
    </row>
    <row r="543" spans="2:3" x14ac:dyDescent="0.25">
      <c r="B543" s="38"/>
      <c r="C543" s="38"/>
    </row>
    <row r="544" spans="2:3" x14ac:dyDescent="0.25">
      <c r="B544" s="38"/>
      <c r="C544" s="38"/>
    </row>
    <row r="545" spans="2:3" x14ac:dyDescent="0.25">
      <c r="B545" s="38"/>
      <c r="C545" s="38"/>
    </row>
    <row r="546" spans="2:3" x14ac:dyDescent="0.25">
      <c r="B546" s="38"/>
      <c r="C546" s="38"/>
    </row>
    <row r="547" spans="2:3" x14ac:dyDescent="0.25">
      <c r="B547" s="38"/>
      <c r="C547" s="38"/>
    </row>
    <row r="548" spans="2:3" x14ac:dyDescent="0.25">
      <c r="B548" s="38"/>
      <c r="C548" s="38"/>
    </row>
    <row r="549" spans="2:3" x14ac:dyDescent="0.25">
      <c r="B549" s="38"/>
      <c r="C549" s="38"/>
    </row>
    <row r="550" spans="2:3" x14ac:dyDescent="0.25">
      <c r="B550" s="38"/>
      <c r="C550" s="38"/>
    </row>
    <row r="551" spans="2:3" x14ac:dyDescent="0.25">
      <c r="B551" s="38"/>
      <c r="C551" s="38"/>
    </row>
    <row r="552" spans="2:3" x14ac:dyDescent="0.25">
      <c r="B552" s="38"/>
      <c r="C552" s="38"/>
    </row>
    <row r="553" spans="2:3" x14ac:dyDescent="0.25">
      <c r="B553" s="38"/>
      <c r="C553" s="38"/>
    </row>
    <row r="554" spans="2:3" x14ac:dyDescent="0.25">
      <c r="B554" s="38"/>
      <c r="C554" s="38"/>
    </row>
    <row r="555" spans="2:3" x14ac:dyDescent="0.25">
      <c r="B555" s="38"/>
      <c r="C555" s="38"/>
    </row>
    <row r="556" spans="2:3" x14ac:dyDescent="0.25">
      <c r="B556" s="38"/>
      <c r="C556" s="38"/>
    </row>
    <row r="557" spans="2:3" x14ac:dyDescent="0.25">
      <c r="B557" s="38"/>
      <c r="C557" s="38"/>
    </row>
    <row r="558" spans="2:3" x14ac:dyDescent="0.25">
      <c r="B558" s="38"/>
      <c r="C558" s="38"/>
    </row>
    <row r="559" spans="2:3" x14ac:dyDescent="0.25">
      <c r="B559" s="38"/>
      <c r="C559" s="38"/>
    </row>
    <row r="560" spans="2:3" x14ac:dyDescent="0.25">
      <c r="B560" s="38"/>
      <c r="C560" s="38"/>
    </row>
    <row r="561" spans="2:3" x14ac:dyDescent="0.25">
      <c r="B561" s="38"/>
      <c r="C561" s="38"/>
    </row>
    <row r="562" spans="2:3" x14ac:dyDescent="0.25">
      <c r="B562" s="38"/>
      <c r="C562" s="38"/>
    </row>
    <row r="563" spans="2:3" x14ac:dyDescent="0.25">
      <c r="B563" s="38"/>
      <c r="C563" s="38"/>
    </row>
    <row r="564" spans="2:3" x14ac:dyDescent="0.25">
      <c r="B564" s="38"/>
      <c r="C564" s="38"/>
    </row>
    <row r="565" spans="2:3" x14ac:dyDescent="0.25">
      <c r="B565" s="38"/>
      <c r="C565" s="38"/>
    </row>
    <row r="566" spans="2:3" x14ac:dyDescent="0.25">
      <c r="B566" s="38"/>
      <c r="C566" s="38"/>
    </row>
    <row r="567" spans="2:3" x14ac:dyDescent="0.25">
      <c r="B567" s="38"/>
      <c r="C567" s="38"/>
    </row>
    <row r="568" spans="2:3" x14ac:dyDescent="0.25">
      <c r="B568" s="38"/>
      <c r="C568" s="38"/>
    </row>
    <row r="569" spans="2:3" x14ac:dyDescent="0.25">
      <c r="B569" s="38"/>
      <c r="C569" s="38"/>
    </row>
    <row r="570" spans="2:3" x14ac:dyDescent="0.25">
      <c r="B570" s="38"/>
      <c r="C570" s="38"/>
    </row>
    <row r="571" spans="2:3" x14ac:dyDescent="0.25">
      <c r="B571" s="38"/>
      <c r="C571" s="38"/>
    </row>
    <row r="572" spans="2:3" x14ac:dyDescent="0.25">
      <c r="B572" s="38"/>
      <c r="C572" s="38"/>
    </row>
    <row r="573" spans="2:3" x14ac:dyDescent="0.25">
      <c r="B573" s="38"/>
      <c r="C573" s="38"/>
    </row>
    <row r="574" spans="2:3" x14ac:dyDescent="0.25">
      <c r="B574" s="38"/>
      <c r="C574" s="38"/>
    </row>
    <row r="575" spans="2:3" x14ac:dyDescent="0.25">
      <c r="B575" s="38"/>
      <c r="C575" s="38"/>
    </row>
    <row r="576" spans="2:3" x14ac:dyDescent="0.25">
      <c r="B576" s="38"/>
      <c r="C576" s="38"/>
    </row>
    <row r="577" spans="2:3" x14ac:dyDescent="0.25">
      <c r="B577" s="38"/>
      <c r="C577" s="38"/>
    </row>
    <row r="578" spans="2:3" x14ac:dyDescent="0.25">
      <c r="B578" s="38"/>
      <c r="C578" s="38"/>
    </row>
    <row r="579" spans="2:3" x14ac:dyDescent="0.25">
      <c r="B579" s="38"/>
      <c r="C579" s="38"/>
    </row>
    <row r="580" spans="2:3" x14ac:dyDescent="0.25">
      <c r="B580" s="38"/>
      <c r="C580" s="38"/>
    </row>
    <row r="581" spans="2:3" x14ac:dyDescent="0.25">
      <c r="B581" s="38"/>
      <c r="C581" s="38"/>
    </row>
    <row r="582" spans="2:3" x14ac:dyDescent="0.25">
      <c r="B582" s="38"/>
      <c r="C582" s="38"/>
    </row>
    <row r="583" spans="2:3" x14ac:dyDescent="0.25">
      <c r="B583" s="38"/>
      <c r="C583" s="38"/>
    </row>
    <row r="584" spans="2:3" x14ac:dyDescent="0.25">
      <c r="B584" s="38"/>
      <c r="C584" s="38"/>
    </row>
    <row r="585" spans="2:3" x14ac:dyDescent="0.25">
      <c r="B585" s="38"/>
      <c r="C585" s="38"/>
    </row>
    <row r="586" spans="2:3" x14ac:dyDescent="0.25">
      <c r="B586" s="38"/>
      <c r="C586" s="38"/>
    </row>
    <row r="587" spans="2:3" x14ac:dyDescent="0.25">
      <c r="B587" s="38"/>
      <c r="C587" s="38"/>
    </row>
    <row r="588" spans="2:3" x14ac:dyDescent="0.25">
      <c r="B588" s="38"/>
      <c r="C588" s="38"/>
    </row>
    <row r="589" spans="2:3" x14ac:dyDescent="0.25">
      <c r="B589" s="38"/>
      <c r="C589" s="38"/>
    </row>
    <row r="590" spans="2:3" x14ac:dyDescent="0.25">
      <c r="B590" s="38"/>
      <c r="C590" s="38"/>
    </row>
    <row r="591" spans="2:3" x14ac:dyDescent="0.25">
      <c r="B591" s="38"/>
      <c r="C591" s="38"/>
    </row>
    <row r="592" spans="2:3" x14ac:dyDescent="0.25">
      <c r="B592" s="38"/>
      <c r="C592" s="38"/>
    </row>
    <row r="593" spans="2:3" x14ac:dyDescent="0.25">
      <c r="B593" s="38"/>
      <c r="C593" s="38"/>
    </row>
    <row r="594" spans="2:3" x14ac:dyDescent="0.25">
      <c r="B594" s="38"/>
      <c r="C594" s="38"/>
    </row>
    <row r="595" spans="2:3" x14ac:dyDescent="0.25">
      <c r="B595" s="38"/>
      <c r="C595" s="38"/>
    </row>
    <row r="596" spans="2:3" x14ac:dyDescent="0.25">
      <c r="B596" s="38"/>
      <c r="C596" s="38"/>
    </row>
    <row r="597" spans="2:3" x14ac:dyDescent="0.25">
      <c r="B597" s="38"/>
      <c r="C597" s="38"/>
    </row>
    <row r="598" spans="2:3" x14ac:dyDescent="0.25">
      <c r="B598" s="38"/>
      <c r="C598" s="38"/>
    </row>
    <row r="599" spans="2:3" x14ac:dyDescent="0.25">
      <c r="B599" s="38"/>
      <c r="C599" s="38"/>
    </row>
    <row r="600" spans="2:3" x14ac:dyDescent="0.25">
      <c r="B600" s="38"/>
      <c r="C600" s="38"/>
    </row>
    <row r="601" spans="2:3" x14ac:dyDescent="0.25">
      <c r="B601" s="38"/>
      <c r="C601" s="38"/>
    </row>
    <row r="602" spans="2:3" x14ac:dyDescent="0.25">
      <c r="B602" s="38"/>
      <c r="C602" s="38"/>
    </row>
    <row r="603" spans="2:3" x14ac:dyDescent="0.25">
      <c r="B603" s="38"/>
      <c r="C603" s="38"/>
    </row>
    <row r="604" spans="2:3" x14ac:dyDescent="0.25">
      <c r="B604" s="38"/>
      <c r="C604" s="38"/>
    </row>
    <row r="605" spans="2:3" x14ac:dyDescent="0.25">
      <c r="B605" s="38"/>
      <c r="C605" s="38"/>
    </row>
    <row r="606" spans="2:3" x14ac:dyDescent="0.25">
      <c r="B606" s="38"/>
      <c r="C606" s="38"/>
    </row>
    <row r="607" spans="2:3" x14ac:dyDescent="0.25">
      <c r="B607" s="38"/>
      <c r="C607" s="38"/>
    </row>
    <row r="608" spans="2:3" x14ac:dyDescent="0.25">
      <c r="B608" s="38"/>
      <c r="C608" s="38"/>
    </row>
    <row r="609" spans="2:3" x14ac:dyDescent="0.25">
      <c r="B609" s="38"/>
      <c r="C609" s="38"/>
    </row>
    <row r="610" spans="2:3" x14ac:dyDescent="0.25">
      <c r="B610" s="38"/>
      <c r="C610" s="38"/>
    </row>
    <row r="611" spans="2:3" x14ac:dyDescent="0.25">
      <c r="B611" s="38"/>
      <c r="C611" s="38"/>
    </row>
    <row r="612" spans="2:3" x14ac:dyDescent="0.25">
      <c r="B612" s="38"/>
      <c r="C612" s="38"/>
    </row>
    <row r="613" spans="2:3" x14ac:dyDescent="0.25">
      <c r="B613" s="38"/>
      <c r="C613" s="38"/>
    </row>
    <row r="614" spans="2:3" x14ac:dyDescent="0.25">
      <c r="B614" s="38"/>
      <c r="C614" s="38"/>
    </row>
    <row r="615" spans="2:3" x14ac:dyDescent="0.25">
      <c r="B615" s="38"/>
      <c r="C615" s="38"/>
    </row>
    <row r="616" spans="2:3" x14ac:dyDescent="0.25">
      <c r="B616" s="38"/>
      <c r="C616" s="38"/>
    </row>
    <row r="617" spans="2:3" x14ac:dyDescent="0.25">
      <c r="B617" s="38"/>
      <c r="C617" s="38"/>
    </row>
    <row r="618" spans="2:3" x14ac:dyDescent="0.25">
      <c r="B618" s="38"/>
      <c r="C618" s="38"/>
    </row>
    <row r="619" spans="2:3" x14ac:dyDescent="0.25">
      <c r="B619" s="38"/>
      <c r="C619" s="38"/>
    </row>
    <row r="620" spans="2:3" x14ac:dyDescent="0.25">
      <c r="B620" s="38"/>
      <c r="C620" s="38"/>
    </row>
    <row r="621" spans="2:3" x14ac:dyDescent="0.25">
      <c r="B621" s="38"/>
      <c r="C621" s="38"/>
    </row>
    <row r="622" spans="2:3" x14ac:dyDescent="0.25">
      <c r="B622" s="38"/>
      <c r="C622" s="38"/>
    </row>
    <row r="623" spans="2:3" x14ac:dyDescent="0.25">
      <c r="B623" s="38"/>
      <c r="C623" s="38"/>
    </row>
    <row r="624" spans="2:3" x14ac:dyDescent="0.25">
      <c r="B624" s="38"/>
      <c r="C624" s="38"/>
    </row>
    <row r="625" spans="2:3" x14ac:dyDescent="0.25">
      <c r="B625" s="38"/>
      <c r="C625" s="38"/>
    </row>
    <row r="626" spans="2:3" x14ac:dyDescent="0.25">
      <c r="B626" s="38"/>
      <c r="C626" s="38"/>
    </row>
    <row r="627" spans="2:3" x14ac:dyDescent="0.25">
      <c r="B627" s="38"/>
      <c r="C627" s="38"/>
    </row>
    <row r="628" spans="2:3" x14ac:dyDescent="0.25">
      <c r="B628" s="38"/>
      <c r="C628" s="38"/>
    </row>
    <row r="629" spans="2:3" x14ac:dyDescent="0.25">
      <c r="B629" s="38"/>
      <c r="C629" s="38"/>
    </row>
    <row r="630" spans="2:3" x14ac:dyDescent="0.25">
      <c r="B630" s="38"/>
      <c r="C630" s="38"/>
    </row>
    <row r="631" spans="2:3" x14ac:dyDescent="0.25">
      <c r="B631" s="38"/>
      <c r="C631" s="38"/>
    </row>
    <row r="632" spans="2:3" x14ac:dyDescent="0.25">
      <c r="B632" s="38"/>
      <c r="C632" s="38"/>
    </row>
    <row r="633" spans="2:3" x14ac:dyDescent="0.25">
      <c r="B633" s="38"/>
      <c r="C633" s="38"/>
    </row>
    <row r="634" spans="2:3" x14ac:dyDescent="0.25">
      <c r="B634" s="38"/>
      <c r="C634" s="38"/>
    </row>
    <row r="635" spans="2:3" x14ac:dyDescent="0.25">
      <c r="B635" s="38"/>
      <c r="C635" s="38"/>
    </row>
    <row r="636" spans="2:3" x14ac:dyDescent="0.25">
      <c r="B636" s="38"/>
      <c r="C636" s="38"/>
    </row>
    <row r="637" spans="2:3" x14ac:dyDescent="0.25">
      <c r="B637" s="38"/>
      <c r="C637" s="38"/>
    </row>
    <row r="638" spans="2:3" x14ac:dyDescent="0.25">
      <c r="B638" s="38"/>
      <c r="C638" s="38"/>
    </row>
    <row r="639" spans="2:3" x14ac:dyDescent="0.25">
      <c r="B639" s="38"/>
      <c r="C639" s="38"/>
    </row>
    <row r="640" spans="2:3" x14ac:dyDescent="0.25">
      <c r="B640" s="38"/>
      <c r="C640" s="38"/>
    </row>
    <row r="641" spans="2:3" x14ac:dyDescent="0.25">
      <c r="B641" s="38"/>
      <c r="C641" s="38"/>
    </row>
    <row r="642" spans="2:3" x14ac:dyDescent="0.25">
      <c r="B642" s="38"/>
      <c r="C642" s="38"/>
    </row>
    <row r="643" spans="2:3" x14ac:dyDescent="0.25">
      <c r="B643" s="38"/>
      <c r="C643" s="38"/>
    </row>
    <row r="644" spans="2:3" x14ac:dyDescent="0.25">
      <c r="B644" s="38"/>
      <c r="C644" s="38"/>
    </row>
    <row r="645" spans="2:3" x14ac:dyDescent="0.25">
      <c r="B645" s="38"/>
      <c r="C645" s="38"/>
    </row>
    <row r="646" spans="2:3" x14ac:dyDescent="0.25">
      <c r="B646" s="38"/>
      <c r="C646" s="38"/>
    </row>
    <row r="647" spans="2:3" x14ac:dyDescent="0.25">
      <c r="B647" s="38"/>
      <c r="C647" s="38"/>
    </row>
    <row r="648" spans="2:3" x14ac:dyDescent="0.25">
      <c r="B648" s="38"/>
      <c r="C648" s="38"/>
    </row>
    <row r="649" spans="2:3" x14ac:dyDescent="0.25">
      <c r="B649" s="38"/>
      <c r="C649" s="38"/>
    </row>
    <row r="650" spans="2:3" x14ac:dyDescent="0.25">
      <c r="B650" s="38"/>
      <c r="C650" s="38"/>
    </row>
    <row r="651" spans="2:3" x14ac:dyDescent="0.25">
      <c r="B651" s="38"/>
      <c r="C651" s="38"/>
    </row>
    <row r="652" spans="2:3" x14ac:dyDescent="0.25">
      <c r="B652" s="38"/>
      <c r="C652" s="38"/>
    </row>
    <row r="653" spans="2:3" x14ac:dyDescent="0.25">
      <c r="B653" s="38"/>
      <c r="C653" s="38"/>
    </row>
    <row r="654" spans="2:3" x14ac:dyDescent="0.25">
      <c r="B654" s="38"/>
      <c r="C654" s="38"/>
    </row>
    <row r="655" spans="2:3" x14ac:dyDescent="0.25">
      <c r="B655" s="38"/>
      <c r="C655" s="38"/>
    </row>
    <row r="656" spans="2:3" x14ac:dyDescent="0.25">
      <c r="B656" s="38"/>
      <c r="C656" s="38"/>
    </row>
    <row r="657" spans="2:3" x14ac:dyDescent="0.25">
      <c r="B657" s="38"/>
      <c r="C657" s="38"/>
    </row>
    <row r="658" spans="2:3" x14ac:dyDescent="0.25">
      <c r="B658" s="38"/>
      <c r="C658" s="38"/>
    </row>
    <row r="659" spans="2:3" x14ac:dyDescent="0.25">
      <c r="B659" s="38"/>
      <c r="C659" s="38"/>
    </row>
    <row r="660" spans="2:3" x14ac:dyDescent="0.25">
      <c r="B660" s="38"/>
      <c r="C660" s="38"/>
    </row>
    <row r="661" spans="2:3" x14ac:dyDescent="0.25">
      <c r="B661" s="38"/>
      <c r="C661" s="38"/>
    </row>
    <row r="662" spans="2:3" x14ac:dyDescent="0.25">
      <c r="B662" s="38"/>
      <c r="C662" s="38"/>
    </row>
    <row r="663" spans="2:3" x14ac:dyDescent="0.25">
      <c r="B663" s="38"/>
      <c r="C663" s="38"/>
    </row>
    <row r="664" spans="2:3" x14ac:dyDescent="0.25">
      <c r="B664" s="38"/>
      <c r="C664" s="38"/>
    </row>
    <row r="665" spans="2:3" x14ac:dyDescent="0.25">
      <c r="B665" s="38"/>
      <c r="C665" s="38"/>
    </row>
    <row r="666" spans="2:3" x14ac:dyDescent="0.25">
      <c r="B666" s="38"/>
      <c r="C666" s="38"/>
    </row>
    <row r="667" spans="2:3" x14ac:dyDescent="0.25">
      <c r="B667" s="38"/>
      <c r="C667" s="38"/>
    </row>
    <row r="668" spans="2:3" x14ac:dyDescent="0.25">
      <c r="B668" s="38"/>
      <c r="C668" s="38"/>
    </row>
    <row r="669" spans="2:3" x14ac:dyDescent="0.25">
      <c r="B669" s="38"/>
      <c r="C669" s="38"/>
    </row>
    <row r="670" spans="2:3" x14ac:dyDescent="0.25">
      <c r="B670" s="38"/>
      <c r="C670" s="38"/>
    </row>
    <row r="671" spans="2:3" x14ac:dyDescent="0.25">
      <c r="B671" s="38"/>
      <c r="C671" s="38"/>
    </row>
    <row r="672" spans="2:3" x14ac:dyDescent="0.25">
      <c r="B672" s="38"/>
      <c r="C672" s="38"/>
    </row>
    <row r="673" spans="2:3" x14ac:dyDescent="0.25">
      <c r="B673" s="38"/>
      <c r="C673" s="38"/>
    </row>
    <row r="674" spans="2:3" x14ac:dyDescent="0.25">
      <c r="B674" s="38"/>
      <c r="C674" s="38"/>
    </row>
    <row r="675" spans="2:3" x14ac:dyDescent="0.25">
      <c r="B675" s="38"/>
      <c r="C675" s="38"/>
    </row>
    <row r="676" spans="2:3" x14ac:dyDescent="0.25">
      <c r="B676" s="38"/>
      <c r="C676" s="38"/>
    </row>
    <row r="677" spans="2:3" x14ac:dyDescent="0.25">
      <c r="B677" s="38"/>
      <c r="C677" s="38"/>
    </row>
    <row r="678" spans="2:3" x14ac:dyDescent="0.25">
      <c r="B678" s="38"/>
      <c r="C678" s="38"/>
    </row>
    <row r="679" spans="2:3" x14ac:dyDescent="0.25">
      <c r="B679" s="38"/>
      <c r="C679" s="38"/>
    </row>
    <row r="680" spans="2:3" x14ac:dyDescent="0.25">
      <c r="B680" s="38"/>
      <c r="C680" s="38"/>
    </row>
    <row r="681" spans="2:3" x14ac:dyDescent="0.25">
      <c r="B681" s="38"/>
      <c r="C681" s="38"/>
    </row>
    <row r="682" spans="2:3" x14ac:dyDescent="0.25">
      <c r="B682" s="38"/>
      <c r="C682" s="38"/>
    </row>
    <row r="683" spans="2:3" x14ac:dyDescent="0.25">
      <c r="B683" s="38"/>
      <c r="C683" s="38"/>
    </row>
    <row r="684" spans="2:3" x14ac:dyDescent="0.25">
      <c r="B684" s="38"/>
      <c r="C684" s="38"/>
    </row>
    <row r="685" spans="2:3" x14ac:dyDescent="0.25">
      <c r="B685" s="38"/>
      <c r="C685" s="38"/>
    </row>
    <row r="686" spans="2:3" x14ac:dyDescent="0.25">
      <c r="B686" s="38"/>
      <c r="C686" s="38"/>
    </row>
    <row r="687" spans="2:3" x14ac:dyDescent="0.25">
      <c r="B687" s="38"/>
      <c r="C687" s="38"/>
    </row>
    <row r="688" spans="2:3" x14ac:dyDescent="0.25">
      <c r="B688" s="38"/>
      <c r="C688" s="38"/>
    </row>
    <row r="689" spans="2:3" x14ac:dyDescent="0.25">
      <c r="B689" s="38"/>
      <c r="C689" s="38"/>
    </row>
    <row r="690" spans="2:3" x14ac:dyDescent="0.25">
      <c r="B690" s="38"/>
      <c r="C690" s="38"/>
    </row>
    <row r="691" spans="2:3" x14ac:dyDescent="0.25">
      <c r="B691" s="38"/>
      <c r="C691" s="38"/>
    </row>
    <row r="692" spans="2:3" x14ac:dyDescent="0.25">
      <c r="B692" s="38"/>
      <c r="C692" s="38"/>
    </row>
    <row r="693" spans="2:3" x14ac:dyDescent="0.25">
      <c r="B693" s="38"/>
      <c r="C693" s="38"/>
    </row>
    <row r="694" spans="2:3" x14ac:dyDescent="0.25">
      <c r="B694" s="38"/>
      <c r="C694" s="38"/>
    </row>
    <row r="695" spans="2:3" x14ac:dyDescent="0.25">
      <c r="B695" s="38"/>
      <c r="C695" s="38"/>
    </row>
    <row r="696" spans="2:3" x14ac:dyDescent="0.25">
      <c r="B696" s="38"/>
      <c r="C696" s="38"/>
    </row>
    <row r="697" spans="2:3" x14ac:dyDescent="0.25">
      <c r="B697" s="38"/>
      <c r="C697" s="38"/>
    </row>
    <row r="698" spans="2:3" x14ac:dyDescent="0.25">
      <c r="B698" s="38"/>
      <c r="C698" s="38"/>
    </row>
    <row r="699" spans="2:3" x14ac:dyDescent="0.25">
      <c r="B699" s="38"/>
      <c r="C699" s="38"/>
    </row>
    <row r="700" spans="2:3" x14ac:dyDescent="0.25">
      <c r="B700" s="38"/>
      <c r="C700" s="38"/>
    </row>
    <row r="701" spans="2:3" x14ac:dyDescent="0.25">
      <c r="B701" s="38"/>
      <c r="C701" s="38"/>
    </row>
    <row r="702" spans="2:3" x14ac:dyDescent="0.25">
      <c r="B702" s="38"/>
      <c r="C702" s="38"/>
    </row>
    <row r="703" spans="2:3" x14ac:dyDescent="0.25">
      <c r="B703" s="38"/>
      <c r="C703" s="38"/>
    </row>
    <row r="704" spans="2:3" x14ac:dyDescent="0.25">
      <c r="B704" s="38"/>
      <c r="C704" s="38"/>
    </row>
    <row r="705" spans="2:3" x14ac:dyDescent="0.25">
      <c r="B705" s="38"/>
      <c r="C705" s="38"/>
    </row>
    <row r="706" spans="2:3" x14ac:dyDescent="0.25">
      <c r="B706" s="38"/>
      <c r="C706" s="38"/>
    </row>
    <row r="707" spans="2:3" x14ac:dyDescent="0.25">
      <c r="B707" s="38"/>
      <c r="C707" s="38"/>
    </row>
    <row r="708" spans="2:3" x14ac:dyDescent="0.25">
      <c r="B708" s="38"/>
      <c r="C708" s="38"/>
    </row>
    <row r="709" spans="2:3" x14ac:dyDescent="0.25">
      <c r="B709" s="38"/>
      <c r="C709" s="38"/>
    </row>
    <row r="710" spans="2:3" x14ac:dyDescent="0.25">
      <c r="B710" s="38"/>
      <c r="C710" s="38"/>
    </row>
    <row r="711" spans="2:3" x14ac:dyDescent="0.25">
      <c r="B711" s="38"/>
      <c r="C711" s="38"/>
    </row>
    <row r="712" spans="2:3" x14ac:dyDescent="0.25">
      <c r="B712" s="38"/>
      <c r="C712" s="38"/>
    </row>
    <row r="713" spans="2:3" x14ac:dyDescent="0.25">
      <c r="B713" s="38"/>
      <c r="C713" s="38"/>
    </row>
    <row r="714" spans="2:3" x14ac:dyDescent="0.25">
      <c r="B714" s="38"/>
      <c r="C714" s="38"/>
    </row>
    <row r="715" spans="2:3" x14ac:dyDescent="0.25">
      <c r="B715" s="38"/>
      <c r="C715" s="38"/>
    </row>
    <row r="716" spans="2:3" x14ac:dyDescent="0.25">
      <c r="B716" s="38"/>
      <c r="C716" s="38"/>
    </row>
    <row r="717" spans="2:3" x14ac:dyDescent="0.25">
      <c r="B717" s="38"/>
      <c r="C717" s="38"/>
    </row>
    <row r="718" spans="2:3" x14ac:dyDescent="0.25">
      <c r="B718" s="38"/>
      <c r="C718" s="38"/>
    </row>
    <row r="719" spans="2:3" x14ac:dyDescent="0.25">
      <c r="B719" s="38"/>
      <c r="C719" s="38"/>
    </row>
    <row r="720" spans="2:3" x14ac:dyDescent="0.25">
      <c r="B720" s="38"/>
      <c r="C720" s="38"/>
    </row>
    <row r="721" spans="2:3" x14ac:dyDescent="0.25">
      <c r="B721" s="38"/>
      <c r="C721" s="38"/>
    </row>
    <row r="722" spans="2:3" x14ac:dyDescent="0.25">
      <c r="B722" s="38"/>
      <c r="C722" s="38"/>
    </row>
    <row r="723" spans="2:3" x14ac:dyDescent="0.25">
      <c r="B723" s="38"/>
      <c r="C723" s="38"/>
    </row>
    <row r="724" spans="2:3" x14ac:dyDescent="0.25">
      <c r="B724" s="38"/>
      <c r="C724" s="38"/>
    </row>
    <row r="725" spans="2:3" x14ac:dyDescent="0.25">
      <c r="B725" s="38"/>
      <c r="C725" s="38"/>
    </row>
    <row r="726" spans="2:3" x14ac:dyDescent="0.25">
      <c r="B726" s="38"/>
      <c r="C726" s="38"/>
    </row>
    <row r="727" spans="2:3" x14ac:dyDescent="0.25">
      <c r="B727" s="38"/>
      <c r="C727" s="38"/>
    </row>
    <row r="728" spans="2:3" x14ac:dyDescent="0.25">
      <c r="B728" s="38"/>
      <c r="C728" s="38"/>
    </row>
    <row r="729" spans="2:3" x14ac:dyDescent="0.25">
      <c r="B729" s="38"/>
      <c r="C729" s="38"/>
    </row>
    <row r="730" spans="2:3" x14ac:dyDescent="0.25">
      <c r="B730" s="38"/>
      <c r="C730" s="38"/>
    </row>
    <row r="731" spans="2:3" x14ac:dyDescent="0.25">
      <c r="B731" s="38"/>
      <c r="C731" s="38"/>
    </row>
    <row r="732" spans="2:3" x14ac:dyDescent="0.25">
      <c r="B732" s="38"/>
      <c r="C732" s="38"/>
    </row>
    <row r="733" spans="2:3" x14ac:dyDescent="0.25">
      <c r="B733" s="38"/>
      <c r="C733" s="38"/>
    </row>
    <row r="734" spans="2:3" x14ac:dyDescent="0.25">
      <c r="B734" s="38"/>
      <c r="C734" s="38"/>
    </row>
    <row r="735" spans="2:3" x14ac:dyDescent="0.25">
      <c r="B735" s="38"/>
      <c r="C735" s="38"/>
    </row>
    <row r="736" spans="2:3" x14ac:dyDescent="0.25">
      <c r="B736" s="38"/>
      <c r="C736" s="38"/>
    </row>
    <row r="737" spans="2:3" x14ac:dyDescent="0.25">
      <c r="B737" s="38"/>
      <c r="C737" s="38"/>
    </row>
    <row r="738" spans="2:3" x14ac:dyDescent="0.25">
      <c r="B738" s="38"/>
      <c r="C738" s="38"/>
    </row>
    <row r="739" spans="2:3" x14ac:dyDescent="0.25">
      <c r="B739" s="38"/>
      <c r="C739" s="38"/>
    </row>
    <row r="740" spans="2:3" x14ac:dyDescent="0.25">
      <c r="B740" s="38"/>
      <c r="C740" s="38"/>
    </row>
    <row r="741" spans="2:3" x14ac:dyDescent="0.25">
      <c r="B741" s="38"/>
      <c r="C741" s="38"/>
    </row>
    <row r="742" spans="2:3" x14ac:dyDescent="0.25">
      <c r="B742" s="38"/>
      <c r="C742" s="38"/>
    </row>
    <row r="743" spans="2:3" x14ac:dyDescent="0.25">
      <c r="B743" s="38"/>
      <c r="C743" s="38"/>
    </row>
    <row r="744" spans="2:3" x14ac:dyDescent="0.25">
      <c r="B744" s="38"/>
      <c r="C744" s="38"/>
    </row>
    <row r="745" spans="2:3" x14ac:dyDescent="0.25">
      <c r="B745" s="38"/>
      <c r="C745" s="38"/>
    </row>
    <row r="746" spans="2:3" x14ac:dyDescent="0.25">
      <c r="B746" s="38"/>
      <c r="C746" s="38"/>
    </row>
    <row r="747" spans="2:3" x14ac:dyDescent="0.25">
      <c r="B747" s="38"/>
      <c r="C747" s="38"/>
    </row>
    <row r="748" spans="2:3" x14ac:dyDescent="0.25">
      <c r="B748" s="38"/>
      <c r="C748" s="38"/>
    </row>
    <row r="749" spans="2:3" x14ac:dyDescent="0.25">
      <c r="B749" s="38"/>
      <c r="C749" s="38"/>
    </row>
    <row r="750" spans="2:3" x14ac:dyDescent="0.25">
      <c r="B750" s="38"/>
      <c r="C750" s="38"/>
    </row>
    <row r="751" spans="2:3" x14ac:dyDescent="0.25">
      <c r="B751" s="38"/>
      <c r="C751" s="38"/>
    </row>
    <row r="752" spans="2:3" x14ac:dyDescent="0.25">
      <c r="B752" s="38"/>
      <c r="C752" s="38"/>
    </row>
    <row r="753" spans="2:3" x14ac:dyDescent="0.25">
      <c r="B753" s="38"/>
      <c r="C753" s="38"/>
    </row>
    <row r="754" spans="2:3" x14ac:dyDescent="0.25">
      <c r="B754" s="38"/>
      <c r="C754" s="38"/>
    </row>
    <row r="755" spans="2:3" x14ac:dyDescent="0.25">
      <c r="B755" s="38"/>
      <c r="C755" s="38"/>
    </row>
    <row r="756" spans="2:3" x14ac:dyDescent="0.25">
      <c r="B756" s="38"/>
      <c r="C756" s="38"/>
    </row>
    <row r="757" spans="2:3" x14ac:dyDescent="0.25">
      <c r="B757" s="38"/>
      <c r="C757" s="38"/>
    </row>
    <row r="758" spans="2:3" x14ac:dyDescent="0.25">
      <c r="B758" s="38"/>
      <c r="C758" s="38"/>
    </row>
    <row r="759" spans="2:3" x14ac:dyDescent="0.25">
      <c r="B759" s="38"/>
      <c r="C759" s="38"/>
    </row>
    <row r="760" spans="2:3" x14ac:dyDescent="0.25">
      <c r="B760" s="38"/>
      <c r="C760" s="38"/>
    </row>
    <row r="761" spans="2:3" x14ac:dyDescent="0.25">
      <c r="B761" s="38"/>
      <c r="C761" s="38"/>
    </row>
    <row r="762" spans="2:3" x14ac:dyDescent="0.25">
      <c r="B762" s="38"/>
      <c r="C762" s="38"/>
    </row>
    <row r="763" spans="2:3" x14ac:dyDescent="0.25">
      <c r="B763" s="38"/>
      <c r="C763" s="38"/>
    </row>
    <row r="764" spans="2:3" x14ac:dyDescent="0.25">
      <c r="B764" s="38"/>
      <c r="C764" s="38"/>
    </row>
    <row r="765" spans="2:3" x14ac:dyDescent="0.25">
      <c r="B765" s="38"/>
      <c r="C765" s="38"/>
    </row>
    <row r="766" spans="2:3" x14ac:dyDescent="0.25">
      <c r="B766" s="38"/>
      <c r="C766" s="38"/>
    </row>
    <row r="767" spans="2:3" x14ac:dyDescent="0.25">
      <c r="B767" s="38"/>
      <c r="C767" s="38"/>
    </row>
    <row r="768" spans="2:3" x14ac:dyDescent="0.25">
      <c r="B768" s="38"/>
      <c r="C768" s="38"/>
    </row>
    <row r="769" spans="2:3" x14ac:dyDescent="0.25">
      <c r="B769" s="38"/>
      <c r="C769" s="38"/>
    </row>
    <row r="770" spans="2:3" x14ac:dyDescent="0.25">
      <c r="B770" s="38"/>
      <c r="C770" s="38"/>
    </row>
    <row r="771" spans="2:3" x14ac:dyDescent="0.25">
      <c r="B771" s="38"/>
      <c r="C771" s="38"/>
    </row>
    <row r="772" spans="2:3" x14ac:dyDescent="0.25">
      <c r="B772" s="38"/>
      <c r="C772" s="38"/>
    </row>
    <row r="773" spans="2:3" x14ac:dyDescent="0.25">
      <c r="B773" s="38"/>
      <c r="C773" s="38"/>
    </row>
    <row r="774" spans="2:3" x14ac:dyDescent="0.25">
      <c r="B774" s="38"/>
      <c r="C774" s="38"/>
    </row>
    <row r="775" spans="2:3" x14ac:dyDescent="0.25">
      <c r="B775" s="38"/>
      <c r="C775" s="38"/>
    </row>
    <row r="776" spans="2:3" x14ac:dyDescent="0.25">
      <c r="B776" s="38"/>
      <c r="C776" s="38"/>
    </row>
    <row r="777" spans="2:3" x14ac:dyDescent="0.25">
      <c r="B777" s="38"/>
      <c r="C777" s="38"/>
    </row>
    <row r="778" spans="2:3" x14ac:dyDescent="0.25">
      <c r="B778" s="38"/>
      <c r="C778" s="38"/>
    </row>
    <row r="779" spans="2:3" x14ac:dyDescent="0.25">
      <c r="B779" s="38"/>
      <c r="C779" s="38"/>
    </row>
    <row r="780" spans="2:3" x14ac:dyDescent="0.25">
      <c r="B780" s="38"/>
      <c r="C780" s="38"/>
    </row>
    <row r="781" spans="2:3" x14ac:dyDescent="0.25">
      <c r="B781" s="38"/>
      <c r="C781" s="38"/>
    </row>
    <row r="782" spans="2:3" x14ac:dyDescent="0.25">
      <c r="B782" s="38"/>
      <c r="C782" s="38"/>
    </row>
    <row r="783" spans="2:3" x14ac:dyDescent="0.25">
      <c r="B783" s="38"/>
      <c r="C783" s="38"/>
    </row>
    <row r="784" spans="2:3" x14ac:dyDescent="0.25">
      <c r="B784" s="38"/>
      <c r="C784" s="38"/>
    </row>
    <row r="785" spans="2:3" x14ac:dyDescent="0.25">
      <c r="B785" s="38"/>
      <c r="C785" s="38"/>
    </row>
    <row r="786" spans="2:3" x14ac:dyDescent="0.25">
      <c r="B786" s="38"/>
      <c r="C786" s="38"/>
    </row>
    <row r="787" spans="2:3" x14ac:dyDescent="0.25">
      <c r="B787" s="38"/>
      <c r="C787" s="38"/>
    </row>
    <row r="788" spans="2:3" x14ac:dyDescent="0.25">
      <c r="B788" s="38"/>
      <c r="C788" s="38"/>
    </row>
    <row r="789" spans="2:3" x14ac:dyDescent="0.25">
      <c r="B789" s="38"/>
      <c r="C789" s="38"/>
    </row>
    <row r="790" spans="2:3" x14ac:dyDescent="0.25">
      <c r="B790" s="38"/>
      <c r="C790" s="38"/>
    </row>
    <row r="791" spans="2:3" x14ac:dyDescent="0.25">
      <c r="B791" s="38"/>
      <c r="C791" s="38"/>
    </row>
    <row r="792" spans="2:3" x14ac:dyDescent="0.25">
      <c r="B792" s="38"/>
      <c r="C792" s="38"/>
    </row>
    <row r="793" spans="2:3" x14ac:dyDescent="0.25">
      <c r="B793" s="38"/>
      <c r="C793" s="38"/>
    </row>
    <row r="794" spans="2:3" x14ac:dyDescent="0.25">
      <c r="B794" s="38"/>
      <c r="C794" s="38"/>
    </row>
    <row r="795" spans="2:3" x14ac:dyDescent="0.25">
      <c r="B795" s="38"/>
      <c r="C795" s="38"/>
    </row>
    <row r="796" spans="2:3" x14ac:dyDescent="0.25">
      <c r="B796" s="38"/>
      <c r="C796" s="38"/>
    </row>
    <row r="797" spans="2:3" x14ac:dyDescent="0.25">
      <c r="B797" s="38"/>
      <c r="C797" s="38"/>
    </row>
    <row r="798" spans="2:3" x14ac:dyDescent="0.25">
      <c r="B798" s="38"/>
      <c r="C798" s="38"/>
    </row>
    <row r="799" spans="2:3" x14ac:dyDescent="0.25">
      <c r="B799" s="38"/>
      <c r="C799" s="38"/>
    </row>
    <row r="800" spans="2:3" x14ac:dyDescent="0.25">
      <c r="B800" s="38"/>
      <c r="C800" s="38"/>
    </row>
    <row r="801" spans="2:3" x14ac:dyDescent="0.25">
      <c r="B801" s="38"/>
      <c r="C801" s="38"/>
    </row>
    <row r="802" spans="2:3" x14ac:dyDescent="0.25">
      <c r="B802" s="38"/>
      <c r="C802" s="38"/>
    </row>
    <row r="803" spans="2:3" x14ac:dyDescent="0.25">
      <c r="B803" s="38"/>
      <c r="C803" s="38"/>
    </row>
    <row r="804" spans="2:3" x14ac:dyDescent="0.25">
      <c r="B804" s="38"/>
      <c r="C804" s="38"/>
    </row>
    <row r="805" spans="2:3" x14ac:dyDescent="0.25">
      <c r="B805" s="38"/>
      <c r="C805" s="38"/>
    </row>
    <row r="806" spans="2:3" x14ac:dyDescent="0.25">
      <c r="B806" s="38"/>
      <c r="C806" s="38"/>
    </row>
    <row r="807" spans="2:3" x14ac:dyDescent="0.25">
      <c r="B807" s="38"/>
      <c r="C807" s="38"/>
    </row>
    <row r="808" spans="2:3" x14ac:dyDescent="0.25">
      <c r="B808" s="38"/>
      <c r="C808" s="38"/>
    </row>
    <row r="809" spans="2:3" x14ac:dyDescent="0.25">
      <c r="B809" s="38"/>
      <c r="C809" s="38"/>
    </row>
    <row r="810" spans="2:3" x14ac:dyDescent="0.25">
      <c r="B810" s="38"/>
      <c r="C810" s="38"/>
    </row>
    <row r="811" spans="2:3" x14ac:dyDescent="0.25">
      <c r="B811" s="38"/>
      <c r="C811" s="38"/>
    </row>
    <row r="812" spans="2:3" x14ac:dyDescent="0.25">
      <c r="B812" s="38"/>
      <c r="C812" s="38"/>
    </row>
    <row r="813" spans="2:3" x14ac:dyDescent="0.25">
      <c r="B813" s="38"/>
      <c r="C813" s="38"/>
    </row>
    <row r="814" spans="2:3" x14ac:dyDescent="0.25">
      <c r="B814" s="38"/>
      <c r="C814" s="38"/>
    </row>
    <row r="815" spans="2:3" x14ac:dyDescent="0.25">
      <c r="B815" s="38"/>
      <c r="C815" s="38"/>
    </row>
    <row r="816" spans="2:3" x14ac:dyDescent="0.25">
      <c r="B816" s="38"/>
      <c r="C816" s="38"/>
    </row>
    <row r="817" spans="2:3" x14ac:dyDescent="0.25">
      <c r="B817" s="38"/>
      <c r="C817" s="38"/>
    </row>
    <row r="818" spans="2:3" x14ac:dyDescent="0.25">
      <c r="B818" s="38"/>
      <c r="C818" s="38"/>
    </row>
    <row r="819" spans="2:3" x14ac:dyDescent="0.25">
      <c r="B819" s="38"/>
      <c r="C819" s="38"/>
    </row>
    <row r="820" spans="2:3" x14ac:dyDescent="0.25">
      <c r="B820" s="38"/>
      <c r="C820" s="38"/>
    </row>
    <row r="821" spans="2:3" x14ac:dyDescent="0.25">
      <c r="B821" s="38"/>
      <c r="C821" s="38"/>
    </row>
    <row r="822" spans="2:3" x14ac:dyDescent="0.25">
      <c r="B822" s="38"/>
      <c r="C822" s="38"/>
    </row>
    <row r="823" spans="2:3" x14ac:dyDescent="0.25">
      <c r="B823" s="38"/>
      <c r="C823" s="38"/>
    </row>
    <row r="824" spans="2:3" x14ac:dyDescent="0.25">
      <c r="B824" s="38"/>
      <c r="C824" s="38"/>
    </row>
    <row r="825" spans="2:3" x14ac:dyDescent="0.25">
      <c r="B825" s="38"/>
      <c r="C825" s="38"/>
    </row>
    <row r="826" spans="2:3" x14ac:dyDescent="0.25">
      <c r="B826" s="38"/>
      <c r="C826" s="38"/>
    </row>
    <row r="827" spans="2:3" x14ac:dyDescent="0.25">
      <c r="B827" s="38"/>
      <c r="C827" s="38"/>
    </row>
    <row r="828" spans="2:3" x14ac:dyDescent="0.25">
      <c r="B828" s="38"/>
      <c r="C828" s="38"/>
    </row>
    <row r="829" spans="2:3" x14ac:dyDescent="0.25">
      <c r="B829" s="38"/>
      <c r="C829" s="38"/>
    </row>
    <row r="830" spans="2:3" x14ac:dyDescent="0.25">
      <c r="B830" s="38"/>
      <c r="C830" s="38"/>
    </row>
    <row r="831" spans="2:3" x14ac:dyDescent="0.25">
      <c r="B831" s="38"/>
      <c r="C831" s="38"/>
    </row>
    <row r="832" spans="2:3" x14ac:dyDescent="0.25">
      <c r="B832" s="38"/>
      <c r="C832" s="38"/>
    </row>
    <row r="833" spans="2:3" x14ac:dyDescent="0.25">
      <c r="B833" s="38"/>
      <c r="C833" s="38"/>
    </row>
    <row r="834" spans="2:3" x14ac:dyDescent="0.25">
      <c r="B834" s="38"/>
      <c r="C834" s="38"/>
    </row>
    <row r="835" spans="2:3" x14ac:dyDescent="0.25">
      <c r="B835" s="38"/>
      <c r="C835" s="38"/>
    </row>
    <row r="836" spans="2:3" x14ac:dyDescent="0.25">
      <c r="B836" s="38"/>
      <c r="C836" s="38"/>
    </row>
    <row r="837" spans="2:3" x14ac:dyDescent="0.25">
      <c r="B837" s="38"/>
      <c r="C837" s="38"/>
    </row>
    <row r="838" spans="2:3" x14ac:dyDescent="0.25">
      <c r="B838" s="38"/>
      <c r="C838" s="38"/>
    </row>
    <row r="839" spans="2:3" x14ac:dyDescent="0.25">
      <c r="B839" s="38"/>
      <c r="C839" s="38"/>
    </row>
    <row r="840" spans="2:3" x14ac:dyDescent="0.25">
      <c r="B840" s="38"/>
      <c r="C840" s="38"/>
    </row>
    <row r="841" spans="2:3" x14ac:dyDescent="0.25">
      <c r="B841" s="38"/>
      <c r="C841" s="38"/>
    </row>
    <row r="842" spans="2:3" x14ac:dyDescent="0.25">
      <c r="B842" s="38"/>
      <c r="C842" s="38"/>
    </row>
    <row r="843" spans="2:3" x14ac:dyDescent="0.25">
      <c r="B843" s="38"/>
      <c r="C843" s="38"/>
    </row>
    <row r="844" spans="2:3" x14ac:dyDescent="0.25">
      <c r="B844" s="38"/>
      <c r="C844" s="38"/>
    </row>
    <row r="845" spans="2:3" x14ac:dyDescent="0.25">
      <c r="B845" s="38"/>
      <c r="C845" s="38"/>
    </row>
    <row r="846" spans="2:3" x14ac:dyDescent="0.25">
      <c r="B846" s="38"/>
      <c r="C846" s="38"/>
    </row>
    <row r="847" spans="2:3" x14ac:dyDescent="0.25">
      <c r="B847" s="38"/>
      <c r="C847" s="38"/>
    </row>
    <row r="848" spans="2:3" x14ac:dyDescent="0.25">
      <c r="B848" s="38"/>
      <c r="C848" s="38"/>
    </row>
    <row r="849" spans="2:3" x14ac:dyDescent="0.25">
      <c r="B849" s="38"/>
      <c r="C849" s="38"/>
    </row>
    <row r="850" spans="2:3" x14ac:dyDescent="0.25">
      <c r="B850" s="38"/>
      <c r="C850" s="38"/>
    </row>
    <row r="851" spans="2:3" x14ac:dyDescent="0.25">
      <c r="B851" s="38"/>
      <c r="C851" s="38"/>
    </row>
    <row r="852" spans="2:3" x14ac:dyDescent="0.25">
      <c r="B852" s="38"/>
      <c r="C852" s="38"/>
    </row>
    <row r="853" spans="2:3" x14ac:dyDescent="0.25">
      <c r="B853" s="38"/>
      <c r="C853" s="38"/>
    </row>
    <row r="854" spans="2:3" x14ac:dyDescent="0.25">
      <c r="B854" s="38"/>
      <c r="C854" s="38"/>
    </row>
    <row r="855" spans="2:3" x14ac:dyDescent="0.25">
      <c r="B855" s="38"/>
      <c r="C855" s="38"/>
    </row>
    <row r="856" spans="2:3" x14ac:dyDescent="0.25">
      <c r="B856" s="38"/>
      <c r="C856" s="38"/>
    </row>
    <row r="857" spans="2:3" x14ac:dyDescent="0.25">
      <c r="B857" s="38"/>
      <c r="C857" s="38"/>
    </row>
    <row r="858" spans="2:3" x14ac:dyDescent="0.25">
      <c r="B858" s="38"/>
      <c r="C858" s="38"/>
    </row>
    <row r="859" spans="2:3" x14ac:dyDescent="0.25">
      <c r="B859" s="38"/>
      <c r="C859" s="38"/>
    </row>
    <row r="860" spans="2:3" x14ac:dyDescent="0.25">
      <c r="B860" s="38"/>
      <c r="C860" s="38"/>
    </row>
    <row r="861" spans="2:3" x14ac:dyDescent="0.25">
      <c r="B861" s="38"/>
      <c r="C861" s="38"/>
    </row>
    <row r="862" spans="2:3" x14ac:dyDescent="0.25">
      <c r="B862" s="38"/>
      <c r="C862" s="38"/>
    </row>
    <row r="863" spans="2:3" x14ac:dyDescent="0.25">
      <c r="B863" s="38"/>
      <c r="C863" s="38"/>
    </row>
    <row r="864" spans="2:3" x14ac:dyDescent="0.25">
      <c r="B864" s="38"/>
      <c r="C864" s="38"/>
    </row>
    <row r="865" spans="2:3" x14ac:dyDescent="0.25">
      <c r="B865" s="38"/>
      <c r="C865" s="38"/>
    </row>
    <row r="866" spans="2:3" x14ac:dyDescent="0.25">
      <c r="B866" s="38"/>
      <c r="C866" s="38"/>
    </row>
    <row r="867" spans="2:3" x14ac:dyDescent="0.25">
      <c r="B867" s="38"/>
      <c r="C867" s="38"/>
    </row>
    <row r="868" spans="2:3" x14ac:dyDescent="0.25">
      <c r="B868" s="38"/>
      <c r="C868" s="38"/>
    </row>
    <row r="869" spans="2:3" x14ac:dyDescent="0.25">
      <c r="B869" s="38"/>
      <c r="C869" s="38"/>
    </row>
    <row r="870" spans="2:3" x14ac:dyDescent="0.25">
      <c r="B870" s="38"/>
      <c r="C870" s="38"/>
    </row>
    <row r="871" spans="2:3" x14ac:dyDescent="0.25">
      <c r="B871" s="38"/>
      <c r="C871" s="38"/>
    </row>
    <row r="872" spans="2:3" x14ac:dyDescent="0.25">
      <c r="B872" s="38"/>
      <c r="C872" s="38"/>
    </row>
    <row r="873" spans="2:3" x14ac:dyDescent="0.25">
      <c r="B873" s="38"/>
      <c r="C873" s="38"/>
    </row>
    <row r="874" spans="2:3" x14ac:dyDescent="0.25">
      <c r="B874" s="38"/>
      <c r="C874" s="38"/>
    </row>
    <row r="875" spans="2:3" x14ac:dyDescent="0.25">
      <c r="B875" s="38"/>
      <c r="C875" s="38"/>
    </row>
    <row r="876" spans="2:3" x14ac:dyDescent="0.25">
      <c r="B876" s="38"/>
      <c r="C876" s="38"/>
    </row>
    <row r="877" spans="2:3" x14ac:dyDescent="0.25">
      <c r="B877" s="38"/>
      <c r="C877" s="38"/>
    </row>
    <row r="878" spans="2:3" x14ac:dyDescent="0.25">
      <c r="B878" s="38"/>
      <c r="C878" s="38"/>
    </row>
    <row r="879" spans="2:3" x14ac:dyDescent="0.25">
      <c r="B879" s="38"/>
      <c r="C879" s="38"/>
    </row>
    <row r="880" spans="2:3" x14ac:dyDescent="0.25">
      <c r="B880" s="38"/>
      <c r="C880" s="38"/>
    </row>
    <row r="881" spans="2:3" x14ac:dyDescent="0.25">
      <c r="B881" s="38"/>
      <c r="C881" s="38"/>
    </row>
    <row r="882" spans="2:3" x14ac:dyDescent="0.25">
      <c r="B882" s="38"/>
      <c r="C882" s="38"/>
    </row>
    <row r="883" spans="2:3" x14ac:dyDescent="0.25">
      <c r="B883" s="38"/>
      <c r="C883" s="38"/>
    </row>
    <row r="884" spans="2:3" x14ac:dyDescent="0.25">
      <c r="B884" s="38"/>
      <c r="C884" s="38"/>
    </row>
    <row r="885" spans="2:3" x14ac:dyDescent="0.25">
      <c r="B885" s="38"/>
      <c r="C885" s="38"/>
    </row>
    <row r="886" spans="2:3" x14ac:dyDescent="0.25">
      <c r="B886" s="38"/>
      <c r="C886" s="38"/>
    </row>
    <row r="887" spans="2:3" x14ac:dyDescent="0.25">
      <c r="B887" s="38"/>
      <c r="C887" s="38"/>
    </row>
    <row r="888" spans="2:3" x14ac:dyDescent="0.25">
      <c r="B888" s="38"/>
      <c r="C888" s="38"/>
    </row>
    <row r="889" spans="2:3" x14ac:dyDescent="0.25">
      <c r="B889" s="38"/>
      <c r="C889" s="38"/>
    </row>
    <row r="890" spans="2:3" x14ac:dyDescent="0.25">
      <c r="B890" s="38"/>
      <c r="C890" s="38"/>
    </row>
    <row r="891" spans="2:3" x14ac:dyDescent="0.25">
      <c r="B891" s="38"/>
      <c r="C891" s="38"/>
    </row>
    <row r="892" spans="2:3" x14ac:dyDescent="0.25">
      <c r="B892" s="38"/>
      <c r="C892" s="38"/>
    </row>
    <row r="893" spans="2:3" x14ac:dyDescent="0.25">
      <c r="B893" s="38"/>
      <c r="C893" s="38"/>
    </row>
    <row r="894" spans="2:3" x14ac:dyDescent="0.25">
      <c r="B894" s="38"/>
      <c r="C894" s="38"/>
    </row>
    <row r="895" spans="2:3" x14ac:dyDescent="0.25">
      <c r="B895" s="38"/>
      <c r="C895" s="38"/>
    </row>
    <row r="896" spans="2:3" x14ac:dyDescent="0.25">
      <c r="B896" s="38"/>
      <c r="C896" s="38"/>
    </row>
    <row r="897" spans="2:3" x14ac:dyDescent="0.25">
      <c r="B897" s="38"/>
      <c r="C897" s="38"/>
    </row>
    <row r="898" spans="2:3" x14ac:dyDescent="0.25">
      <c r="B898" s="38"/>
      <c r="C898" s="38"/>
    </row>
    <row r="899" spans="2:3" x14ac:dyDescent="0.25">
      <c r="B899" s="38"/>
      <c r="C899" s="38"/>
    </row>
    <row r="900" spans="2:3" x14ac:dyDescent="0.25">
      <c r="B900" s="38"/>
      <c r="C900" s="38"/>
    </row>
    <row r="901" spans="2:3" x14ac:dyDescent="0.25">
      <c r="B901" s="38"/>
      <c r="C901" s="38"/>
    </row>
    <row r="902" spans="2:3" x14ac:dyDescent="0.25">
      <c r="B902" s="38"/>
      <c r="C902" s="38"/>
    </row>
    <row r="903" spans="2:3" x14ac:dyDescent="0.25">
      <c r="B903" s="38"/>
      <c r="C903" s="38"/>
    </row>
    <row r="904" spans="2:3" x14ac:dyDescent="0.25">
      <c r="B904" s="38"/>
      <c r="C904" s="38"/>
    </row>
    <row r="905" spans="2:3" x14ac:dyDescent="0.25">
      <c r="B905" s="38"/>
      <c r="C905" s="38"/>
    </row>
    <row r="906" spans="2:3" x14ac:dyDescent="0.25">
      <c r="B906" s="38"/>
      <c r="C906" s="38"/>
    </row>
    <row r="907" spans="2:3" x14ac:dyDescent="0.25">
      <c r="B907" s="38"/>
      <c r="C907" s="38"/>
    </row>
    <row r="908" spans="2:3" x14ac:dyDescent="0.25">
      <c r="B908" s="38"/>
      <c r="C908" s="38"/>
    </row>
    <row r="909" spans="2:3" x14ac:dyDescent="0.25">
      <c r="B909" s="38"/>
      <c r="C909" s="38"/>
    </row>
    <row r="910" spans="2:3" x14ac:dyDescent="0.25">
      <c r="B910" s="38"/>
      <c r="C910" s="38"/>
    </row>
    <row r="911" spans="2:3" x14ac:dyDescent="0.25">
      <c r="B911" s="38"/>
      <c r="C911" s="38"/>
    </row>
    <row r="912" spans="2:3" x14ac:dyDescent="0.25">
      <c r="B912" s="38"/>
      <c r="C912" s="38"/>
    </row>
    <row r="913" spans="2:3" x14ac:dyDescent="0.25">
      <c r="B913" s="38"/>
      <c r="C913" s="38"/>
    </row>
    <row r="914" spans="2:3" x14ac:dyDescent="0.25">
      <c r="B914" s="38"/>
      <c r="C914" s="38"/>
    </row>
    <row r="915" spans="2:3" x14ac:dyDescent="0.25">
      <c r="B915" s="38"/>
      <c r="C915" s="38"/>
    </row>
    <row r="916" spans="2:3" x14ac:dyDescent="0.25">
      <c r="B916" s="38"/>
      <c r="C916" s="38"/>
    </row>
    <row r="917" spans="2:3" x14ac:dyDescent="0.25">
      <c r="B917" s="38"/>
      <c r="C917" s="38"/>
    </row>
    <row r="918" spans="2:3" x14ac:dyDescent="0.25">
      <c r="B918" s="38"/>
      <c r="C918" s="38"/>
    </row>
    <row r="919" spans="2:3" x14ac:dyDescent="0.25">
      <c r="B919" s="38"/>
      <c r="C919" s="38"/>
    </row>
    <row r="920" spans="2:3" x14ac:dyDescent="0.25">
      <c r="B920" s="38"/>
      <c r="C920" s="38"/>
    </row>
    <row r="921" spans="2:3" x14ac:dyDescent="0.25">
      <c r="B921" s="38"/>
      <c r="C921" s="38"/>
    </row>
    <row r="922" spans="2:3" x14ac:dyDescent="0.25">
      <c r="B922" s="38"/>
      <c r="C922" s="38"/>
    </row>
    <row r="923" spans="2:3" x14ac:dyDescent="0.25">
      <c r="B923" s="38"/>
      <c r="C923" s="38"/>
    </row>
    <row r="924" spans="2:3" x14ac:dyDescent="0.25">
      <c r="B924" s="38"/>
      <c r="C924" s="38"/>
    </row>
    <row r="925" spans="2:3" x14ac:dyDescent="0.25">
      <c r="B925" s="38"/>
      <c r="C925" s="38"/>
    </row>
    <row r="926" spans="2:3" x14ac:dyDescent="0.25">
      <c r="B926" s="38"/>
      <c r="C926" s="38"/>
    </row>
    <row r="927" spans="2:3" x14ac:dyDescent="0.25">
      <c r="B927" s="38"/>
      <c r="C927" s="38"/>
    </row>
    <row r="928" spans="2:3" x14ac:dyDescent="0.25">
      <c r="B928" s="38"/>
      <c r="C928" s="38"/>
    </row>
    <row r="929" spans="2:3" x14ac:dyDescent="0.25">
      <c r="B929" s="38"/>
      <c r="C929" s="38"/>
    </row>
    <row r="930" spans="2:3" x14ac:dyDescent="0.25">
      <c r="B930" s="38"/>
      <c r="C930" s="38"/>
    </row>
    <row r="931" spans="2:3" x14ac:dyDescent="0.25">
      <c r="B931" s="38"/>
      <c r="C931" s="38"/>
    </row>
    <row r="932" spans="2:3" x14ac:dyDescent="0.25">
      <c r="B932" s="38"/>
      <c r="C932" s="38"/>
    </row>
    <row r="933" spans="2:3" x14ac:dyDescent="0.25">
      <c r="B933" s="38"/>
      <c r="C933" s="38"/>
    </row>
    <row r="934" spans="2:3" x14ac:dyDescent="0.25">
      <c r="B934" s="38"/>
      <c r="C934" s="38"/>
    </row>
    <row r="935" spans="2:3" x14ac:dyDescent="0.25">
      <c r="B935" s="38"/>
      <c r="C935" s="38"/>
    </row>
    <row r="936" spans="2:3" x14ac:dyDescent="0.25">
      <c r="B936" s="38"/>
      <c r="C936" s="38"/>
    </row>
    <row r="937" spans="2:3" x14ac:dyDescent="0.25">
      <c r="B937" s="38"/>
      <c r="C937" s="38"/>
    </row>
    <row r="938" spans="2:3" x14ac:dyDescent="0.25">
      <c r="B938" s="38"/>
      <c r="C938" s="38"/>
    </row>
    <row r="939" spans="2:3" x14ac:dyDescent="0.25">
      <c r="B939" s="38"/>
      <c r="C939" s="38"/>
    </row>
    <row r="940" spans="2:3" x14ac:dyDescent="0.25">
      <c r="B940" s="38"/>
      <c r="C940" s="38"/>
    </row>
    <row r="941" spans="2:3" x14ac:dyDescent="0.25">
      <c r="B941" s="38"/>
      <c r="C941" s="38"/>
    </row>
    <row r="942" spans="2:3" x14ac:dyDescent="0.25">
      <c r="B942" s="38"/>
      <c r="C942" s="38"/>
    </row>
    <row r="943" spans="2:3" x14ac:dyDescent="0.25">
      <c r="B943" s="38"/>
      <c r="C943" s="38"/>
    </row>
    <row r="944" spans="2:3" x14ac:dyDescent="0.25">
      <c r="B944" s="38"/>
      <c r="C944" s="38"/>
    </row>
    <row r="945" spans="2:3" x14ac:dyDescent="0.25">
      <c r="B945" s="38"/>
      <c r="C945" s="38"/>
    </row>
    <row r="946" spans="2:3" x14ac:dyDescent="0.25">
      <c r="B946" s="38"/>
      <c r="C946" s="38"/>
    </row>
    <row r="947" spans="2:3" x14ac:dyDescent="0.25">
      <c r="B947" s="38"/>
      <c r="C947" s="38"/>
    </row>
    <row r="948" spans="2:3" x14ac:dyDescent="0.25">
      <c r="B948" s="38"/>
      <c r="C948" s="38"/>
    </row>
    <row r="949" spans="2:3" x14ac:dyDescent="0.25">
      <c r="B949" s="38"/>
      <c r="C949" s="38"/>
    </row>
    <row r="950" spans="2:3" x14ac:dyDescent="0.25">
      <c r="B950" s="38"/>
      <c r="C950" s="38"/>
    </row>
    <row r="951" spans="2:3" x14ac:dyDescent="0.25">
      <c r="B951" s="38"/>
      <c r="C951" s="38"/>
    </row>
    <row r="952" spans="2:3" x14ac:dyDescent="0.25">
      <c r="B952" s="38"/>
      <c r="C952" s="38"/>
    </row>
    <row r="953" spans="2:3" x14ac:dyDescent="0.25">
      <c r="B953" s="38"/>
      <c r="C953" s="38"/>
    </row>
    <row r="954" spans="2:3" x14ac:dyDescent="0.25">
      <c r="B954" s="38"/>
      <c r="C954" s="38"/>
    </row>
    <row r="955" spans="2:3" x14ac:dyDescent="0.25">
      <c r="B955" s="38"/>
      <c r="C955" s="38"/>
    </row>
    <row r="956" spans="2:3" x14ac:dyDescent="0.25">
      <c r="B956" s="38"/>
      <c r="C956" s="38"/>
    </row>
    <row r="957" spans="2:3" x14ac:dyDescent="0.25">
      <c r="B957" s="38"/>
      <c r="C957" s="38"/>
    </row>
    <row r="958" spans="2:3" x14ac:dyDescent="0.25">
      <c r="B958" s="38"/>
      <c r="C958" s="38"/>
    </row>
    <row r="959" spans="2:3" x14ac:dyDescent="0.25">
      <c r="B959" s="38"/>
      <c r="C959" s="38"/>
    </row>
    <row r="960" spans="2:3" x14ac:dyDescent="0.25">
      <c r="B960" s="38"/>
      <c r="C960" s="38"/>
    </row>
    <row r="961" spans="2:3" x14ac:dyDescent="0.25">
      <c r="B961" s="38"/>
      <c r="C961" s="38"/>
    </row>
    <row r="962" spans="2:3" x14ac:dyDescent="0.25">
      <c r="B962" s="38"/>
      <c r="C962" s="38"/>
    </row>
    <row r="963" spans="2:3" x14ac:dyDescent="0.25">
      <c r="B963" s="38"/>
      <c r="C963" s="38"/>
    </row>
    <row r="964" spans="2:3" x14ac:dyDescent="0.25">
      <c r="B964" s="38"/>
      <c r="C964" s="38"/>
    </row>
    <row r="965" spans="2:3" x14ac:dyDescent="0.25">
      <c r="B965" s="38"/>
      <c r="C965" s="38"/>
    </row>
    <row r="966" spans="2:3" x14ac:dyDescent="0.25">
      <c r="B966" s="38"/>
      <c r="C966" s="38"/>
    </row>
    <row r="967" spans="2:3" x14ac:dyDescent="0.25">
      <c r="B967" s="38"/>
      <c r="C967" s="38"/>
    </row>
    <row r="968" spans="2:3" x14ac:dyDescent="0.25">
      <c r="B968" s="38"/>
      <c r="C968" s="38"/>
    </row>
    <row r="969" spans="2:3" x14ac:dyDescent="0.25">
      <c r="B969" s="38"/>
      <c r="C969" s="38"/>
    </row>
    <row r="970" spans="2:3" x14ac:dyDescent="0.25">
      <c r="B970" s="38"/>
      <c r="C970" s="38"/>
    </row>
    <row r="971" spans="2:3" x14ac:dyDescent="0.25">
      <c r="B971" s="38"/>
      <c r="C971" s="38"/>
    </row>
    <row r="972" spans="2:3" x14ac:dyDescent="0.25">
      <c r="B972" s="38"/>
      <c r="C972" s="38"/>
    </row>
    <row r="973" spans="2:3" x14ac:dyDescent="0.25">
      <c r="B973" s="38"/>
      <c r="C973" s="38"/>
    </row>
    <row r="974" spans="2:3" x14ac:dyDescent="0.25">
      <c r="B974" s="38"/>
      <c r="C974" s="38"/>
    </row>
    <row r="975" spans="2:3" x14ac:dyDescent="0.25">
      <c r="B975" s="38"/>
      <c r="C975" s="38"/>
    </row>
    <row r="976" spans="2:3" x14ac:dyDescent="0.25">
      <c r="B976" s="38"/>
      <c r="C976" s="38"/>
    </row>
    <row r="977" spans="2:3" x14ac:dyDescent="0.25">
      <c r="B977" s="38"/>
      <c r="C977" s="38"/>
    </row>
    <row r="978" spans="2:3" x14ac:dyDescent="0.25">
      <c r="B978" s="38"/>
      <c r="C978" s="38"/>
    </row>
    <row r="979" spans="2:3" x14ac:dyDescent="0.25">
      <c r="B979" s="38"/>
      <c r="C979" s="38"/>
    </row>
    <row r="980" spans="2:3" x14ac:dyDescent="0.25">
      <c r="B980" s="38"/>
      <c r="C980" s="38"/>
    </row>
    <row r="981" spans="2:3" x14ac:dyDescent="0.25">
      <c r="B981" s="38"/>
      <c r="C981" s="38"/>
    </row>
    <row r="982" spans="2:3" x14ac:dyDescent="0.25">
      <c r="B982" s="38"/>
      <c r="C982" s="38"/>
    </row>
    <row r="983" spans="2:3" x14ac:dyDescent="0.25">
      <c r="B983" s="38"/>
      <c r="C983" s="38"/>
    </row>
    <row r="984" spans="2:3" x14ac:dyDescent="0.25">
      <c r="B984" s="38"/>
      <c r="C984" s="38"/>
    </row>
    <row r="985" spans="2:3" x14ac:dyDescent="0.25">
      <c r="B985" s="38"/>
      <c r="C985" s="38"/>
    </row>
    <row r="986" spans="2:3" x14ac:dyDescent="0.25">
      <c r="B986" s="38"/>
      <c r="C986" s="38"/>
    </row>
    <row r="987" spans="2:3" x14ac:dyDescent="0.25">
      <c r="B987" s="38"/>
      <c r="C987" s="38"/>
    </row>
    <row r="988" spans="2:3" x14ac:dyDescent="0.25">
      <c r="B988" s="38"/>
      <c r="C988" s="38"/>
    </row>
    <row r="989" spans="2:3" x14ac:dyDescent="0.25">
      <c r="B989" s="38"/>
      <c r="C989" s="38"/>
    </row>
    <row r="990" spans="2:3" x14ac:dyDescent="0.25">
      <c r="B990" s="38"/>
      <c r="C990" s="38"/>
    </row>
    <row r="991" spans="2:3" x14ac:dyDescent="0.25">
      <c r="B991" s="38"/>
      <c r="C991" s="38"/>
    </row>
    <row r="992" spans="2:3" x14ac:dyDescent="0.25">
      <c r="B992" s="38"/>
      <c r="C992" s="38"/>
    </row>
    <row r="993" spans="2:3" x14ac:dyDescent="0.25">
      <c r="B993" s="38"/>
      <c r="C993" s="38"/>
    </row>
    <row r="994" spans="2:3" x14ac:dyDescent="0.25">
      <c r="B994" s="38"/>
      <c r="C994" s="38"/>
    </row>
    <row r="995" spans="2:3" x14ac:dyDescent="0.25">
      <c r="B995" s="38"/>
      <c r="C995" s="38"/>
    </row>
    <row r="996" spans="2:3" x14ac:dyDescent="0.25">
      <c r="B996" s="38"/>
      <c r="C996" s="38"/>
    </row>
    <row r="997" spans="2:3" x14ac:dyDescent="0.25">
      <c r="B997" s="38"/>
      <c r="C997" s="38"/>
    </row>
    <row r="998" spans="2:3" x14ac:dyDescent="0.25">
      <c r="B998" s="38"/>
      <c r="C998" s="38"/>
    </row>
    <row r="999" spans="2:3" x14ac:dyDescent="0.25">
      <c r="B999" s="38"/>
      <c r="C999" s="38"/>
    </row>
    <row r="1000" spans="2:3" x14ac:dyDescent="0.25">
      <c r="B1000" s="38"/>
      <c r="C1000" s="38"/>
    </row>
    <row r="1001" spans="2:3" x14ac:dyDescent="0.25">
      <c r="B1001" s="38"/>
      <c r="C1001" s="38"/>
    </row>
    <row r="1002" spans="2:3" x14ac:dyDescent="0.25">
      <c r="B1002" s="38"/>
      <c r="C1002" s="38"/>
    </row>
    <row r="1003" spans="2:3" x14ac:dyDescent="0.25">
      <c r="B1003" s="38"/>
      <c r="C1003" s="38"/>
    </row>
    <row r="1004" spans="2:3" x14ac:dyDescent="0.25">
      <c r="B1004" s="38"/>
      <c r="C1004" s="38"/>
    </row>
    <row r="1005" spans="2:3" x14ac:dyDescent="0.25">
      <c r="B1005" s="38"/>
      <c r="C1005" s="38"/>
    </row>
    <row r="1006" spans="2:3" x14ac:dyDescent="0.25">
      <c r="B1006" s="38"/>
      <c r="C1006" s="38"/>
    </row>
    <row r="1007" spans="2:3" x14ac:dyDescent="0.25">
      <c r="B1007" s="38"/>
      <c r="C1007" s="38"/>
    </row>
    <row r="1008" spans="2:3" x14ac:dyDescent="0.25">
      <c r="B1008" s="38"/>
      <c r="C1008" s="38"/>
    </row>
    <row r="1009" spans="2:3" x14ac:dyDescent="0.25">
      <c r="B1009" s="38"/>
      <c r="C1009" s="38"/>
    </row>
    <row r="1010" spans="2:3" x14ac:dyDescent="0.25">
      <c r="B1010" s="38"/>
      <c r="C1010" s="38"/>
    </row>
    <row r="1011" spans="2:3" x14ac:dyDescent="0.25">
      <c r="B1011" s="38"/>
      <c r="C1011" s="38"/>
    </row>
    <row r="1012" spans="2:3" x14ac:dyDescent="0.25">
      <c r="B1012" s="38"/>
      <c r="C1012" s="38"/>
    </row>
    <row r="1013" spans="2:3" x14ac:dyDescent="0.25">
      <c r="B1013" s="38"/>
      <c r="C1013" s="38"/>
    </row>
    <row r="1014" spans="2:3" x14ac:dyDescent="0.25">
      <c r="B1014" s="38"/>
      <c r="C1014" s="38"/>
    </row>
    <row r="1015" spans="2:3" x14ac:dyDescent="0.25">
      <c r="B1015" s="38"/>
      <c r="C1015" s="38"/>
    </row>
    <row r="1016" spans="2:3" x14ac:dyDescent="0.25">
      <c r="B1016" s="38"/>
      <c r="C1016" s="38"/>
    </row>
    <row r="1017" spans="2:3" x14ac:dyDescent="0.25">
      <c r="B1017" s="38"/>
      <c r="C1017" s="38"/>
    </row>
    <row r="1018" spans="2:3" x14ac:dyDescent="0.25">
      <c r="B1018" s="38"/>
      <c r="C1018" s="38"/>
    </row>
    <row r="1019" spans="2:3" x14ac:dyDescent="0.25">
      <c r="B1019" s="38"/>
      <c r="C1019" s="38"/>
    </row>
    <row r="1020" spans="2:3" x14ac:dyDescent="0.25">
      <c r="B1020" s="38"/>
      <c r="C1020" s="38"/>
    </row>
    <row r="1021" spans="2:3" x14ac:dyDescent="0.25">
      <c r="B1021" s="38"/>
      <c r="C1021" s="38"/>
    </row>
    <row r="1022" spans="2:3" x14ac:dyDescent="0.25">
      <c r="B1022" s="38"/>
      <c r="C1022" s="38"/>
    </row>
    <row r="1023" spans="2:3" x14ac:dyDescent="0.25">
      <c r="B1023" s="38"/>
      <c r="C1023" s="38"/>
    </row>
    <row r="1024" spans="2:3" x14ac:dyDescent="0.25">
      <c r="B1024" s="38"/>
      <c r="C1024" s="38"/>
    </row>
    <row r="1025" spans="2:3" x14ac:dyDescent="0.25">
      <c r="B1025" s="38"/>
      <c r="C1025" s="38"/>
    </row>
    <row r="1026" spans="2:3" x14ac:dyDescent="0.25">
      <c r="B1026" s="38"/>
      <c r="C1026" s="38"/>
    </row>
    <row r="1027" spans="2:3" x14ac:dyDescent="0.25">
      <c r="B1027" s="38"/>
      <c r="C1027" s="38"/>
    </row>
    <row r="1028" spans="2:3" x14ac:dyDescent="0.25">
      <c r="B1028" s="38"/>
      <c r="C1028" s="38"/>
    </row>
    <row r="1029" spans="2:3" x14ac:dyDescent="0.25">
      <c r="B1029" s="38"/>
      <c r="C1029" s="38"/>
    </row>
    <row r="1030" spans="2:3" x14ac:dyDescent="0.25">
      <c r="B1030" s="38"/>
      <c r="C1030" s="38"/>
    </row>
    <row r="1031" spans="2:3" x14ac:dyDescent="0.25">
      <c r="B1031" s="38"/>
      <c r="C1031" s="38"/>
    </row>
    <row r="1032" spans="2:3" x14ac:dyDescent="0.25">
      <c r="B1032" s="38"/>
      <c r="C1032" s="38"/>
    </row>
    <row r="1033" spans="2:3" x14ac:dyDescent="0.25">
      <c r="B1033" s="38"/>
      <c r="C1033" s="38"/>
    </row>
    <row r="1034" spans="2:3" x14ac:dyDescent="0.25">
      <c r="B1034" s="38"/>
      <c r="C1034" s="38"/>
    </row>
    <row r="1035" spans="2:3" x14ac:dyDescent="0.25">
      <c r="B1035" s="38"/>
      <c r="C1035" s="38"/>
    </row>
    <row r="1036" spans="2:3" x14ac:dyDescent="0.25">
      <c r="B1036" s="38"/>
      <c r="C1036" s="38"/>
    </row>
    <row r="1037" spans="2:3" x14ac:dyDescent="0.25">
      <c r="B1037" s="38"/>
      <c r="C1037" s="38"/>
    </row>
    <row r="1038" spans="2:3" x14ac:dyDescent="0.25">
      <c r="B1038" s="38"/>
      <c r="C1038" s="38"/>
    </row>
    <row r="1039" spans="2:3" x14ac:dyDescent="0.25">
      <c r="B1039" s="38"/>
      <c r="C1039" s="38"/>
    </row>
    <row r="1040" spans="2:3" x14ac:dyDescent="0.25">
      <c r="B1040" s="38"/>
      <c r="C1040" s="38"/>
    </row>
    <row r="1041" spans="2:3" x14ac:dyDescent="0.25">
      <c r="B1041" s="38"/>
      <c r="C1041" s="38"/>
    </row>
    <row r="1042" spans="2:3" x14ac:dyDescent="0.25">
      <c r="B1042" s="38"/>
      <c r="C1042" s="38"/>
    </row>
    <row r="1043" spans="2:3" x14ac:dyDescent="0.25">
      <c r="B1043" s="38"/>
      <c r="C1043" s="38"/>
    </row>
    <row r="1044" spans="2:3" x14ac:dyDescent="0.25">
      <c r="B1044" s="38"/>
      <c r="C1044" s="38"/>
    </row>
    <row r="1045" spans="2:3" x14ac:dyDescent="0.25">
      <c r="B1045" s="38"/>
      <c r="C1045" s="38"/>
    </row>
    <row r="1046" spans="2:3" x14ac:dyDescent="0.25">
      <c r="B1046" s="38"/>
      <c r="C1046" s="38"/>
    </row>
    <row r="1047" spans="2:3" x14ac:dyDescent="0.25">
      <c r="B1047" s="38"/>
      <c r="C1047" s="38"/>
    </row>
    <row r="1048" spans="2:3" x14ac:dyDescent="0.25">
      <c r="B1048" s="38"/>
      <c r="C1048" s="38"/>
    </row>
    <row r="1049" spans="2:3" x14ac:dyDescent="0.25">
      <c r="B1049" s="38"/>
      <c r="C1049" s="38"/>
    </row>
    <row r="1050" spans="2:3" x14ac:dyDescent="0.25">
      <c r="B1050" s="38"/>
      <c r="C1050" s="38"/>
    </row>
    <row r="1051" spans="2:3" x14ac:dyDescent="0.25">
      <c r="B1051" s="38"/>
      <c r="C1051" s="38"/>
    </row>
    <row r="1052" spans="2:3" x14ac:dyDescent="0.25">
      <c r="B1052" s="38"/>
      <c r="C1052" s="38"/>
    </row>
    <row r="1053" spans="2:3" x14ac:dyDescent="0.25">
      <c r="B1053" s="38"/>
      <c r="C1053" s="38"/>
    </row>
    <row r="1054" spans="2:3" x14ac:dyDescent="0.25">
      <c r="B1054" s="38"/>
      <c r="C1054" s="38"/>
    </row>
    <row r="1055" spans="2:3" x14ac:dyDescent="0.25">
      <c r="B1055" s="38"/>
      <c r="C1055" s="38"/>
    </row>
    <row r="1056" spans="2:3" x14ac:dyDescent="0.25">
      <c r="B1056" s="38"/>
      <c r="C1056" s="38"/>
    </row>
    <row r="1057" spans="2:3" x14ac:dyDescent="0.25">
      <c r="B1057" s="38"/>
      <c r="C1057" s="38"/>
    </row>
    <row r="1058" spans="2:3" x14ac:dyDescent="0.25">
      <c r="B1058" s="38"/>
      <c r="C1058" s="38"/>
    </row>
    <row r="1059" spans="2:3" x14ac:dyDescent="0.25">
      <c r="B1059" s="38"/>
      <c r="C1059" s="38"/>
    </row>
    <row r="1060" spans="2:3" x14ac:dyDescent="0.25">
      <c r="B1060" s="38"/>
      <c r="C1060" s="38"/>
    </row>
    <row r="1061" spans="2:3" x14ac:dyDescent="0.25">
      <c r="B1061" s="38"/>
      <c r="C1061" s="38"/>
    </row>
    <row r="1062" spans="2:3" x14ac:dyDescent="0.25">
      <c r="B1062" s="38"/>
      <c r="C1062" s="38"/>
    </row>
    <row r="1063" spans="2:3" x14ac:dyDescent="0.25">
      <c r="B1063" s="38"/>
      <c r="C1063" s="38"/>
    </row>
    <row r="1064" spans="2:3" x14ac:dyDescent="0.25">
      <c r="B1064" s="38"/>
      <c r="C1064" s="38"/>
    </row>
    <row r="1065" spans="2:3" x14ac:dyDescent="0.25">
      <c r="B1065" s="38"/>
      <c r="C1065" s="38"/>
    </row>
    <row r="1066" spans="2:3" x14ac:dyDescent="0.25">
      <c r="B1066" s="38"/>
      <c r="C1066" s="38"/>
    </row>
    <row r="1067" spans="2:3" x14ac:dyDescent="0.25">
      <c r="B1067" s="38"/>
      <c r="C1067" s="38"/>
    </row>
    <row r="1068" spans="2:3" x14ac:dyDescent="0.25">
      <c r="B1068" s="38"/>
      <c r="C1068" s="38"/>
    </row>
    <row r="1069" spans="2:3" x14ac:dyDescent="0.25">
      <c r="B1069" s="38"/>
      <c r="C1069" s="38"/>
    </row>
    <row r="1070" spans="2:3" x14ac:dyDescent="0.25">
      <c r="B1070" s="38"/>
      <c r="C1070" s="38"/>
    </row>
    <row r="1071" spans="2:3" x14ac:dyDescent="0.25">
      <c r="B1071" s="38"/>
      <c r="C1071" s="38"/>
    </row>
    <row r="1072" spans="2:3" x14ac:dyDescent="0.25">
      <c r="B1072" s="38"/>
      <c r="C1072" s="38"/>
    </row>
    <row r="1073" spans="2:3" x14ac:dyDescent="0.25">
      <c r="B1073" s="38"/>
      <c r="C1073" s="38"/>
    </row>
    <row r="1074" spans="2:3" x14ac:dyDescent="0.25">
      <c r="B1074" s="38"/>
      <c r="C1074" s="38"/>
    </row>
    <row r="1075" spans="2:3" x14ac:dyDescent="0.25">
      <c r="B1075" s="38"/>
      <c r="C1075" s="38"/>
    </row>
    <row r="1076" spans="2:3" x14ac:dyDescent="0.25">
      <c r="B1076" s="38"/>
      <c r="C1076" s="38"/>
    </row>
    <row r="1077" spans="2:3" x14ac:dyDescent="0.25">
      <c r="B1077" s="38"/>
      <c r="C1077" s="38"/>
    </row>
    <row r="1078" spans="2:3" x14ac:dyDescent="0.25">
      <c r="B1078" s="38"/>
      <c r="C1078" s="38"/>
    </row>
    <row r="1079" spans="2:3" x14ac:dyDescent="0.25">
      <c r="B1079" s="38"/>
      <c r="C1079" s="38"/>
    </row>
    <row r="1080" spans="2:3" x14ac:dyDescent="0.25">
      <c r="B1080" s="38"/>
      <c r="C1080" s="38"/>
    </row>
    <row r="1081" spans="2:3" x14ac:dyDescent="0.25">
      <c r="B1081" s="38"/>
      <c r="C1081" s="38"/>
    </row>
    <row r="1082" spans="2:3" x14ac:dyDescent="0.25">
      <c r="B1082" s="38"/>
      <c r="C1082" s="38"/>
    </row>
    <row r="1083" spans="2:3" x14ac:dyDescent="0.25">
      <c r="B1083" s="38"/>
      <c r="C1083" s="38"/>
    </row>
    <row r="1084" spans="2:3" x14ac:dyDescent="0.25">
      <c r="B1084" s="38"/>
      <c r="C1084" s="38"/>
    </row>
    <row r="1085" spans="2:3" x14ac:dyDescent="0.25">
      <c r="B1085" s="38"/>
      <c r="C1085" s="38"/>
    </row>
    <row r="1086" spans="2:3" x14ac:dyDescent="0.25">
      <c r="B1086" s="38"/>
      <c r="C1086" s="38"/>
    </row>
    <row r="1087" spans="2:3" x14ac:dyDescent="0.25">
      <c r="B1087" s="38"/>
      <c r="C1087" s="38"/>
    </row>
    <row r="1088" spans="2:3" x14ac:dyDescent="0.25">
      <c r="B1088" s="38"/>
      <c r="C1088" s="38"/>
    </row>
    <row r="1089" spans="2:3" x14ac:dyDescent="0.25">
      <c r="B1089" s="38"/>
      <c r="C1089" s="38"/>
    </row>
    <row r="1090" spans="2:3" x14ac:dyDescent="0.25">
      <c r="B1090" s="38"/>
      <c r="C1090" s="38"/>
    </row>
    <row r="1091" spans="2:3" x14ac:dyDescent="0.25">
      <c r="B1091" s="38"/>
      <c r="C1091" s="38"/>
    </row>
    <row r="1092" spans="2:3" x14ac:dyDescent="0.25">
      <c r="B1092" s="38"/>
      <c r="C1092" s="38"/>
    </row>
    <row r="1093" spans="2:3" x14ac:dyDescent="0.25">
      <c r="B1093" s="38"/>
      <c r="C1093" s="38"/>
    </row>
    <row r="1094" spans="2:3" x14ac:dyDescent="0.25">
      <c r="B1094" s="38"/>
      <c r="C1094" s="38"/>
    </row>
    <row r="1095" spans="2:3" x14ac:dyDescent="0.25">
      <c r="B1095" s="38"/>
      <c r="C1095" s="38"/>
    </row>
    <row r="1096" spans="2:3" x14ac:dyDescent="0.25">
      <c r="B1096" s="38"/>
      <c r="C1096" s="38"/>
    </row>
    <row r="1097" spans="2:3" x14ac:dyDescent="0.25">
      <c r="B1097" s="38"/>
      <c r="C1097" s="38"/>
    </row>
    <row r="1098" spans="2:3" x14ac:dyDescent="0.25">
      <c r="B1098" s="38"/>
      <c r="C1098" s="38"/>
    </row>
    <row r="1099" spans="2:3" x14ac:dyDescent="0.25">
      <c r="B1099" s="38"/>
      <c r="C1099" s="38"/>
    </row>
    <row r="1100" spans="2:3" x14ac:dyDescent="0.25">
      <c r="B1100" s="38"/>
      <c r="C1100" s="38"/>
    </row>
    <row r="1101" spans="2:3" x14ac:dyDescent="0.25">
      <c r="B1101" s="38"/>
      <c r="C1101" s="38"/>
    </row>
    <row r="1102" spans="2:3" x14ac:dyDescent="0.25">
      <c r="B1102" s="38"/>
      <c r="C1102" s="38"/>
    </row>
    <row r="1103" spans="2:3" x14ac:dyDescent="0.25">
      <c r="B1103" s="38"/>
      <c r="C1103" s="38"/>
    </row>
    <row r="1104" spans="2:3" x14ac:dyDescent="0.25">
      <c r="B1104" s="38"/>
      <c r="C1104" s="38"/>
    </row>
    <row r="1105" spans="2:3" x14ac:dyDescent="0.25">
      <c r="B1105" s="38"/>
      <c r="C1105" s="38"/>
    </row>
    <row r="1106" spans="2:3" x14ac:dyDescent="0.25">
      <c r="B1106" s="38"/>
      <c r="C1106" s="38"/>
    </row>
    <row r="1107" spans="2:3" x14ac:dyDescent="0.25">
      <c r="B1107" s="38"/>
      <c r="C1107" s="38"/>
    </row>
    <row r="1108" spans="2:3" x14ac:dyDescent="0.25">
      <c r="B1108" s="38"/>
      <c r="C1108" s="38"/>
    </row>
    <row r="1109" spans="2:3" x14ac:dyDescent="0.25">
      <c r="B1109" s="38"/>
      <c r="C1109" s="38"/>
    </row>
    <row r="1110" spans="2:3" x14ac:dyDescent="0.25">
      <c r="B1110" s="38"/>
      <c r="C1110" s="38"/>
    </row>
    <row r="1111" spans="2:3" x14ac:dyDescent="0.25">
      <c r="B1111" s="38"/>
      <c r="C1111" s="38"/>
    </row>
    <row r="1112" spans="2:3" x14ac:dyDescent="0.25">
      <c r="B1112" s="38"/>
      <c r="C1112" s="38"/>
    </row>
    <row r="1113" spans="2:3" x14ac:dyDescent="0.25">
      <c r="B1113" s="38"/>
      <c r="C1113" s="38"/>
    </row>
    <row r="1114" spans="2:3" x14ac:dyDescent="0.25">
      <c r="B1114" s="38"/>
      <c r="C1114" s="38"/>
    </row>
    <row r="1115" spans="2:3" x14ac:dyDescent="0.25">
      <c r="B1115" s="38"/>
      <c r="C1115" s="38"/>
    </row>
    <row r="1116" spans="2:3" x14ac:dyDescent="0.25">
      <c r="B1116" s="38"/>
      <c r="C1116" s="38"/>
    </row>
    <row r="1117" spans="2:3" x14ac:dyDescent="0.25">
      <c r="B1117" s="38"/>
      <c r="C1117" s="38"/>
    </row>
    <row r="1118" spans="2:3" x14ac:dyDescent="0.25">
      <c r="B1118" s="38"/>
      <c r="C1118" s="38"/>
    </row>
    <row r="1119" spans="2:3" x14ac:dyDescent="0.25">
      <c r="B1119" s="38"/>
      <c r="C1119" s="38"/>
    </row>
    <row r="1120" spans="2:3" x14ac:dyDescent="0.25">
      <c r="B1120" s="38"/>
      <c r="C1120" s="38"/>
    </row>
    <row r="1121" spans="2:3" x14ac:dyDescent="0.25">
      <c r="B1121" s="38"/>
      <c r="C1121" s="38"/>
    </row>
    <row r="1122" spans="2:3" x14ac:dyDescent="0.25">
      <c r="B1122" s="38"/>
      <c r="C1122" s="38"/>
    </row>
    <row r="1123" spans="2:3" x14ac:dyDescent="0.25">
      <c r="B1123" s="38"/>
      <c r="C1123" s="38"/>
    </row>
    <row r="1124" spans="2:3" x14ac:dyDescent="0.25">
      <c r="B1124" s="38"/>
      <c r="C1124" s="38"/>
    </row>
    <row r="1125" spans="2:3" x14ac:dyDescent="0.25">
      <c r="B1125" s="38"/>
      <c r="C1125" s="38"/>
    </row>
    <row r="1126" spans="2:3" x14ac:dyDescent="0.25">
      <c r="B1126" s="38"/>
      <c r="C1126" s="38"/>
    </row>
    <row r="1127" spans="2:3" x14ac:dyDescent="0.25">
      <c r="B1127" s="38"/>
      <c r="C1127" s="38"/>
    </row>
    <row r="1128" spans="2:3" x14ac:dyDescent="0.25">
      <c r="B1128" s="38"/>
      <c r="C1128" s="38"/>
    </row>
    <row r="1129" spans="2:3" x14ac:dyDescent="0.25">
      <c r="B1129" s="38"/>
      <c r="C1129" s="38"/>
    </row>
    <row r="1130" spans="2:3" x14ac:dyDescent="0.25">
      <c r="B1130" s="38"/>
      <c r="C1130" s="38"/>
    </row>
    <row r="1131" spans="2:3" x14ac:dyDescent="0.25">
      <c r="B1131" s="38"/>
      <c r="C1131" s="38"/>
    </row>
    <row r="1132" spans="2:3" x14ac:dyDescent="0.25">
      <c r="B1132" s="38"/>
      <c r="C1132" s="38"/>
    </row>
    <row r="1133" spans="2:3" x14ac:dyDescent="0.25">
      <c r="B1133" s="38"/>
      <c r="C1133" s="38"/>
    </row>
    <row r="1134" spans="2:3" x14ac:dyDescent="0.25">
      <c r="B1134" s="38"/>
      <c r="C1134" s="38"/>
    </row>
    <row r="1135" spans="2:3" x14ac:dyDescent="0.25">
      <c r="B1135" s="38"/>
      <c r="C1135" s="38"/>
    </row>
    <row r="1136" spans="2:3" x14ac:dyDescent="0.25">
      <c r="B1136" s="38"/>
      <c r="C1136" s="38"/>
    </row>
    <row r="1137" spans="2:3" x14ac:dyDescent="0.25">
      <c r="B1137" s="38"/>
      <c r="C1137" s="38"/>
    </row>
    <row r="1138" spans="2:3" x14ac:dyDescent="0.25">
      <c r="B1138" s="38"/>
      <c r="C1138" s="38"/>
    </row>
    <row r="1139" spans="2:3" x14ac:dyDescent="0.25">
      <c r="B1139" s="38"/>
      <c r="C1139" s="38"/>
    </row>
    <row r="1140" spans="2:3" x14ac:dyDescent="0.25">
      <c r="B1140" s="38"/>
      <c r="C1140" s="38"/>
    </row>
    <row r="1141" spans="2:3" x14ac:dyDescent="0.25">
      <c r="B1141" s="38"/>
      <c r="C1141" s="38"/>
    </row>
    <row r="1142" spans="2:3" x14ac:dyDescent="0.25">
      <c r="B1142" s="38"/>
      <c r="C1142" s="38"/>
    </row>
    <row r="1143" spans="2:3" x14ac:dyDescent="0.25">
      <c r="B1143" s="38"/>
      <c r="C1143" s="38"/>
    </row>
    <row r="1144" spans="2:3" x14ac:dyDescent="0.25">
      <c r="B1144" s="38"/>
      <c r="C1144" s="38"/>
    </row>
    <row r="1145" spans="2:3" x14ac:dyDescent="0.25">
      <c r="B1145" s="38"/>
      <c r="C1145" s="38"/>
    </row>
    <row r="1146" spans="2:3" x14ac:dyDescent="0.25">
      <c r="B1146" s="38"/>
      <c r="C1146" s="38"/>
    </row>
    <row r="1147" spans="2:3" x14ac:dyDescent="0.25">
      <c r="B1147" s="38"/>
      <c r="C1147" s="38"/>
    </row>
    <row r="1148" spans="2:3" x14ac:dyDescent="0.25">
      <c r="B1148" s="38"/>
      <c r="C1148" s="38"/>
    </row>
    <row r="1149" spans="2:3" x14ac:dyDescent="0.25">
      <c r="B1149" s="38"/>
      <c r="C1149" s="38"/>
    </row>
    <row r="1150" spans="2:3" x14ac:dyDescent="0.25">
      <c r="B1150" s="38"/>
      <c r="C1150" s="38"/>
    </row>
    <row r="1151" spans="2:3" x14ac:dyDescent="0.25">
      <c r="B1151" s="38"/>
      <c r="C1151" s="38"/>
    </row>
    <row r="1152" spans="2:3" x14ac:dyDescent="0.25">
      <c r="B1152" s="38"/>
      <c r="C1152" s="38"/>
    </row>
    <row r="1153" spans="2:3" x14ac:dyDescent="0.25">
      <c r="B1153" s="38"/>
      <c r="C1153" s="38"/>
    </row>
    <row r="1154" spans="2:3" x14ac:dyDescent="0.25">
      <c r="B1154" s="38"/>
      <c r="C1154" s="38"/>
    </row>
    <row r="1155" spans="2:3" x14ac:dyDescent="0.25">
      <c r="B1155" s="38"/>
      <c r="C1155" s="38"/>
    </row>
    <row r="1156" spans="2:3" x14ac:dyDescent="0.25">
      <c r="B1156" s="38"/>
      <c r="C1156" s="38"/>
    </row>
    <row r="1157" spans="2:3" x14ac:dyDescent="0.25">
      <c r="B1157" s="38"/>
      <c r="C1157" s="38"/>
    </row>
    <row r="1158" spans="2:3" x14ac:dyDescent="0.25">
      <c r="B1158" s="38"/>
      <c r="C1158" s="38"/>
    </row>
    <row r="1159" spans="2:3" x14ac:dyDescent="0.25">
      <c r="B1159" s="38"/>
      <c r="C1159" s="38"/>
    </row>
    <row r="1160" spans="2:3" x14ac:dyDescent="0.25">
      <c r="B1160" s="38"/>
      <c r="C1160" s="38"/>
    </row>
    <row r="1161" spans="2:3" x14ac:dyDescent="0.25">
      <c r="B1161" s="38"/>
      <c r="C1161" s="38"/>
    </row>
    <row r="1162" spans="2:3" x14ac:dyDescent="0.25">
      <c r="B1162" s="38"/>
      <c r="C1162" s="38"/>
    </row>
    <row r="1163" spans="2:3" x14ac:dyDescent="0.25">
      <c r="B1163" s="38"/>
      <c r="C1163" s="38"/>
    </row>
    <row r="1164" spans="2:3" x14ac:dyDescent="0.25">
      <c r="B1164" s="38"/>
      <c r="C1164" s="38"/>
    </row>
    <row r="1165" spans="2:3" x14ac:dyDescent="0.25">
      <c r="B1165" s="38"/>
      <c r="C1165" s="38"/>
    </row>
    <row r="1166" spans="2:3" x14ac:dyDescent="0.25">
      <c r="B1166" s="38"/>
      <c r="C1166" s="38"/>
    </row>
    <row r="1167" spans="2:3" x14ac:dyDescent="0.25">
      <c r="B1167" s="38"/>
      <c r="C1167" s="38"/>
    </row>
    <row r="1168" spans="2:3" x14ac:dyDescent="0.25">
      <c r="B1168" s="38"/>
      <c r="C1168" s="38"/>
    </row>
    <row r="1169" spans="2:3" x14ac:dyDescent="0.25">
      <c r="B1169" s="38"/>
      <c r="C1169" s="38"/>
    </row>
    <row r="1170" spans="2:3" x14ac:dyDescent="0.25">
      <c r="B1170" s="38"/>
      <c r="C1170" s="38"/>
    </row>
    <row r="1171" spans="2:3" x14ac:dyDescent="0.25">
      <c r="B1171" s="38"/>
      <c r="C1171" s="38"/>
    </row>
    <row r="1172" spans="2:3" x14ac:dyDescent="0.25">
      <c r="B1172" s="38"/>
      <c r="C1172" s="38"/>
    </row>
    <row r="1173" spans="2:3" x14ac:dyDescent="0.25">
      <c r="B1173" s="38"/>
      <c r="C1173" s="38"/>
    </row>
    <row r="1174" spans="2:3" x14ac:dyDescent="0.25">
      <c r="B1174" s="38"/>
      <c r="C1174" s="38"/>
    </row>
    <row r="1175" spans="2:3" x14ac:dyDescent="0.25">
      <c r="B1175" s="38"/>
      <c r="C1175" s="38"/>
    </row>
    <row r="1176" spans="2:3" x14ac:dyDescent="0.25">
      <c r="B1176" s="38"/>
      <c r="C1176" s="38"/>
    </row>
    <row r="1177" spans="2:3" x14ac:dyDescent="0.25">
      <c r="B1177" s="38"/>
      <c r="C1177" s="38"/>
    </row>
    <row r="1178" spans="2:3" x14ac:dyDescent="0.25">
      <c r="B1178" s="38"/>
      <c r="C1178" s="38"/>
    </row>
    <row r="1179" spans="2:3" x14ac:dyDescent="0.25">
      <c r="B1179" s="38"/>
      <c r="C1179" s="38"/>
    </row>
    <row r="1180" spans="2:3" x14ac:dyDescent="0.25">
      <c r="B1180" s="38"/>
      <c r="C1180" s="38"/>
    </row>
    <row r="1181" spans="2:3" x14ac:dyDescent="0.25">
      <c r="B1181" s="38"/>
      <c r="C1181" s="38"/>
    </row>
    <row r="1182" spans="2:3" x14ac:dyDescent="0.25">
      <c r="B1182" s="38"/>
      <c r="C1182" s="38"/>
    </row>
    <row r="1183" spans="2:3" x14ac:dyDescent="0.25">
      <c r="B1183" s="38"/>
      <c r="C1183" s="38"/>
    </row>
    <row r="1184" spans="2:3" x14ac:dyDescent="0.25">
      <c r="B1184" s="38"/>
      <c r="C1184" s="38"/>
    </row>
    <row r="1185" spans="2:3" x14ac:dyDescent="0.25">
      <c r="B1185" s="38"/>
      <c r="C1185" s="38"/>
    </row>
    <row r="1186" spans="2:3" x14ac:dyDescent="0.25">
      <c r="B1186" s="38"/>
      <c r="C1186" s="38"/>
    </row>
    <row r="1187" spans="2:3" x14ac:dyDescent="0.25">
      <c r="B1187" s="38"/>
      <c r="C1187" s="38"/>
    </row>
    <row r="1188" spans="2:3" x14ac:dyDescent="0.25">
      <c r="B1188" s="38"/>
      <c r="C1188" s="38"/>
    </row>
    <row r="1189" spans="2:3" x14ac:dyDescent="0.25">
      <c r="B1189" s="38"/>
      <c r="C1189" s="38"/>
    </row>
    <row r="1190" spans="2:3" x14ac:dyDescent="0.25">
      <c r="B1190" s="38"/>
      <c r="C1190" s="38"/>
    </row>
    <row r="1191" spans="2:3" x14ac:dyDescent="0.25">
      <c r="B1191" s="38"/>
      <c r="C1191" s="38"/>
    </row>
    <row r="1192" spans="2:3" x14ac:dyDescent="0.25">
      <c r="B1192" s="38"/>
      <c r="C1192" s="38"/>
    </row>
    <row r="1193" spans="2:3" x14ac:dyDescent="0.25">
      <c r="B1193" s="38"/>
      <c r="C1193" s="38"/>
    </row>
    <row r="1194" spans="2:3" x14ac:dyDescent="0.25">
      <c r="B1194" s="38"/>
      <c r="C1194" s="38"/>
    </row>
    <row r="1195" spans="2:3" x14ac:dyDescent="0.25">
      <c r="B1195" s="38"/>
      <c r="C1195" s="38"/>
    </row>
    <row r="1196" spans="2:3" x14ac:dyDescent="0.25">
      <c r="B1196" s="38"/>
      <c r="C1196" s="38"/>
    </row>
    <row r="1197" spans="2:3" x14ac:dyDescent="0.25">
      <c r="B1197" s="38"/>
      <c r="C1197" s="38"/>
    </row>
    <row r="1198" spans="2:3" x14ac:dyDescent="0.25">
      <c r="B1198" s="38"/>
      <c r="C1198" s="38"/>
    </row>
    <row r="1199" spans="2:3" x14ac:dyDescent="0.25">
      <c r="B1199" s="38"/>
      <c r="C1199" s="38"/>
    </row>
    <row r="1200" spans="2:3" x14ac:dyDescent="0.25">
      <c r="B1200" s="38"/>
      <c r="C1200" s="38"/>
    </row>
    <row r="1201" spans="2:3" x14ac:dyDescent="0.25">
      <c r="B1201" s="38"/>
      <c r="C1201" s="38"/>
    </row>
    <row r="1202" spans="2:3" x14ac:dyDescent="0.25">
      <c r="B1202" s="38"/>
      <c r="C1202" s="38"/>
    </row>
    <row r="1203" spans="2:3" x14ac:dyDescent="0.25">
      <c r="B1203" s="38"/>
      <c r="C1203" s="38"/>
    </row>
    <row r="1204" spans="2:3" x14ac:dyDescent="0.25">
      <c r="B1204" s="38"/>
      <c r="C1204" s="38"/>
    </row>
    <row r="1205" spans="2:3" x14ac:dyDescent="0.25">
      <c r="B1205" s="38"/>
      <c r="C1205" s="38"/>
    </row>
    <row r="1206" spans="2:3" x14ac:dyDescent="0.25">
      <c r="B1206" s="38"/>
      <c r="C1206" s="38"/>
    </row>
    <row r="1207" spans="2:3" x14ac:dyDescent="0.25">
      <c r="B1207" s="38"/>
      <c r="C1207" s="38"/>
    </row>
    <row r="1208" spans="2:3" x14ac:dyDescent="0.25">
      <c r="B1208" s="38"/>
      <c r="C1208" s="38"/>
    </row>
    <row r="1209" spans="2:3" x14ac:dyDescent="0.25">
      <c r="B1209" s="38"/>
      <c r="C1209" s="38"/>
    </row>
    <row r="1210" spans="2:3" x14ac:dyDescent="0.25">
      <c r="B1210" s="38"/>
      <c r="C1210" s="38"/>
    </row>
    <row r="1211" spans="2:3" x14ac:dyDescent="0.25">
      <c r="B1211" s="38"/>
      <c r="C1211" s="38"/>
    </row>
    <row r="1212" spans="2:3" x14ac:dyDescent="0.25">
      <c r="B1212" s="38"/>
      <c r="C1212" s="38"/>
    </row>
    <row r="1213" spans="2:3" x14ac:dyDescent="0.25">
      <c r="B1213" s="38"/>
      <c r="C1213" s="38"/>
    </row>
    <row r="1214" spans="2:3" x14ac:dyDescent="0.25">
      <c r="B1214" s="38"/>
      <c r="C1214" s="38"/>
    </row>
    <row r="1215" spans="2:3" x14ac:dyDescent="0.25">
      <c r="B1215" s="38"/>
      <c r="C1215" s="38"/>
    </row>
    <row r="1216" spans="2:3" x14ac:dyDescent="0.25">
      <c r="B1216" s="38"/>
      <c r="C1216" s="38"/>
    </row>
    <row r="1217" spans="2:3" x14ac:dyDescent="0.25">
      <c r="B1217" s="38"/>
      <c r="C1217" s="38"/>
    </row>
    <row r="1218" spans="2:3" x14ac:dyDescent="0.25">
      <c r="B1218" s="38"/>
      <c r="C1218" s="38"/>
    </row>
    <row r="1219" spans="2:3" x14ac:dyDescent="0.25">
      <c r="B1219" s="38"/>
      <c r="C1219" s="38"/>
    </row>
    <row r="1220" spans="2:3" x14ac:dyDescent="0.25">
      <c r="B1220" s="38"/>
      <c r="C1220" s="38"/>
    </row>
    <row r="1221" spans="2:3" x14ac:dyDescent="0.25">
      <c r="B1221" s="38"/>
      <c r="C1221" s="38"/>
    </row>
    <row r="1222" spans="2:3" x14ac:dyDescent="0.25">
      <c r="B1222" s="38"/>
      <c r="C1222" s="38"/>
    </row>
    <row r="1223" spans="2:3" x14ac:dyDescent="0.25">
      <c r="B1223" s="38"/>
      <c r="C1223" s="38"/>
    </row>
    <row r="1224" spans="2:3" x14ac:dyDescent="0.25">
      <c r="B1224" s="38"/>
      <c r="C1224" s="38"/>
    </row>
    <row r="1225" spans="2:3" x14ac:dyDescent="0.25">
      <c r="B1225" s="38"/>
      <c r="C1225" s="38"/>
    </row>
    <row r="1226" spans="2:3" x14ac:dyDescent="0.25">
      <c r="B1226" s="38"/>
      <c r="C1226" s="38"/>
    </row>
    <row r="1227" spans="2:3" x14ac:dyDescent="0.25">
      <c r="B1227" s="38"/>
      <c r="C1227" s="38"/>
    </row>
    <row r="1228" spans="2:3" x14ac:dyDescent="0.25">
      <c r="B1228" s="38"/>
      <c r="C1228" s="38"/>
    </row>
    <row r="1229" spans="2:3" x14ac:dyDescent="0.25">
      <c r="B1229" s="38"/>
      <c r="C1229" s="38"/>
    </row>
    <row r="1230" spans="2:3" x14ac:dyDescent="0.25">
      <c r="B1230" s="38"/>
      <c r="C1230" s="38"/>
    </row>
    <row r="1231" spans="2:3" x14ac:dyDescent="0.25">
      <c r="B1231" s="38"/>
      <c r="C1231" s="38"/>
    </row>
    <row r="1232" spans="2:3" x14ac:dyDescent="0.25">
      <c r="B1232" s="38"/>
      <c r="C1232" s="38"/>
    </row>
    <row r="1233" spans="2:3" x14ac:dyDescent="0.25">
      <c r="B1233" s="38"/>
      <c r="C1233" s="38"/>
    </row>
    <row r="1234" spans="2:3" x14ac:dyDescent="0.25">
      <c r="B1234" s="38"/>
      <c r="C1234" s="38"/>
    </row>
    <row r="1235" spans="2:3" x14ac:dyDescent="0.25">
      <c r="B1235" s="38"/>
      <c r="C1235" s="38"/>
    </row>
    <row r="1236" spans="2:3" x14ac:dyDescent="0.25">
      <c r="B1236" s="38"/>
      <c r="C1236" s="38"/>
    </row>
    <row r="1237" spans="2:3" x14ac:dyDescent="0.25">
      <c r="B1237" s="38"/>
      <c r="C1237" s="38"/>
    </row>
    <row r="1238" spans="2:3" x14ac:dyDescent="0.25">
      <c r="B1238" s="38"/>
      <c r="C1238" s="38"/>
    </row>
    <row r="1239" spans="2:3" x14ac:dyDescent="0.25">
      <c r="B1239" s="38"/>
      <c r="C1239" s="38"/>
    </row>
    <row r="1240" spans="2:3" x14ac:dyDescent="0.25">
      <c r="B1240" s="38"/>
      <c r="C1240" s="38"/>
    </row>
    <row r="1241" spans="2:3" x14ac:dyDescent="0.25">
      <c r="B1241" s="38"/>
      <c r="C1241" s="38"/>
    </row>
    <row r="1242" spans="2:3" x14ac:dyDescent="0.25">
      <c r="B1242" s="38"/>
      <c r="C1242" s="38"/>
    </row>
    <row r="1243" spans="2:3" x14ac:dyDescent="0.25">
      <c r="B1243" s="38"/>
      <c r="C1243" s="38"/>
    </row>
    <row r="1244" spans="2:3" x14ac:dyDescent="0.25">
      <c r="B1244" s="38"/>
      <c r="C1244" s="38"/>
    </row>
    <row r="1245" spans="2:3" x14ac:dyDescent="0.25">
      <c r="B1245" s="38"/>
      <c r="C1245" s="38"/>
    </row>
    <row r="1246" spans="2:3" x14ac:dyDescent="0.25">
      <c r="B1246" s="38"/>
      <c r="C1246" s="38"/>
    </row>
    <row r="1247" spans="2:3" x14ac:dyDescent="0.25">
      <c r="B1247" s="38"/>
      <c r="C1247" s="38"/>
    </row>
    <row r="1248" spans="2:3" x14ac:dyDescent="0.25">
      <c r="B1248" s="38"/>
      <c r="C1248" s="38"/>
    </row>
    <row r="1249" spans="2:3" x14ac:dyDescent="0.25">
      <c r="B1249" s="38"/>
      <c r="C1249" s="38"/>
    </row>
    <row r="1250" spans="2:3" x14ac:dyDescent="0.25">
      <c r="B1250" s="38"/>
      <c r="C1250" s="38"/>
    </row>
    <row r="1251" spans="2:3" x14ac:dyDescent="0.25">
      <c r="B1251" s="38"/>
      <c r="C1251" s="38"/>
    </row>
    <row r="1252" spans="2:3" x14ac:dyDescent="0.25">
      <c r="B1252" s="38"/>
      <c r="C1252" s="38"/>
    </row>
    <row r="1253" spans="2:3" x14ac:dyDescent="0.25">
      <c r="B1253" s="38"/>
      <c r="C1253" s="38"/>
    </row>
    <row r="1254" spans="2:3" x14ac:dyDescent="0.25">
      <c r="B1254" s="38"/>
      <c r="C1254" s="38"/>
    </row>
    <row r="1255" spans="2:3" x14ac:dyDescent="0.25">
      <c r="B1255" s="38"/>
      <c r="C1255" s="38"/>
    </row>
    <row r="1256" spans="2:3" x14ac:dyDescent="0.25">
      <c r="B1256" s="38"/>
      <c r="C1256" s="38"/>
    </row>
    <row r="1257" spans="2:3" x14ac:dyDescent="0.25">
      <c r="B1257" s="38"/>
      <c r="C1257" s="38"/>
    </row>
    <row r="1258" spans="2:3" x14ac:dyDescent="0.25">
      <c r="B1258" s="38"/>
      <c r="C1258" s="38"/>
    </row>
    <row r="1259" spans="2:3" x14ac:dyDescent="0.25">
      <c r="B1259" s="38"/>
      <c r="C1259" s="38"/>
    </row>
    <row r="1260" spans="2:3" x14ac:dyDescent="0.25">
      <c r="B1260" s="38"/>
      <c r="C1260" s="38"/>
    </row>
    <row r="1261" spans="2:3" x14ac:dyDescent="0.25">
      <c r="B1261" s="38"/>
      <c r="C1261" s="38"/>
    </row>
    <row r="1262" spans="2:3" x14ac:dyDescent="0.25">
      <c r="B1262" s="38"/>
      <c r="C1262" s="38"/>
    </row>
    <row r="1263" spans="2:3" x14ac:dyDescent="0.25">
      <c r="B1263" s="38"/>
      <c r="C1263" s="38"/>
    </row>
    <row r="1264" spans="2:3" x14ac:dyDescent="0.25">
      <c r="B1264" s="38"/>
      <c r="C1264" s="38"/>
    </row>
    <row r="1265" spans="2:3" x14ac:dyDescent="0.25">
      <c r="B1265" s="38"/>
      <c r="C1265" s="38"/>
    </row>
    <row r="1266" spans="2:3" x14ac:dyDescent="0.25">
      <c r="B1266" s="38"/>
      <c r="C1266" s="38"/>
    </row>
    <row r="1267" spans="2:3" x14ac:dyDescent="0.25">
      <c r="B1267" s="38"/>
      <c r="C1267" s="38"/>
    </row>
    <row r="1268" spans="2:3" x14ac:dyDescent="0.25">
      <c r="B1268" s="38"/>
      <c r="C1268" s="38"/>
    </row>
    <row r="1269" spans="2:3" x14ac:dyDescent="0.25">
      <c r="B1269" s="38"/>
      <c r="C1269" s="38"/>
    </row>
    <row r="1270" spans="2:3" x14ac:dyDescent="0.25">
      <c r="B1270" s="38"/>
      <c r="C1270" s="38"/>
    </row>
    <row r="1271" spans="2:3" x14ac:dyDescent="0.25">
      <c r="B1271" s="38"/>
      <c r="C1271" s="38"/>
    </row>
    <row r="1272" spans="2:3" x14ac:dyDescent="0.25">
      <c r="B1272" s="38"/>
      <c r="C1272" s="38"/>
    </row>
    <row r="1273" spans="2:3" x14ac:dyDescent="0.25">
      <c r="B1273" s="38"/>
      <c r="C1273" s="38"/>
    </row>
    <row r="1274" spans="2:3" x14ac:dyDescent="0.25">
      <c r="B1274" s="38"/>
      <c r="C1274" s="38"/>
    </row>
    <row r="1275" spans="2:3" x14ac:dyDescent="0.25">
      <c r="B1275" s="38"/>
      <c r="C1275" s="38"/>
    </row>
    <row r="1276" spans="2:3" x14ac:dyDescent="0.25">
      <c r="B1276" s="38"/>
      <c r="C1276" s="38"/>
    </row>
    <row r="1277" spans="2:3" x14ac:dyDescent="0.25">
      <c r="B1277" s="38"/>
      <c r="C1277" s="38"/>
    </row>
    <row r="1278" spans="2:3" x14ac:dyDescent="0.25">
      <c r="B1278" s="38"/>
      <c r="C1278" s="38"/>
    </row>
    <row r="1279" spans="2:3" x14ac:dyDescent="0.25">
      <c r="B1279" s="38"/>
      <c r="C1279" s="38"/>
    </row>
    <row r="1280" spans="2:3" x14ac:dyDescent="0.25">
      <c r="B1280" s="38"/>
      <c r="C1280" s="38"/>
    </row>
    <row r="1281" spans="2:3" x14ac:dyDescent="0.25">
      <c r="B1281" s="38"/>
      <c r="C1281" s="38"/>
    </row>
    <row r="1282" spans="2:3" x14ac:dyDescent="0.25">
      <c r="B1282" s="38"/>
      <c r="C1282" s="38"/>
    </row>
    <row r="1283" spans="2:3" x14ac:dyDescent="0.25">
      <c r="B1283" s="38"/>
      <c r="C1283" s="38"/>
    </row>
    <row r="1284" spans="2:3" x14ac:dyDescent="0.25">
      <c r="B1284" s="38"/>
      <c r="C1284" s="38"/>
    </row>
    <row r="1285" spans="2:3" x14ac:dyDescent="0.25">
      <c r="B1285" s="38"/>
      <c r="C1285" s="38"/>
    </row>
    <row r="1286" spans="2:3" x14ac:dyDescent="0.25">
      <c r="B1286" s="38"/>
      <c r="C1286" s="38"/>
    </row>
    <row r="1287" spans="2:3" x14ac:dyDescent="0.25">
      <c r="B1287" s="38"/>
      <c r="C1287" s="38"/>
    </row>
    <row r="1288" spans="2:3" x14ac:dyDescent="0.25">
      <c r="B1288" s="38"/>
      <c r="C1288" s="38"/>
    </row>
    <row r="1289" spans="2:3" x14ac:dyDescent="0.25">
      <c r="B1289" s="38"/>
      <c r="C1289" s="38"/>
    </row>
    <row r="1290" spans="2:3" x14ac:dyDescent="0.25">
      <c r="B1290" s="38"/>
      <c r="C1290" s="38"/>
    </row>
    <row r="1291" spans="2:3" x14ac:dyDescent="0.25">
      <c r="B1291" s="38"/>
      <c r="C1291" s="38"/>
    </row>
    <row r="1292" spans="2:3" x14ac:dyDescent="0.25">
      <c r="B1292" s="38"/>
      <c r="C1292" s="38"/>
    </row>
    <row r="1293" spans="2:3" x14ac:dyDescent="0.25">
      <c r="B1293" s="38"/>
      <c r="C1293" s="38"/>
    </row>
    <row r="1294" spans="2:3" x14ac:dyDescent="0.25">
      <c r="B1294" s="38"/>
      <c r="C1294" s="38"/>
    </row>
    <row r="1295" spans="2:3" x14ac:dyDescent="0.25">
      <c r="B1295" s="38"/>
      <c r="C1295" s="38"/>
    </row>
    <row r="1296" spans="2:3" x14ac:dyDescent="0.25">
      <c r="B1296" s="38"/>
      <c r="C1296" s="38"/>
    </row>
    <row r="1297" spans="2:3" x14ac:dyDescent="0.25">
      <c r="B1297" s="38"/>
      <c r="C1297" s="38"/>
    </row>
    <row r="1298" spans="2:3" x14ac:dyDescent="0.25">
      <c r="B1298" s="38"/>
      <c r="C1298" s="38"/>
    </row>
    <row r="1299" spans="2:3" x14ac:dyDescent="0.25">
      <c r="B1299" s="38"/>
      <c r="C1299" s="38"/>
    </row>
    <row r="1300" spans="2:3" x14ac:dyDescent="0.25">
      <c r="B1300" s="38"/>
      <c r="C1300" s="38"/>
    </row>
    <row r="1301" spans="2:3" x14ac:dyDescent="0.25">
      <c r="B1301" s="38"/>
      <c r="C1301" s="38"/>
    </row>
    <row r="1302" spans="2:3" x14ac:dyDescent="0.25">
      <c r="B1302" s="38"/>
      <c r="C1302" s="38"/>
    </row>
    <row r="1303" spans="2:3" x14ac:dyDescent="0.25">
      <c r="B1303" s="38"/>
      <c r="C1303" s="38"/>
    </row>
    <row r="1304" spans="2:3" x14ac:dyDescent="0.25">
      <c r="B1304" s="38"/>
      <c r="C1304" s="38"/>
    </row>
    <row r="1305" spans="2:3" x14ac:dyDescent="0.25">
      <c r="B1305" s="38"/>
      <c r="C1305" s="38"/>
    </row>
    <row r="1306" spans="2:3" x14ac:dyDescent="0.25">
      <c r="B1306" s="38"/>
      <c r="C1306" s="38"/>
    </row>
    <row r="1307" spans="2:3" x14ac:dyDescent="0.25">
      <c r="B1307" s="38"/>
      <c r="C1307" s="38"/>
    </row>
    <row r="1308" spans="2:3" x14ac:dyDescent="0.25">
      <c r="B1308" s="38"/>
      <c r="C1308" s="38"/>
    </row>
    <row r="1309" spans="2:3" x14ac:dyDescent="0.25">
      <c r="B1309" s="38"/>
      <c r="C1309" s="38"/>
    </row>
    <row r="1310" spans="2:3" x14ac:dyDescent="0.25">
      <c r="B1310" s="38"/>
      <c r="C1310" s="38"/>
    </row>
    <row r="1311" spans="2:3" x14ac:dyDescent="0.25">
      <c r="B1311" s="38"/>
      <c r="C1311" s="38"/>
    </row>
    <row r="1312" spans="2:3" x14ac:dyDescent="0.25">
      <c r="B1312" s="38"/>
      <c r="C1312" s="38"/>
    </row>
    <row r="1313" spans="2:3" x14ac:dyDescent="0.25">
      <c r="B1313" s="38"/>
      <c r="C1313" s="38"/>
    </row>
    <row r="1314" spans="2:3" x14ac:dyDescent="0.25">
      <c r="B1314" s="38"/>
      <c r="C1314" s="38"/>
    </row>
    <row r="1315" spans="2:3" x14ac:dyDescent="0.25">
      <c r="B1315" s="38"/>
      <c r="C1315" s="38"/>
    </row>
    <row r="1316" spans="2:3" x14ac:dyDescent="0.25">
      <c r="B1316" s="38"/>
      <c r="C1316" s="38"/>
    </row>
    <row r="1317" spans="2:3" x14ac:dyDescent="0.25">
      <c r="B1317" s="38"/>
      <c r="C1317" s="38"/>
    </row>
    <row r="1318" spans="2:3" x14ac:dyDescent="0.25">
      <c r="B1318" s="38"/>
      <c r="C1318" s="38"/>
    </row>
    <row r="1319" spans="2:3" x14ac:dyDescent="0.25">
      <c r="B1319" s="38"/>
      <c r="C1319" s="38"/>
    </row>
    <row r="1320" spans="2:3" x14ac:dyDescent="0.25">
      <c r="B1320" s="38"/>
      <c r="C1320" s="38"/>
    </row>
    <row r="1321" spans="2:3" x14ac:dyDescent="0.25">
      <c r="B1321" s="38"/>
      <c r="C1321" s="38"/>
    </row>
    <row r="1322" spans="2:3" x14ac:dyDescent="0.25">
      <c r="B1322" s="38"/>
      <c r="C1322" s="38"/>
    </row>
    <row r="1323" spans="2:3" x14ac:dyDescent="0.25">
      <c r="B1323" s="38"/>
      <c r="C1323" s="38"/>
    </row>
    <row r="1324" spans="2:3" x14ac:dyDescent="0.25">
      <c r="B1324" s="38"/>
      <c r="C1324" s="38"/>
    </row>
    <row r="1325" spans="2:3" x14ac:dyDescent="0.25">
      <c r="B1325" s="38"/>
      <c r="C1325" s="38"/>
    </row>
    <row r="1326" spans="2:3" x14ac:dyDescent="0.25">
      <c r="B1326" s="38"/>
      <c r="C1326" s="38"/>
    </row>
    <row r="1327" spans="2:3" x14ac:dyDescent="0.25">
      <c r="B1327" s="38"/>
      <c r="C1327" s="38"/>
    </row>
    <row r="1328" spans="2:3" x14ac:dyDescent="0.25">
      <c r="B1328" s="38"/>
      <c r="C1328" s="38"/>
    </row>
    <row r="1329" spans="2:3" x14ac:dyDescent="0.25">
      <c r="B1329" s="38"/>
      <c r="C1329" s="38"/>
    </row>
    <row r="1330" spans="2:3" x14ac:dyDescent="0.25">
      <c r="B1330" s="38"/>
      <c r="C1330" s="38"/>
    </row>
    <row r="1331" spans="2:3" x14ac:dyDescent="0.25">
      <c r="B1331" s="38"/>
      <c r="C1331" s="38"/>
    </row>
    <row r="1332" spans="2:3" x14ac:dyDescent="0.25">
      <c r="B1332" s="38"/>
      <c r="C1332" s="38"/>
    </row>
    <row r="1333" spans="2:3" x14ac:dyDescent="0.25">
      <c r="B1333" s="38"/>
      <c r="C1333" s="38"/>
    </row>
    <row r="1334" spans="2:3" x14ac:dyDescent="0.25">
      <c r="B1334" s="38"/>
      <c r="C1334" s="38"/>
    </row>
    <row r="1335" spans="2:3" x14ac:dyDescent="0.25">
      <c r="B1335" s="38"/>
      <c r="C1335" s="38"/>
    </row>
    <row r="1336" spans="2:3" x14ac:dyDescent="0.25">
      <c r="B1336" s="38"/>
      <c r="C1336" s="38"/>
    </row>
    <row r="1337" spans="2:3" x14ac:dyDescent="0.25">
      <c r="B1337" s="38"/>
      <c r="C1337" s="38"/>
    </row>
    <row r="1338" spans="2:3" x14ac:dyDescent="0.25">
      <c r="B1338" s="38"/>
      <c r="C1338" s="38"/>
    </row>
    <row r="1339" spans="2:3" x14ac:dyDescent="0.25">
      <c r="B1339" s="38"/>
      <c r="C1339" s="38"/>
    </row>
    <row r="1340" spans="2:3" x14ac:dyDescent="0.25">
      <c r="B1340" s="38"/>
      <c r="C1340" s="38"/>
    </row>
    <row r="1341" spans="2:3" x14ac:dyDescent="0.25">
      <c r="B1341" s="38"/>
      <c r="C1341" s="38"/>
    </row>
    <row r="1342" spans="2:3" x14ac:dyDescent="0.25">
      <c r="B1342" s="38"/>
      <c r="C1342" s="38"/>
    </row>
    <row r="1343" spans="2:3" x14ac:dyDescent="0.25">
      <c r="B1343" s="38"/>
      <c r="C1343" s="38"/>
    </row>
    <row r="1344" spans="2:3" x14ac:dyDescent="0.25">
      <c r="B1344" s="38"/>
      <c r="C1344" s="38"/>
    </row>
    <row r="1345" spans="2:3" x14ac:dyDescent="0.25">
      <c r="B1345" s="38"/>
      <c r="C1345" s="38"/>
    </row>
    <row r="1346" spans="2:3" x14ac:dyDescent="0.25">
      <c r="B1346" s="38"/>
      <c r="C1346" s="38"/>
    </row>
    <row r="1347" spans="2:3" x14ac:dyDescent="0.25">
      <c r="B1347" s="38"/>
      <c r="C1347" s="38"/>
    </row>
    <row r="1348" spans="2:3" x14ac:dyDescent="0.25">
      <c r="B1348" s="38"/>
      <c r="C1348" s="38"/>
    </row>
    <row r="1349" spans="2:3" x14ac:dyDescent="0.25">
      <c r="B1349" s="38"/>
      <c r="C1349" s="38"/>
    </row>
    <row r="1350" spans="2:3" x14ac:dyDescent="0.25">
      <c r="B1350" s="38"/>
      <c r="C1350" s="38"/>
    </row>
    <row r="1351" spans="2:3" x14ac:dyDescent="0.25">
      <c r="B1351" s="38"/>
      <c r="C1351" s="38"/>
    </row>
    <row r="1352" spans="2:3" x14ac:dyDescent="0.25">
      <c r="B1352" s="38"/>
      <c r="C1352" s="38"/>
    </row>
    <row r="1353" spans="2:3" x14ac:dyDescent="0.25">
      <c r="B1353" s="38"/>
      <c r="C1353" s="38"/>
    </row>
    <row r="1354" spans="2:3" x14ac:dyDescent="0.25">
      <c r="B1354" s="38"/>
      <c r="C1354" s="38"/>
    </row>
    <row r="1355" spans="2:3" x14ac:dyDescent="0.25">
      <c r="B1355" s="38"/>
      <c r="C1355" s="38"/>
    </row>
    <row r="1356" spans="2:3" x14ac:dyDescent="0.25">
      <c r="B1356" s="38"/>
      <c r="C1356" s="38"/>
    </row>
    <row r="1357" spans="2:3" x14ac:dyDescent="0.25">
      <c r="B1357" s="38"/>
      <c r="C1357" s="38"/>
    </row>
    <row r="1358" spans="2:3" x14ac:dyDescent="0.25">
      <c r="B1358" s="38"/>
      <c r="C1358" s="38"/>
    </row>
    <row r="1359" spans="2:3" x14ac:dyDescent="0.25">
      <c r="B1359" s="38"/>
      <c r="C1359" s="38"/>
    </row>
    <row r="1360" spans="2:3" x14ac:dyDescent="0.25">
      <c r="B1360" s="38"/>
      <c r="C1360" s="38"/>
    </row>
    <row r="1361" spans="2:3" x14ac:dyDescent="0.25">
      <c r="B1361" s="38"/>
      <c r="C1361" s="38"/>
    </row>
    <row r="1362" spans="2:3" x14ac:dyDescent="0.25">
      <c r="B1362" s="38"/>
      <c r="C1362" s="38"/>
    </row>
    <row r="1363" spans="2:3" x14ac:dyDescent="0.25">
      <c r="B1363" s="38"/>
      <c r="C1363" s="38"/>
    </row>
    <row r="1364" spans="2:3" x14ac:dyDescent="0.25">
      <c r="B1364" s="38"/>
      <c r="C1364" s="38"/>
    </row>
    <row r="1365" spans="2:3" x14ac:dyDescent="0.25">
      <c r="B1365" s="38"/>
      <c r="C1365" s="38"/>
    </row>
    <row r="1366" spans="2:3" x14ac:dyDescent="0.25">
      <c r="B1366" s="38"/>
      <c r="C1366" s="38"/>
    </row>
    <row r="1367" spans="2:3" x14ac:dyDescent="0.25">
      <c r="B1367" s="38"/>
      <c r="C1367" s="38"/>
    </row>
    <row r="1368" spans="2:3" x14ac:dyDescent="0.25">
      <c r="B1368" s="38"/>
      <c r="C1368" s="38"/>
    </row>
    <row r="1369" spans="2:3" x14ac:dyDescent="0.25">
      <c r="B1369" s="38"/>
      <c r="C1369" s="38"/>
    </row>
    <row r="1370" spans="2:3" x14ac:dyDescent="0.25">
      <c r="B1370" s="38"/>
      <c r="C1370" s="38"/>
    </row>
    <row r="1371" spans="2:3" x14ac:dyDescent="0.25">
      <c r="B1371" s="38"/>
      <c r="C1371" s="38"/>
    </row>
    <row r="1372" spans="2:3" x14ac:dyDescent="0.25">
      <c r="B1372" s="38"/>
      <c r="C1372" s="38"/>
    </row>
    <row r="1373" spans="2:3" x14ac:dyDescent="0.25">
      <c r="B1373" s="38"/>
      <c r="C1373" s="38"/>
    </row>
  </sheetData>
  <autoFilter ref="A2:P288">
    <filterColumn colId="5">
      <filters>
        <filter val="2023"/>
      </filters>
    </filterColumn>
  </autoFilter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E235"/>
  <sheetViews>
    <sheetView zoomScale="80" zoomScaleNormal="80" workbookViewId="0">
      <pane ySplit="2" topLeftCell="A139" activePane="bottomLeft" state="frozen"/>
      <selection activeCell="A2" sqref="A2"/>
      <selection pane="bottomLeft"/>
    </sheetView>
  </sheetViews>
  <sheetFormatPr defaultRowHeight="32.25" customHeight="1" x14ac:dyDescent="0.25"/>
  <cols>
    <col min="1" max="1" width="11.140625" style="7" bestFit="1" customWidth="1"/>
    <col min="2" max="2" width="17.140625" style="7" customWidth="1"/>
    <col min="3" max="3" width="18.5703125" style="7" customWidth="1"/>
    <col min="4" max="4" width="19.140625" style="7" customWidth="1"/>
    <col min="5" max="5" width="14.28515625" style="7" customWidth="1"/>
    <col min="6" max="6" width="10.140625" style="7" customWidth="1"/>
    <col min="7" max="7" width="8.5703125" style="7" customWidth="1"/>
    <col min="8" max="8" width="12" style="7" hidden="1" customWidth="1"/>
    <col min="9" max="9" width="6.7109375" style="7" hidden="1" customWidth="1"/>
    <col min="10" max="10" width="7.28515625" style="7" customWidth="1"/>
    <col min="11" max="11" width="11.85546875" style="7" customWidth="1"/>
    <col min="12" max="12" width="14.140625" style="7" customWidth="1"/>
    <col min="13" max="13" width="11.7109375" style="7" customWidth="1"/>
    <col min="14" max="14" width="13.28515625" style="7" hidden="1" customWidth="1"/>
    <col min="15" max="15" width="5.7109375" style="7" hidden="1" customWidth="1"/>
    <col min="16" max="16" width="9.28515625" style="7" hidden="1" customWidth="1"/>
    <col min="17" max="17" width="5.42578125" style="7" hidden="1" customWidth="1"/>
    <col min="18" max="18" width="17" style="7" bestFit="1" customWidth="1"/>
    <col min="19" max="19" width="19.28515625" style="7" bestFit="1" customWidth="1"/>
    <col min="20" max="20" width="23.42578125" style="7" customWidth="1"/>
    <col min="21" max="16384" width="9.140625" style="7"/>
  </cols>
  <sheetData>
    <row r="1" spans="1:20" ht="23.25" customHeight="1" x14ac:dyDescent="0.35">
      <c r="A1" s="335" t="s">
        <v>903</v>
      </c>
      <c r="B1" s="336"/>
      <c r="C1" s="336"/>
      <c r="D1" s="336"/>
      <c r="E1" s="336"/>
      <c r="F1" s="336"/>
      <c r="G1" s="336"/>
      <c r="H1" s="337"/>
      <c r="I1" s="337"/>
      <c r="J1" s="336"/>
      <c r="K1" s="336"/>
      <c r="L1" s="336"/>
      <c r="M1" s="336"/>
      <c r="N1" s="337"/>
      <c r="O1" s="337"/>
      <c r="P1" s="337"/>
      <c r="Q1" s="337"/>
      <c r="R1" s="336"/>
      <c r="S1" s="336"/>
      <c r="T1" s="336"/>
    </row>
    <row r="2" spans="1:20" s="14" customFormat="1" ht="45.75" customHeight="1" x14ac:dyDescent="0.25">
      <c r="A2" s="10" t="s">
        <v>0</v>
      </c>
      <c r="B2" s="10" t="s">
        <v>1</v>
      </c>
      <c r="C2" s="11" t="s">
        <v>2</v>
      </c>
      <c r="D2" s="32" t="s">
        <v>3</v>
      </c>
      <c r="E2" s="33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0" t="s">
        <v>18</v>
      </c>
      <c r="T2" s="22" t="s">
        <v>19</v>
      </c>
    </row>
    <row r="3" spans="1:20" s="9" customFormat="1" ht="32.25" hidden="1" customHeight="1" x14ac:dyDescent="0.25">
      <c r="A3" s="24" t="s">
        <v>247</v>
      </c>
      <c r="B3" s="136" t="s">
        <v>387</v>
      </c>
      <c r="C3" s="136" t="s">
        <v>248</v>
      </c>
      <c r="D3" s="276" t="s">
        <v>904</v>
      </c>
      <c r="E3" s="24" t="s">
        <v>249</v>
      </c>
      <c r="F3" s="25">
        <v>19</v>
      </c>
      <c r="G3" s="24">
        <v>20</v>
      </c>
      <c r="H3" s="24">
        <v>48</v>
      </c>
      <c r="I3" s="24">
        <f t="shared" ref="I3:I35" si="0">G3*H3</f>
        <v>960</v>
      </c>
      <c r="J3" s="266">
        <v>2022</v>
      </c>
      <c r="K3" s="267">
        <v>44562</v>
      </c>
      <c r="L3" s="23">
        <v>44926</v>
      </c>
      <c r="M3" s="126">
        <f t="shared" ref="M3:M134" si="1">+G3*H3*F3</f>
        <v>18240</v>
      </c>
      <c r="N3" s="123"/>
      <c r="O3" s="123"/>
      <c r="P3" s="123">
        <f t="shared" ref="P3:P16" si="2">M3*4%</f>
        <v>729.6</v>
      </c>
      <c r="Q3" s="123"/>
      <c r="R3" s="124">
        <f t="shared" ref="R3:R134" si="3">SUM(M3:Q3)</f>
        <v>18969.599999999999</v>
      </c>
      <c r="S3" s="17" t="s">
        <v>563</v>
      </c>
      <c r="T3" s="263" t="s">
        <v>901</v>
      </c>
    </row>
    <row r="4" spans="1:20" s="9" customFormat="1" ht="32.25" customHeight="1" x14ac:dyDescent="0.25">
      <c r="A4" s="24" t="s">
        <v>247</v>
      </c>
      <c r="B4" s="136" t="s">
        <v>387</v>
      </c>
      <c r="C4" s="136" t="s">
        <v>248</v>
      </c>
      <c r="D4" s="276" t="s">
        <v>904</v>
      </c>
      <c r="E4" s="24" t="s">
        <v>249</v>
      </c>
      <c r="F4" s="25">
        <v>19</v>
      </c>
      <c r="G4" s="24">
        <v>20</v>
      </c>
      <c r="H4" s="24">
        <v>8</v>
      </c>
      <c r="I4" s="24">
        <f t="shared" si="0"/>
        <v>160</v>
      </c>
      <c r="J4" s="266">
        <v>2023</v>
      </c>
      <c r="K4" s="267">
        <v>44927</v>
      </c>
      <c r="L4" s="23">
        <v>44985</v>
      </c>
      <c r="M4" s="126">
        <f t="shared" si="1"/>
        <v>3040</v>
      </c>
      <c r="N4" s="123"/>
      <c r="O4" s="123"/>
      <c r="P4" s="123">
        <f t="shared" si="2"/>
        <v>121.60000000000001</v>
      </c>
      <c r="Q4" s="123"/>
      <c r="R4" s="124">
        <f t="shared" si="3"/>
        <v>3161.6</v>
      </c>
      <c r="S4" s="17" t="s">
        <v>682</v>
      </c>
      <c r="T4" s="263" t="s">
        <v>901</v>
      </c>
    </row>
    <row r="5" spans="1:20" s="9" customFormat="1" ht="32.25" customHeight="1" x14ac:dyDescent="0.25">
      <c r="A5" s="24" t="s">
        <v>247</v>
      </c>
      <c r="B5" s="136" t="s">
        <v>387</v>
      </c>
      <c r="C5" s="136" t="s">
        <v>248</v>
      </c>
      <c r="D5" s="276" t="s">
        <v>904</v>
      </c>
      <c r="E5" s="24" t="s">
        <v>249</v>
      </c>
      <c r="F5" s="25">
        <v>23</v>
      </c>
      <c r="G5" s="24">
        <v>22</v>
      </c>
      <c r="H5" s="24">
        <v>40</v>
      </c>
      <c r="I5" s="24">
        <f>G5*H5</f>
        <v>880</v>
      </c>
      <c r="J5" s="266">
        <v>2023</v>
      </c>
      <c r="K5" s="267">
        <v>44986</v>
      </c>
      <c r="L5" s="23">
        <v>45291</v>
      </c>
      <c r="M5" s="126">
        <f>+G5*H5*F5</f>
        <v>20240</v>
      </c>
      <c r="N5" s="123"/>
      <c r="O5" s="123"/>
      <c r="P5" s="123">
        <f>M5*4%</f>
        <v>809.6</v>
      </c>
      <c r="Q5" s="123"/>
      <c r="R5" s="124">
        <f>SUM(M5:Q5)</f>
        <v>21049.599999999999</v>
      </c>
      <c r="S5" s="17" t="s">
        <v>700</v>
      </c>
      <c r="T5" s="263" t="s">
        <v>901</v>
      </c>
    </row>
    <row r="6" spans="1:20" s="9" customFormat="1" ht="32.25" hidden="1" customHeight="1" x14ac:dyDescent="0.25">
      <c r="A6" s="24" t="s">
        <v>247</v>
      </c>
      <c r="B6" s="136" t="s">
        <v>387</v>
      </c>
      <c r="C6" s="136" t="s">
        <v>248</v>
      </c>
      <c r="D6" s="276" t="s">
        <v>904</v>
      </c>
      <c r="E6" s="24" t="s">
        <v>249</v>
      </c>
      <c r="F6" s="25">
        <v>23</v>
      </c>
      <c r="G6" s="24">
        <v>22</v>
      </c>
      <c r="H6" s="24">
        <v>48</v>
      </c>
      <c r="I6" s="24">
        <f>G6*H6</f>
        <v>1056</v>
      </c>
      <c r="J6" s="266">
        <v>2024</v>
      </c>
      <c r="K6" s="267">
        <v>45292</v>
      </c>
      <c r="L6" s="23">
        <v>45657</v>
      </c>
      <c r="M6" s="126">
        <f>+G6*H6*F6</f>
        <v>24288</v>
      </c>
      <c r="N6" s="123"/>
      <c r="O6" s="123"/>
      <c r="P6" s="123">
        <f>M6*4%</f>
        <v>971.52</v>
      </c>
      <c r="Q6" s="123"/>
      <c r="R6" s="124">
        <f>SUM(M6:Q6)</f>
        <v>25259.52</v>
      </c>
      <c r="S6" s="17" t="s">
        <v>700</v>
      </c>
      <c r="T6" s="263" t="s">
        <v>901</v>
      </c>
    </row>
    <row r="7" spans="1:20" s="9" customFormat="1" ht="32.25" hidden="1" customHeight="1" x14ac:dyDescent="0.25">
      <c r="A7" s="24" t="s">
        <v>247</v>
      </c>
      <c r="B7" s="136" t="s">
        <v>387</v>
      </c>
      <c r="C7" s="136" t="s">
        <v>248</v>
      </c>
      <c r="D7" s="276" t="s">
        <v>904</v>
      </c>
      <c r="E7" s="24" t="s">
        <v>249</v>
      </c>
      <c r="F7" s="25">
        <v>23</v>
      </c>
      <c r="G7" s="24">
        <v>22</v>
      </c>
      <c r="H7" s="24">
        <v>8</v>
      </c>
      <c r="I7" s="24">
        <f>G7*H7</f>
        <v>176</v>
      </c>
      <c r="J7" s="266">
        <v>2025</v>
      </c>
      <c r="K7" s="267">
        <v>45658</v>
      </c>
      <c r="L7" s="23">
        <v>45716</v>
      </c>
      <c r="M7" s="126">
        <f>+G7*H7*F7</f>
        <v>4048</v>
      </c>
      <c r="N7" s="123"/>
      <c r="O7" s="123"/>
      <c r="P7" s="123">
        <f>M7*4%</f>
        <v>161.92000000000002</v>
      </c>
      <c r="Q7" s="123"/>
      <c r="R7" s="124">
        <f>SUM(M7:Q7)</f>
        <v>4209.92</v>
      </c>
      <c r="S7" s="17" t="s">
        <v>700</v>
      </c>
      <c r="T7" s="263" t="s">
        <v>901</v>
      </c>
    </row>
    <row r="8" spans="1:20" s="9" customFormat="1" ht="32.25" hidden="1" customHeight="1" x14ac:dyDescent="0.25">
      <c r="A8" s="24" t="s">
        <v>247</v>
      </c>
      <c r="B8" s="136" t="s">
        <v>387</v>
      </c>
      <c r="C8" s="136" t="s">
        <v>250</v>
      </c>
      <c r="D8" s="276" t="s">
        <v>904</v>
      </c>
      <c r="E8" s="24" t="s">
        <v>249</v>
      </c>
      <c r="F8" s="25">
        <v>19</v>
      </c>
      <c r="G8" s="24">
        <v>20</v>
      </c>
      <c r="H8" s="24">
        <v>48</v>
      </c>
      <c r="I8" s="24">
        <f t="shared" si="0"/>
        <v>960</v>
      </c>
      <c r="J8" s="266">
        <v>2022</v>
      </c>
      <c r="K8" s="267">
        <v>44562</v>
      </c>
      <c r="L8" s="23">
        <v>44926</v>
      </c>
      <c r="M8" s="126">
        <f t="shared" si="1"/>
        <v>18240</v>
      </c>
      <c r="N8" s="123"/>
      <c r="O8" s="123"/>
      <c r="P8" s="123">
        <f t="shared" si="2"/>
        <v>729.6</v>
      </c>
      <c r="Q8" s="123"/>
      <c r="R8" s="124">
        <f t="shared" si="3"/>
        <v>18969.599999999999</v>
      </c>
      <c r="S8" s="17" t="s">
        <v>563</v>
      </c>
      <c r="T8" s="263" t="s">
        <v>901</v>
      </c>
    </row>
    <row r="9" spans="1:20" s="9" customFormat="1" ht="32.25" customHeight="1" x14ac:dyDescent="0.25">
      <c r="A9" s="24" t="s">
        <v>247</v>
      </c>
      <c r="B9" s="136" t="s">
        <v>387</v>
      </c>
      <c r="C9" s="136" t="s">
        <v>250</v>
      </c>
      <c r="D9" s="276" t="s">
        <v>904</v>
      </c>
      <c r="E9" s="24" t="s">
        <v>249</v>
      </c>
      <c r="F9" s="25">
        <v>19</v>
      </c>
      <c r="G9" s="24">
        <v>20</v>
      </c>
      <c r="H9" s="24">
        <v>8</v>
      </c>
      <c r="I9" s="24">
        <f t="shared" si="0"/>
        <v>160</v>
      </c>
      <c r="J9" s="266">
        <v>2023</v>
      </c>
      <c r="K9" s="267">
        <v>44927</v>
      </c>
      <c r="L9" s="23">
        <v>44985</v>
      </c>
      <c r="M9" s="126">
        <f t="shared" si="1"/>
        <v>3040</v>
      </c>
      <c r="N9" s="123"/>
      <c r="O9" s="123"/>
      <c r="P9" s="123">
        <f t="shared" si="2"/>
        <v>121.60000000000001</v>
      </c>
      <c r="Q9" s="123"/>
      <c r="R9" s="124">
        <f t="shared" si="3"/>
        <v>3161.6</v>
      </c>
      <c r="S9" s="17" t="s">
        <v>682</v>
      </c>
      <c r="T9" s="263" t="s">
        <v>901</v>
      </c>
    </row>
    <row r="10" spans="1:20" s="9" customFormat="1" ht="32.25" customHeight="1" x14ac:dyDescent="0.25">
      <c r="A10" s="24" t="s">
        <v>247</v>
      </c>
      <c r="B10" s="136" t="s">
        <v>387</v>
      </c>
      <c r="C10" s="136" t="s">
        <v>250</v>
      </c>
      <c r="D10" s="276" t="s">
        <v>904</v>
      </c>
      <c r="E10" s="24" t="s">
        <v>249</v>
      </c>
      <c r="F10" s="25">
        <v>23</v>
      </c>
      <c r="G10" s="24">
        <v>22</v>
      </c>
      <c r="H10" s="24">
        <v>40</v>
      </c>
      <c r="I10" s="24">
        <f>G10*H10</f>
        <v>880</v>
      </c>
      <c r="J10" s="266">
        <v>2023</v>
      </c>
      <c r="K10" s="267">
        <v>44986</v>
      </c>
      <c r="L10" s="23">
        <v>45291</v>
      </c>
      <c r="M10" s="126">
        <f>+G10*H10*F10</f>
        <v>20240</v>
      </c>
      <c r="N10" s="123"/>
      <c r="O10" s="123"/>
      <c r="P10" s="123">
        <f>M10*4%</f>
        <v>809.6</v>
      </c>
      <c r="Q10" s="123"/>
      <c r="R10" s="124">
        <f>SUM(M10:Q10)</f>
        <v>21049.599999999999</v>
      </c>
      <c r="S10" s="17" t="s">
        <v>700</v>
      </c>
      <c r="T10" s="263" t="s">
        <v>901</v>
      </c>
    </row>
    <row r="11" spans="1:20" s="9" customFormat="1" ht="32.25" hidden="1" customHeight="1" x14ac:dyDescent="0.25">
      <c r="A11" s="24" t="s">
        <v>247</v>
      </c>
      <c r="B11" s="136" t="s">
        <v>387</v>
      </c>
      <c r="C11" s="136" t="s">
        <v>250</v>
      </c>
      <c r="D11" s="276" t="s">
        <v>904</v>
      </c>
      <c r="E11" s="24" t="s">
        <v>249</v>
      </c>
      <c r="F11" s="25">
        <v>23</v>
      </c>
      <c r="G11" s="24">
        <v>22</v>
      </c>
      <c r="H11" s="24">
        <v>48</v>
      </c>
      <c r="I11" s="24">
        <f>G11*H11</f>
        <v>1056</v>
      </c>
      <c r="J11" s="266">
        <v>2024</v>
      </c>
      <c r="K11" s="267">
        <v>45292</v>
      </c>
      <c r="L11" s="23">
        <v>45657</v>
      </c>
      <c r="M11" s="126">
        <f>+G11*H11*F11</f>
        <v>24288</v>
      </c>
      <c r="N11" s="123"/>
      <c r="O11" s="123"/>
      <c r="P11" s="123">
        <f>M11*4%</f>
        <v>971.52</v>
      </c>
      <c r="Q11" s="123"/>
      <c r="R11" s="124">
        <f>SUM(M11:Q11)</f>
        <v>25259.52</v>
      </c>
      <c r="S11" s="17" t="s">
        <v>700</v>
      </c>
      <c r="T11" s="263" t="s">
        <v>901</v>
      </c>
    </row>
    <row r="12" spans="1:20" s="9" customFormat="1" ht="32.25" hidden="1" customHeight="1" x14ac:dyDescent="0.25">
      <c r="A12" s="24" t="s">
        <v>247</v>
      </c>
      <c r="B12" s="136" t="s">
        <v>387</v>
      </c>
      <c r="C12" s="136" t="s">
        <v>250</v>
      </c>
      <c r="D12" s="276" t="s">
        <v>904</v>
      </c>
      <c r="E12" s="24" t="s">
        <v>249</v>
      </c>
      <c r="F12" s="25">
        <v>23</v>
      </c>
      <c r="G12" s="24">
        <v>22</v>
      </c>
      <c r="H12" s="24">
        <v>8</v>
      </c>
      <c r="I12" s="24">
        <f>G12*H12</f>
        <v>176</v>
      </c>
      <c r="J12" s="266">
        <v>2025</v>
      </c>
      <c r="K12" s="267">
        <v>45658</v>
      </c>
      <c r="L12" s="23">
        <v>45716</v>
      </c>
      <c r="M12" s="126">
        <f>+G12*H12*F12</f>
        <v>4048</v>
      </c>
      <c r="N12" s="123"/>
      <c r="O12" s="123"/>
      <c r="P12" s="123">
        <f>M12*4%</f>
        <v>161.92000000000002</v>
      </c>
      <c r="Q12" s="123"/>
      <c r="R12" s="124">
        <f>SUM(M12:Q12)</f>
        <v>4209.92</v>
      </c>
      <c r="S12" s="17" t="s">
        <v>700</v>
      </c>
      <c r="T12" s="263" t="s">
        <v>901</v>
      </c>
    </row>
    <row r="13" spans="1:20" s="9" customFormat="1" ht="32.25" hidden="1" customHeight="1" x14ac:dyDescent="0.25">
      <c r="A13" s="24" t="s">
        <v>247</v>
      </c>
      <c r="B13" s="136" t="s">
        <v>387</v>
      </c>
      <c r="C13" s="136" t="s">
        <v>255</v>
      </c>
      <c r="D13" s="276" t="s">
        <v>904</v>
      </c>
      <c r="E13" s="24" t="s">
        <v>249</v>
      </c>
      <c r="F13" s="25">
        <v>19</v>
      </c>
      <c r="G13" s="24">
        <v>20</v>
      </c>
      <c r="H13" s="24">
        <v>48</v>
      </c>
      <c r="I13" s="24">
        <f t="shared" si="0"/>
        <v>960</v>
      </c>
      <c r="J13" s="266">
        <v>2022</v>
      </c>
      <c r="K13" s="267">
        <v>44562</v>
      </c>
      <c r="L13" s="23">
        <v>44926</v>
      </c>
      <c r="M13" s="126">
        <f t="shared" si="1"/>
        <v>18240</v>
      </c>
      <c r="N13" s="123"/>
      <c r="O13" s="123"/>
      <c r="P13" s="123">
        <f t="shared" si="2"/>
        <v>729.6</v>
      </c>
      <c r="Q13" s="123"/>
      <c r="R13" s="124">
        <f t="shared" si="3"/>
        <v>18969.599999999999</v>
      </c>
      <c r="S13" s="17" t="s">
        <v>563</v>
      </c>
      <c r="T13" s="263" t="s">
        <v>901</v>
      </c>
    </row>
    <row r="14" spans="1:20" s="9" customFormat="1" ht="32.25" customHeight="1" x14ac:dyDescent="0.25">
      <c r="A14" s="24" t="s">
        <v>247</v>
      </c>
      <c r="B14" s="136" t="s">
        <v>387</v>
      </c>
      <c r="C14" s="136" t="s">
        <v>255</v>
      </c>
      <c r="D14" s="276" t="s">
        <v>904</v>
      </c>
      <c r="E14" s="24" t="s">
        <v>249</v>
      </c>
      <c r="F14" s="25">
        <v>19</v>
      </c>
      <c r="G14" s="24">
        <v>20</v>
      </c>
      <c r="H14" s="24">
        <v>8</v>
      </c>
      <c r="I14" s="24">
        <f t="shared" si="0"/>
        <v>160</v>
      </c>
      <c r="J14" s="266">
        <v>2023</v>
      </c>
      <c r="K14" s="267">
        <v>44927</v>
      </c>
      <c r="L14" s="23">
        <v>44985</v>
      </c>
      <c r="M14" s="126">
        <f t="shared" si="1"/>
        <v>3040</v>
      </c>
      <c r="N14" s="123"/>
      <c r="O14" s="123"/>
      <c r="P14" s="123">
        <f t="shared" si="2"/>
        <v>121.60000000000001</v>
      </c>
      <c r="Q14" s="123"/>
      <c r="R14" s="124">
        <f t="shared" si="3"/>
        <v>3161.6</v>
      </c>
      <c r="S14" s="17" t="s">
        <v>682</v>
      </c>
      <c r="T14" s="263" t="s">
        <v>901</v>
      </c>
    </row>
    <row r="15" spans="1:20" s="9" customFormat="1" ht="32.25" hidden="1" customHeight="1" x14ac:dyDescent="0.25">
      <c r="A15" s="24" t="s">
        <v>247</v>
      </c>
      <c r="B15" s="136" t="s">
        <v>387</v>
      </c>
      <c r="C15" s="136" t="s">
        <v>250</v>
      </c>
      <c r="D15" s="276" t="s">
        <v>904</v>
      </c>
      <c r="E15" s="24" t="s">
        <v>249</v>
      </c>
      <c r="F15" s="25">
        <v>19</v>
      </c>
      <c r="G15" s="24">
        <v>25</v>
      </c>
      <c r="H15" s="24">
        <v>48</v>
      </c>
      <c r="I15" s="24">
        <f t="shared" si="0"/>
        <v>1200</v>
      </c>
      <c r="J15" s="266">
        <v>2022</v>
      </c>
      <c r="K15" s="267">
        <v>44562</v>
      </c>
      <c r="L15" s="23">
        <v>44926</v>
      </c>
      <c r="M15" s="126">
        <f t="shared" si="1"/>
        <v>22800</v>
      </c>
      <c r="N15" s="123"/>
      <c r="O15" s="123"/>
      <c r="P15" s="123">
        <f t="shared" si="2"/>
        <v>912</v>
      </c>
      <c r="Q15" s="123"/>
      <c r="R15" s="124">
        <f t="shared" si="3"/>
        <v>23712</v>
      </c>
      <c r="S15" s="17" t="s">
        <v>563</v>
      </c>
      <c r="T15" s="263" t="s">
        <v>901</v>
      </c>
    </row>
    <row r="16" spans="1:20" s="9" customFormat="1" ht="32.25" customHeight="1" x14ac:dyDescent="0.25">
      <c r="A16" s="24" t="s">
        <v>247</v>
      </c>
      <c r="B16" s="136" t="s">
        <v>387</v>
      </c>
      <c r="C16" s="136" t="s">
        <v>250</v>
      </c>
      <c r="D16" s="276" t="s">
        <v>904</v>
      </c>
      <c r="E16" s="24" t="s">
        <v>249</v>
      </c>
      <c r="F16" s="25">
        <v>19</v>
      </c>
      <c r="G16" s="24">
        <v>25</v>
      </c>
      <c r="H16" s="24">
        <v>8</v>
      </c>
      <c r="I16" s="24">
        <f t="shared" si="0"/>
        <v>200</v>
      </c>
      <c r="J16" s="266">
        <v>2023</v>
      </c>
      <c r="K16" s="267">
        <v>44927</v>
      </c>
      <c r="L16" s="23">
        <v>44985</v>
      </c>
      <c r="M16" s="126">
        <f t="shared" si="1"/>
        <v>3800</v>
      </c>
      <c r="N16" s="123"/>
      <c r="O16" s="123"/>
      <c r="P16" s="123">
        <f t="shared" si="2"/>
        <v>152</v>
      </c>
      <c r="Q16" s="123"/>
      <c r="R16" s="124">
        <f t="shared" si="3"/>
        <v>3952</v>
      </c>
      <c r="S16" s="17" t="s">
        <v>682</v>
      </c>
      <c r="T16" s="263" t="s">
        <v>901</v>
      </c>
    </row>
    <row r="17" spans="1:20" s="9" customFormat="1" ht="32.25" customHeight="1" x14ac:dyDescent="0.25">
      <c r="A17" s="24" t="s">
        <v>247</v>
      </c>
      <c r="B17" s="136" t="s">
        <v>387</v>
      </c>
      <c r="C17" s="136" t="s">
        <v>250</v>
      </c>
      <c r="D17" s="276" t="s">
        <v>904</v>
      </c>
      <c r="E17" s="24" t="s">
        <v>249</v>
      </c>
      <c r="F17" s="25">
        <v>23</v>
      </c>
      <c r="G17" s="24">
        <v>22</v>
      </c>
      <c r="H17" s="24">
        <v>11</v>
      </c>
      <c r="I17" s="24">
        <f>G17*H17</f>
        <v>242</v>
      </c>
      <c r="J17" s="266">
        <v>2023</v>
      </c>
      <c r="K17" s="267">
        <v>44986</v>
      </c>
      <c r="L17" s="23">
        <v>45068</v>
      </c>
      <c r="M17" s="126">
        <f>+G17*H17*F17</f>
        <v>5566</v>
      </c>
      <c r="N17" s="123"/>
      <c r="O17" s="123"/>
      <c r="P17" s="123">
        <f>M17*4%</f>
        <v>222.64000000000001</v>
      </c>
      <c r="Q17" s="123"/>
      <c r="R17" s="124">
        <f>SUM(M17:Q17)</f>
        <v>5788.64</v>
      </c>
      <c r="S17" s="17" t="s">
        <v>700</v>
      </c>
      <c r="T17" s="263" t="s">
        <v>901</v>
      </c>
    </row>
    <row r="18" spans="1:20" s="9" customFormat="1" ht="32.25" hidden="1" customHeight="1" x14ac:dyDescent="0.25">
      <c r="A18" s="24" t="s">
        <v>247</v>
      </c>
      <c r="B18" s="136" t="s">
        <v>387</v>
      </c>
      <c r="C18" s="136" t="s">
        <v>251</v>
      </c>
      <c r="D18" s="276" t="s">
        <v>904</v>
      </c>
      <c r="E18" s="24" t="s">
        <v>252</v>
      </c>
      <c r="F18" s="25">
        <v>27</v>
      </c>
      <c r="G18" s="24">
        <v>19</v>
      </c>
      <c r="H18" s="24">
        <v>48</v>
      </c>
      <c r="I18" s="24">
        <f t="shared" si="0"/>
        <v>912</v>
      </c>
      <c r="J18" s="266">
        <v>2022</v>
      </c>
      <c r="K18" s="267">
        <v>44562</v>
      </c>
      <c r="L18" s="23">
        <v>44926</v>
      </c>
      <c r="M18" s="126">
        <f t="shared" si="1"/>
        <v>24624</v>
      </c>
      <c r="N18" s="123">
        <f t="shared" ref="N18:N24" si="4">M18*22%</f>
        <v>5417.28</v>
      </c>
      <c r="O18" s="123"/>
      <c r="P18" s="123"/>
      <c r="Q18" s="123"/>
      <c r="R18" s="124">
        <f t="shared" si="3"/>
        <v>30041.279999999999</v>
      </c>
      <c r="S18" s="17" t="s">
        <v>563</v>
      </c>
      <c r="T18" s="263" t="s">
        <v>901</v>
      </c>
    </row>
    <row r="19" spans="1:20" s="9" customFormat="1" ht="32.25" customHeight="1" x14ac:dyDescent="0.25">
      <c r="A19" s="24" t="s">
        <v>247</v>
      </c>
      <c r="B19" s="136" t="s">
        <v>387</v>
      </c>
      <c r="C19" s="136" t="s">
        <v>251</v>
      </c>
      <c r="D19" s="276" t="s">
        <v>904</v>
      </c>
      <c r="E19" s="24" t="s">
        <v>252</v>
      </c>
      <c r="F19" s="25">
        <v>27</v>
      </c>
      <c r="G19" s="24">
        <v>19</v>
      </c>
      <c r="H19" s="24">
        <v>8</v>
      </c>
      <c r="I19" s="24">
        <f t="shared" si="0"/>
        <v>152</v>
      </c>
      <c r="J19" s="266">
        <v>2023</v>
      </c>
      <c r="K19" s="267">
        <v>44927</v>
      </c>
      <c r="L19" s="23">
        <v>44985</v>
      </c>
      <c r="M19" s="126">
        <f t="shared" si="1"/>
        <v>4104</v>
      </c>
      <c r="N19" s="123">
        <f t="shared" si="4"/>
        <v>902.88</v>
      </c>
      <c r="O19" s="123"/>
      <c r="P19" s="123"/>
      <c r="Q19" s="123"/>
      <c r="R19" s="124">
        <f t="shared" si="3"/>
        <v>5006.88</v>
      </c>
      <c r="S19" s="17" t="s">
        <v>682</v>
      </c>
      <c r="T19" s="263" t="s">
        <v>901</v>
      </c>
    </row>
    <row r="20" spans="1:20" s="9" customFormat="1" ht="32.25" customHeight="1" x14ac:dyDescent="0.25">
      <c r="A20" s="24" t="s">
        <v>247</v>
      </c>
      <c r="B20" s="136" t="s">
        <v>387</v>
      </c>
      <c r="C20" s="136" t="s">
        <v>251</v>
      </c>
      <c r="D20" s="276" t="s">
        <v>904</v>
      </c>
      <c r="E20" s="24" t="s">
        <v>252</v>
      </c>
      <c r="F20" s="25">
        <v>27</v>
      </c>
      <c r="G20" s="24">
        <v>19</v>
      </c>
      <c r="H20" s="24">
        <v>40</v>
      </c>
      <c r="I20" s="24">
        <f>G20*H20</f>
        <v>760</v>
      </c>
      <c r="J20" s="266">
        <v>2023</v>
      </c>
      <c r="K20" s="267">
        <v>44986</v>
      </c>
      <c r="L20" s="23">
        <v>45291</v>
      </c>
      <c r="M20" s="126">
        <f>+G20*H20*F20</f>
        <v>20520</v>
      </c>
      <c r="N20" s="123">
        <f>M20*22%</f>
        <v>4514.3999999999996</v>
      </c>
      <c r="O20" s="123"/>
      <c r="P20" s="123"/>
      <c r="Q20" s="123"/>
      <c r="R20" s="124">
        <f>SUM(M20:Q20)</f>
        <v>25034.400000000001</v>
      </c>
      <c r="S20" s="17" t="s">
        <v>709</v>
      </c>
      <c r="T20" s="263" t="s">
        <v>901</v>
      </c>
    </row>
    <row r="21" spans="1:20" s="9" customFormat="1" ht="32.25" hidden="1" customHeight="1" x14ac:dyDescent="0.25">
      <c r="A21" s="24" t="s">
        <v>247</v>
      </c>
      <c r="B21" s="136" t="s">
        <v>387</v>
      </c>
      <c r="C21" s="136" t="s">
        <v>251</v>
      </c>
      <c r="D21" s="276" t="s">
        <v>904</v>
      </c>
      <c r="E21" s="24" t="s">
        <v>252</v>
      </c>
      <c r="F21" s="25">
        <v>27</v>
      </c>
      <c r="G21" s="24">
        <v>19</v>
      </c>
      <c r="H21" s="24">
        <v>48</v>
      </c>
      <c r="I21" s="24">
        <f>G21*H21</f>
        <v>912</v>
      </c>
      <c r="J21" s="266">
        <v>2024</v>
      </c>
      <c r="K21" s="267">
        <v>45292</v>
      </c>
      <c r="L21" s="23">
        <v>45657</v>
      </c>
      <c r="M21" s="126">
        <f>+G21*H21*F21</f>
        <v>24624</v>
      </c>
      <c r="N21" s="123">
        <f>M21*22%</f>
        <v>5417.28</v>
      </c>
      <c r="O21" s="123"/>
      <c r="P21" s="123"/>
      <c r="Q21" s="123"/>
      <c r="R21" s="124">
        <f>SUM(M21:Q21)</f>
        <v>30041.279999999999</v>
      </c>
      <c r="S21" s="17" t="s">
        <v>709</v>
      </c>
      <c r="T21" s="263" t="s">
        <v>901</v>
      </c>
    </row>
    <row r="22" spans="1:20" s="9" customFormat="1" ht="32.25" hidden="1" customHeight="1" x14ac:dyDescent="0.25">
      <c r="A22" s="24" t="s">
        <v>247</v>
      </c>
      <c r="B22" s="136" t="s">
        <v>387</v>
      </c>
      <c r="C22" s="136" t="s">
        <v>251</v>
      </c>
      <c r="D22" s="276" t="s">
        <v>904</v>
      </c>
      <c r="E22" s="24" t="s">
        <v>252</v>
      </c>
      <c r="F22" s="25">
        <v>27</v>
      </c>
      <c r="G22" s="24">
        <v>19</v>
      </c>
      <c r="H22" s="24">
        <v>8</v>
      </c>
      <c r="I22" s="24">
        <f>G22*H22</f>
        <v>152</v>
      </c>
      <c r="J22" s="266">
        <v>2025</v>
      </c>
      <c r="K22" s="267">
        <v>45658</v>
      </c>
      <c r="L22" s="23">
        <v>45716</v>
      </c>
      <c r="M22" s="126">
        <f>+G22*H22*F22</f>
        <v>4104</v>
      </c>
      <c r="N22" s="123">
        <f>M22*22%</f>
        <v>902.88</v>
      </c>
      <c r="O22" s="123"/>
      <c r="P22" s="123"/>
      <c r="Q22" s="123"/>
      <c r="R22" s="124">
        <f>SUM(M22:Q22)</f>
        <v>5006.88</v>
      </c>
      <c r="S22" s="17" t="s">
        <v>709</v>
      </c>
      <c r="T22" s="263" t="s">
        <v>901</v>
      </c>
    </row>
    <row r="23" spans="1:20" s="9" customFormat="1" ht="32.25" hidden="1" customHeight="1" x14ac:dyDescent="0.25">
      <c r="A23" s="24" t="s">
        <v>247</v>
      </c>
      <c r="B23" s="136" t="s">
        <v>387</v>
      </c>
      <c r="C23" s="136" t="s">
        <v>253</v>
      </c>
      <c r="D23" s="276" t="s">
        <v>904</v>
      </c>
      <c r="E23" s="24" t="s">
        <v>252</v>
      </c>
      <c r="F23" s="25">
        <v>27</v>
      </c>
      <c r="G23" s="24">
        <v>19</v>
      </c>
      <c r="H23" s="24">
        <v>48</v>
      </c>
      <c r="I23" s="24">
        <f t="shared" si="0"/>
        <v>912</v>
      </c>
      <c r="J23" s="266">
        <v>2022</v>
      </c>
      <c r="K23" s="267">
        <v>44562</v>
      </c>
      <c r="L23" s="23">
        <v>44926</v>
      </c>
      <c r="M23" s="126">
        <f t="shared" si="1"/>
        <v>24624</v>
      </c>
      <c r="N23" s="123">
        <f t="shared" si="4"/>
        <v>5417.28</v>
      </c>
      <c r="O23" s="123"/>
      <c r="P23" s="123"/>
      <c r="Q23" s="123"/>
      <c r="R23" s="124">
        <f t="shared" si="3"/>
        <v>30041.279999999999</v>
      </c>
      <c r="S23" s="17" t="s">
        <v>563</v>
      </c>
      <c r="T23" s="263" t="s">
        <v>901</v>
      </c>
    </row>
    <row r="24" spans="1:20" s="9" customFormat="1" ht="32.25" customHeight="1" x14ac:dyDescent="0.25">
      <c r="A24" s="24" t="s">
        <v>247</v>
      </c>
      <c r="B24" s="136" t="s">
        <v>387</v>
      </c>
      <c r="C24" s="136" t="s">
        <v>253</v>
      </c>
      <c r="D24" s="276" t="s">
        <v>904</v>
      </c>
      <c r="E24" s="24" t="s">
        <v>252</v>
      </c>
      <c r="F24" s="25">
        <v>27</v>
      </c>
      <c r="G24" s="24">
        <v>19</v>
      </c>
      <c r="H24" s="24">
        <v>8</v>
      </c>
      <c r="I24" s="24">
        <f t="shared" si="0"/>
        <v>152</v>
      </c>
      <c r="J24" s="266">
        <v>2023</v>
      </c>
      <c r="K24" s="267">
        <v>44927</v>
      </c>
      <c r="L24" s="23">
        <v>44985</v>
      </c>
      <c r="M24" s="126">
        <f t="shared" si="1"/>
        <v>4104</v>
      </c>
      <c r="N24" s="123">
        <f t="shared" si="4"/>
        <v>902.88</v>
      </c>
      <c r="O24" s="123"/>
      <c r="P24" s="123"/>
      <c r="Q24" s="123"/>
      <c r="R24" s="124">
        <f t="shared" si="3"/>
        <v>5006.88</v>
      </c>
      <c r="S24" s="17" t="s">
        <v>682</v>
      </c>
      <c r="T24" s="263" t="s">
        <v>901</v>
      </c>
    </row>
    <row r="25" spans="1:20" s="9" customFormat="1" ht="32.25" customHeight="1" x14ac:dyDescent="0.25">
      <c r="A25" s="24" t="s">
        <v>247</v>
      </c>
      <c r="B25" s="136" t="s">
        <v>387</v>
      </c>
      <c r="C25" s="136" t="s">
        <v>253</v>
      </c>
      <c r="D25" s="276" t="s">
        <v>904</v>
      </c>
      <c r="E25" s="24" t="s">
        <v>252</v>
      </c>
      <c r="F25" s="25">
        <v>27</v>
      </c>
      <c r="G25" s="24">
        <v>19</v>
      </c>
      <c r="H25" s="24">
        <v>40</v>
      </c>
      <c r="I25" s="24">
        <f t="shared" ref="I25:I33" si="5">G25*H25</f>
        <v>760</v>
      </c>
      <c r="J25" s="266">
        <v>2023</v>
      </c>
      <c r="K25" s="267">
        <v>44986</v>
      </c>
      <c r="L25" s="23">
        <v>45291</v>
      </c>
      <c r="M25" s="126">
        <f>+G25*H25*F25</f>
        <v>20520</v>
      </c>
      <c r="N25" s="123">
        <f>M25*22%</f>
        <v>4514.3999999999996</v>
      </c>
      <c r="O25" s="123"/>
      <c r="P25" s="123"/>
      <c r="Q25" s="123"/>
      <c r="R25" s="124">
        <f>SUM(M25:Q25)</f>
        <v>25034.400000000001</v>
      </c>
      <c r="S25" s="17" t="s">
        <v>709</v>
      </c>
      <c r="T25" s="263" t="s">
        <v>901</v>
      </c>
    </row>
    <row r="26" spans="1:20" s="9" customFormat="1" ht="32.25" hidden="1" customHeight="1" x14ac:dyDescent="0.25">
      <c r="A26" s="24" t="s">
        <v>247</v>
      </c>
      <c r="B26" s="136" t="s">
        <v>387</v>
      </c>
      <c r="C26" s="136" t="s">
        <v>253</v>
      </c>
      <c r="D26" s="276" t="s">
        <v>904</v>
      </c>
      <c r="E26" s="24" t="s">
        <v>252</v>
      </c>
      <c r="F26" s="25">
        <v>27</v>
      </c>
      <c r="G26" s="24">
        <v>19</v>
      </c>
      <c r="H26" s="24">
        <v>48</v>
      </c>
      <c r="I26" s="24">
        <f t="shared" si="5"/>
        <v>912</v>
      </c>
      <c r="J26" s="266">
        <v>2024</v>
      </c>
      <c r="K26" s="267">
        <v>45292</v>
      </c>
      <c r="L26" s="23">
        <v>45657</v>
      </c>
      <c r="M26" s="126">
        <f>+G26*H26*F26</f>
        <v>24624</v>
      </c>
      <c r="N26" s="123">
        <f>M26*22%</f>
        <v>5417.28</v>
      </c>
      <c r="O26" s="123"/>
      <c r="P26" s="123"/>
      <c r="Q26" s="123"/>
      <c r="R26" s="124">
        <f>SUM(M26:Q26)</f>
        <v>30041.279999999999</v>
      </c>
      <c r="S26" s="17" t="s">
        <v>709</v>
      </c>
      <c r="T26" s="263" t="s">
        <v>901</v>
      </c>
    </row>
    <row r="27" spans="1:20" s="9" customFormat="1" ht="32.25" hidden="1" customHeight="1" x14ac:dyDescent="0.25">
      <c r="A27" s="24" t="s">
        <v>247</v>
      </c>
      <c r="B27" s="136" t="s">
        <v>387</v>
      </c>
      <c r="C27" s="136" t="s">
        <v>253</v>
      </c>
      <c r="D27" s="276" t="s">
        <v>904</v>
      </c>
      <c r="E27" s="24" t="s">
        <v>252</v>
      </c>
      <c r="F27" s="25">
        <v>27</v>
      </c>
      <c r="G27" s="24">
        <v>19</v>
      </c>
      <c r="H27" s="24">
        <v>8</v>
      </c>
      <c r="I27" s="24">
        <f t="shared" si="5"/>
        <v>152</v>
      </c>
      <c r="J27" s="266">
        <v>2025</v>
      </c>
      <c r="K27" s="267">
        <v>45658</v>
      </c>
      <c r="L27" s="23">
        <v>45716</v>
      </c>
      <c r="M27" s="126">
        <f>+G27*H27*F27</f>
        <v>4104</v>
      </c>
      <c r="N27" s="123">
        <f>M27*22%</f>
        <v>902.88</v>
      </c>
      <c r="O27" s="123"/>
      <c r="P27" s="123"/>
      <c r="Q27" s="123"/>
      <c r="R27" s="124">
        <f>SUM(M27:Q27)</f>
        <v>5006.88</v>
      </c>
      <c r="S27" s="17" t="s">
        <v>709</v>
      </c>
      <c r="T27" s="263" t="s">
        <v>901</v>
      </c>
    </row>
    <row r="28" spans="1:20" s="9" customFormat="1" ht="32.25" customHeight="1" x14ac:dyDescent="0.25">
      <c r="A28" s="24" t="s">
        <v>247</v>
      </c>
      <c r="B28" s="136" t="s">
        <v>387</v>
      </c>
      <c r="C28" s="136" t="s">
        <v>253</v>
      </c>
      <c r="D28" s="276" t="s">
        <v>904</v>
      </c>
      <c r="E28" s="24" t="s">
        <v>252</v>
      </c>
      <c r="F28" s="25">
        <v>27</v>
      </c>
      <c r="G28" s="24">
        <v>19</v>
      </c>
      <c r="H28" s="24">
        <v>40</v>
      </c>
      <c r="I28" s="24">
        <f t="shared" si="5"/>
        <v>760</v>
      </c>
      <c r="J28" s="266">
        <v>2023</v>
      </c>
      <c r="K28" s="267">
        <v>44986</v>
      </c>
      <c r="L28" s="23">
        <v>45291</v>
      </c>
      <c r="M28" s="126">
        <f t="shared" ref="M28:M33" si="6">+G28*H28*F28</f>
        <v>20520</v>
      </c>
      <c r="N28" s="123">
        <f t="shared" ref="N28:N33" si="7">M28*22%</f>
        <v>4514.3999999999996</v>
      </c>
      <c r="O28" s="123"/>
      <c r="P28" s="123"/>
      <c r="Q28" s="123"/>
      <c r="R28" s="124">
        <f t="shared" ref="R28:R33" si="8">SUM(M28:Q28)</f>
        <v>25034.400000000001</v>
      </c>
      <c r="S28" s="17" t="s">
        <v>709</v>
      </c>
      <c r="T28" s="263" t="s">
        <v>901</v>
      </c>
    </row>
    <row r="29" spans="1:20" s="9" customFormat="1" ht="32.25" hidden="1" customHeight="1" x14ac:dyDescent="0.25">
      <c r="A29" s="24" t="s">
        <v>247</v>
      </c>
      <c r="B29" s="136" t="s">
        <v>387</v>
      </c>
      <c r="C29" s="136" t="s">
        <v>253</v>
      </c>
      <c r="D29" s="276" t="s">
        <v>904</v>
      </c>
      <c r="E29" s="24" t="s">
        <v>252</v>
      </c>
      <c r="F29" s="25">
        <v>27</v>
      </c>
      <c r="G29" s="24">
        <v>19</v>
      </c>
      <c r="H29" s="24">
        <v>48</v>
      </c>
      <c r="I29" s="24">
        <f t="shared" si="5"/>
        <v>912</v>
      </c>
      <c r="J29" s="266">
        <v>2024</v>
      </c>
      <c r="K29" s="267">
        <v>45292</v>
      </c>
      <c r="L29" s="23">
        <v>45657</v>
      </c>
      <c r="M29" s="126">
        <f t="shared" si="6"/>
        <v>24624</v>
      </c>
      <c r="N29" s="123">
        <f t="shared" si="7"/>
        <v>5417.28</v>
      </c>
      <c r="O29" s="123"/>
      <c r="P29" s="123"/>
      <c r="Q29" s="123"/>
      <c r="R29" s="124">
        <f t="shared" si="8"/>
        <v>30041.279999999999</v>
      </c>
      <c r="S29" s="17" t="s">
        <v>709</v>
      </c>
      <c r="T29" s="263" t="s">
        <v>901</v>
      </c>
    </row>
    <row r="30" spans="1:20" s="9" customFormat="1" ht="32.25" hidden="1" customHeight="1" x14ac:dyDescent="0.25">
      <c r="A30" s="24" t="s">
        <v>247</v>
      </c>
      <c r="B30" s="136" t="s">
        <v>387</v>
      </c>
      <c r="C30" s="136" t="s">
        <v>253</v>
      </c>
      <c r="D30" s="276" t="s">
        <v>904</v>
      </c>
      <c r="E30" s="24" t="s">
        <v>252</v>
      </c>
      <c r="F30" s="25">
        <v>27</v>
      </c>
      <c r="G30" s="24">
        <v>19</v>
      </c>
      <c r="H30" s="24">
        <v>8</v>
      </c>
      <c r="I30" s="24">
        <f t="shared" si="5"/>
        <v>152</v>
      </c>
      <c r="J30" s="266">
        <v>2025</v>
      </c>
      <c r="K30" s="267">
        <v>45658</v>
      </c>
      <c r="L30" s="23">
        <v>45716</v>
      </c>
      <c r="M30" s="126">
        <f t="shared" si="6"/>
        <v>4104</v>
      </c>
      <c r="N30" s="123">
        <f t="shared" si="7"/>
        <v>902.88</v>
      </c>
      <c r="O30" s="123"/>
      <c r="P30" s="123"/>
      <c r="Q30" s="123"/>
      <c r="R30" s="124">
        <f t="shared" si="8"/>
        <v>5006.88</v>
      </c>
      <c r="S30" s="17" t="s">
        <v>709</v>
      </c>
      <c r="T30" s="263" t="s">
        <v>901</v>
      </c>
    </row>
    <row r="31" spans="1:20" s="9" customFormat="1" ht="32.25" customHeight="1" x14ac:dyDescent="0.25">
      <c r="A31" s="24" t="s">
        <v>247</v>
      </c>
      <c r="B31" s="136" t="s">
        <v>387</v>
      </c>
      <c r="C31" s="136" t="s">
        <v>253</v>
      </c>
      <c r="D31" s="276" t="s">
        <v>904</v>
      </c>
      <c r="E31" s="24" t="s">
        <v>252</v>
      </c>
      <c r="F31" s="25">
        <v>27</v>
      </c>
      <c r="G31" s="24">
        <v>19</v>
      </c>
      <c r="H31" s="24">
        <v>40</v>
      </c>
      <c r="I31" s="24">
        <f t="shared" si="5"/>
        <v>760</v>
      </c>
      <c r="J31" s="266">
        <v>2023</v>
      </c>
      <c r="K31" s="267">
        <v>44986</v>
      </c>
      <c r="L31" s="23">
        <v>45291</v>
      </c>
      <c r="M31" s="126">
        <f t="shared" si="6"/>
        <v>20520</v>
      </c>
      <c r="N31" s="123">
        <f t="shared" si="7"/>
        <v>4514.3999999999996</v>
      </c>
      <c r="O31" s="123"/>
      <c r="P31" s="123"/>
      <c r="Q31" s="123"/>
      <c r="R31" s="124">
        <f t="shared" si="8"/>
        <v>25034.400000000001</v>
      </c>
      <c r="S31" s="17" t="s">
        <v>709</v>
      </c>
      <c r="T31" s="263" t="s">
        <v>901</v>
      </c>
    </row>
    <row r="32" spans="1:20" s="9" customFormat="1" ht="32.25" hidden="1" customHeight="1" x14ac:dyDescent="0.25">
      <c r="A32" s="24" t="s">
        <v>247</v>
      </c>
      <c r="B32" s="136" t="s">
        <v>387</v>
      </c>
      <c r="C32" s="136" t="s">
        <v>253</v>
      </c>
      <c r="D32" s="276" t="s">
        <v>904</v>
      </c>
      <c r="E32" s="24" t="s">
        <v>252</v>
      </c>
      <c r="F32" s="25">
        <v>27</v>
      </c>
      <c r="G32" s="24">
        <v>19</v>
      </c>
      <c r="H32" s="24">
        <v>48</v>
      </c>
      <c r="I32" s="24">
        <f t="shared" si="5"/>
        <v>912</v>
      </c>
      <c r="J32" s="266">
        <v>2024</v>
      </c>
      <c r="K32" s="267">
        <v>45292</v>
      </c>
      <c r="L32" s="23">
        <v>45657</v>
      </c>
      <c r="M32" s="126">
        <f t="shared" si="6"/>
        <v>24624</v>
      </c>
      <c r="N32" s="123">
        <f t="shared" si="7"/>
        <v>5417.28</v>
      </c>
      <c r="O32" s="123"/>
      <c r="P32" s="123"/>
      <c r="Q32" s="123"/>
      <c r="R32" s="124">
        <f t="shared" si="8"/>
        <v>30041.279999999999</v>
      </c>
      <c r="S32" s="17" t="s">
        <v>709</v>
      </c>
      <c r="T32" s="263" t="s">
        <v>901</v>
      </c>
    </row>
    <row r="33" spans="1:239" s="9" customFormat="1" ht="32.25" hidden="1" customHeight="1" x14ac:dyDescent="0.25">
      <c r="A33" s="24" t="s">
        <v>247</v>
      </c>
      <c r="B33" s="136" t="s">
        <v>387</v>
      </c>
      <c r="C33" s="136" t="s">
        <v>253</v>
      </c>
      <c r="D33" s="276" t="s">
        <v>904</v>
      </c>
      <c r="E33" s="24" t="s">
        <v>252</v>
      </c>
      <c r="F33" s="25">
        <v>27</v>
      </c>
      <c r="G33" s="24">
        <v>19</v>
      </c>
      <c r="H33" s="24">
        <v>8</v>
      </c>
      <c r="I33" s="24">
        <f t="shared" si="5"/>
        <v>152</v>
      </c>
      <c r="J33" s="266">
        <v>2025</v>
      </c>
      <c r="K33" s="267">
        <v>45658</v>
      </c>
      <c r="L33" s="23">
        <v>45716</v>
      </c>
      <c r="M33" s="126">
        <f t="shared" si="6"/>
        <v>4104</v>
      </c>
      <c r="N33" s="123">
        <f t="shared" si="7"/>
        <v>902.88</v>
      </c>
      <c r="O33" s="123"/>
      <c r="P33" s="123"/>
      <c r="Q33" s="123"/>
      <c r="R33" s="124">
        <f t="shared" si="8"/>
        <v>5006.88</v>
      </c>
      <c r="S33" s="17" t="s">
        <v>709</v>
      </c>
      <c r="T33" s="263" t="s">
        <v>901</v>
      </c>
    </row>
    <row r="34" spans="1:239" s="9" customFormat="1" ht="32.25" hidden="1" customHeight="1" x14ac:dyDescent="0.25">
      <c r="A34" s="24" t="s">
        <v>247</v>
      </c>
      <c r="B34" s="136" t="s">
        <v>387</v>
      </c>
      <c r="C34" s="136" t="s">
        <v>250</v>
      </c>
      <c r="D34" s="276" t="s">
        <v>904</v>
      </c>
      <c r="E34" s="24" t="s">
        <v>48</v>
      </c>
      <c r="F34" s="25">
        <v>20</v>
      </c>
      <c r="G34" s="24">
        <v>19</v>
      </c>
      <c r="H34" s="24">
        <v>48</v>
      </c>
      <c r="I34" s="24">
        <f t="shared" si="0"/>
        <v>912</v>
      </c>
      <c r="J34" s="266">
        <v>2022</v>
      </c>
      <c r="K34" s="267">
        <v>44562</v>
      </c>
      <c r="L34" s="23">
        <v>44926</v>
      </c>
      <c r="M34" s="126">
        <f t="shared" si="1"/>
        <v>18240</v>
      </c>
      <c r="N34" s="123">
        <f>M34*2%</f>
        <v>364.8</v>
      </c>
      <c r="O34" s="123"/>
      <c r="P34" s="123"/>
      <c r="Q34" s="123"/>
      <c r="R34" s="124">
        <f t="shared" si="3"/>
        <v>18604.8</v>
      </c>
      <c r="S34" s="17" t="s">
        <v>563</v>
      </c>
      <c r="T34" s="263" t="s">
        <v>901</v>
      </c>
    </row>
    <row r="35" spans="1:239" s="9" customFormat="1" ht="32.25" customHeight="1" x14ac:dyDescent="0.25">
      <c r="A35" s="24" t="s">
        <v>247</v>
      </c>
      <c r="B35" s="136" t="s">
        <v>387</v>
      </c>
      <c r="C35" s="136" t="s">
        <v>250</v>
      </c>
      <c r="D35" s="276" t="s">
        <v>904</v>
      </c>
      <c r="E35" s="24" t="s">
        <v>48</v>
      </c>
      <c r="F35" s="25">
        <v>20</v>
      </c>
      <c r="G35" s="24">
        <v>19</v>
      </c>
      <c r="H35" s="24">
        <v>48</v>
      </c>
      <c r="I35" s="24">
        <f t="shared" si="0"/>
        <v>912</v>
      </c>
      <c r="J35" s="266">
        <v>2023</v>
      </c>
      <c r="K35" s="267">
        <v>44927</v>
      </c>
      <c r="L35" s="23">
        <v>45291</v>
      </c>
      <c r="M35" s="126">
        <f t="shared" si="1"/>
        <v>18240</v>
      </c>
      <c r="N35" s="123">
        <f>M35*2%</f>
        <v>364.8</v>
      </c>
      <c r="O35" s="123"/>
      <c r="P35" s="123"/>
      <c r="Q35" s="123"/>
      <c r="R35" s="124">
        <f t="shared" si="3"/>
        <v>18604.8</v>
      </c>
      <c r="S35" s="17" t="s">
        <v>698</v>
      </c>
      <c r="T35" s="263" t="s">
        <v>901</v>
      </c>
    </row>
    <row r="36" spans="1:239" s="9" customFormat="1" ht="32.25" hidden="1" customHeight="1" x14ac:dyDescent="0.25">
      <c r="A36" s="24" t="s">
        <v>247</v>
      </c>
      <c r="B36" s="136" t="s">
        <v>387</v>
      </c>
      <c r="C36" s="136" t="s">
        <v>250</v>
      </c>
      <c r="D36" s="276" t="s">
        <v>904</v>
      </c>
      <c r="E36" s="24" t="s">
        <v>48</v>
      </c>
      <c r="F36" s="25">
        <v>20</v>
      </c>
      <c r="G36" s="24">
        <v>19</v>
      </c>
      <c r="H36" s="24">
        <v>48</v>
      </c>
      <c r="I36" s="24">
        <f>G36*H36</f>
        <v>912</v>
      </c>
      <c r="J36" s="266">
        <v>2024</v>
      </c>
      <c r="K36" s="267">
        <v>45292</v>
      </c>
      <c r="L36" s="23">
        <v>45657</v>
      </c>
      <c r="M36" s="126">
        <f>+G36*H36*F36</f>
        <v>18240</v>
      </c>
      <c r="N36" s="123">
        <f>M36*2%</f>
        <v>364.8</v>
      </c>
      <c r="O36" s="123"/>
      <c r="P36" s="123"/>
      <c r="Q36" s="123"/>
      <c r="R36" s="124">
        <f>SUM(M36:Q36)</f>
        <v>18604.8</v>
      </c>
      <c r="S36" s="17" t="s">
        <v>699</v>
      </c>
      <c r="T36" s="263" t="s">
        <v>901</v>
      </c>
    </row>
    <row r="37" spans="1:239" s="9" customFormat="1" ht="32.25" hidden="1" customHeight="1" x14ac:dyDescent="0.25">
      <c r="A37" s="24" t="s">
        <v>247</v>
      </c>
      <c r="B37" s="136" t="s">
        <v>387</v>
      </c>
      <c r="C37" s="136" t="s">
        <v>250</v>
      </c>
      <c r="D37" s="276" t="s">
        <v>904</v>
      </c>
      <c r="E37" s="24" t="s">
        <v>48</v>
      </c>
      <c r="F37" s="25">
        <v>20</v>
      </c>
      <c r="G37" s="24">
        <v>19</v>
      </c>
      <c r="H37" s="24">
        <v>8</v>
      </c>
      <c r="I37" s="24">
        <f>G37*H37</f>
        <v>152</v>
      </c>
      <c r="J37" s="266">
        <v>2025</v>
      </c>
      <c r="K37" s="267">
        <v>45658</v>
      </c>
      <c r="L37" s="23">
        <v>45716</v>
      </c>
      <c r="M37" s="126">
        <f>+G37*H37*F37</f>
        <v>3040</v>
      </c>
      <c r="N37" s="123">
        <f>M37*2%</f>
        <v>60.800000000000004</v>
      </c>
      <c r="O37" s="123"/>
      <c r="P37" s="123"/>
      <c r="Q37" s="123"/>
      <c r="R37" s="124">
        <f>SUM(M37:Q37)</f>
        <v>3100.8</v>
      </c>
      <c r="S37" s="17" t="s">
        <v>699</v>
      </c>
      <c r="T37" s="263" t="s">
        <v>901</v>
      </c>
    </row>
    <row r="38" spans="1:239" s="9" customFormat="1" ht="32.25" hidden="1" customHeight="1" x14ac:dyDescent="0.25">
      <c r="A38" s="24" t="s">
        <v>247</v>
      </c>
      <c r="B38" s="136" t="s">
        <v>387</v>
      </c>
      <c r="C38" s="136" t="s">
        <v>254</v>
      </c>
      <c r="D38" s="276" t="s">
        <v>904</v>
      </c>
      <c r="E38" s="24" t="s">
        <v>48</v>
      </c>
      <c r="F38" s="25">
        <v>20</v>
      </c>
      <c r="G38" s="24">
        <v>19</v>
      </c>
      <c r="H38" s="24">
        <v>40</v>
      </c>
      <c r="I38" s="24">
        <f t="shared" ref="I38" si="9">G38*H38</f>
        <v>760</v>
      </c>
      <c r="J38" s="266">
        <v>2022</v>
      </c>
      <c r="K38" s="267">
        <v>44562</v>
      </c>
      <c r="L38" s="23">
        <v>44865</v>
      </c>
      <c r="M38" s="126">
        <f t="shared" si="1"/>
        <v>15200</v>
      </c>
      <c r="N38" s="123">
        <f t="shared" ref="N38:N44" si="10">M38*2%</f>
        <v>304</v>
      </c>
      <c r="O38" s="123"/>
      <c r="P38" s="123"/>
      <c r="Q38" s="123"/>
      <c r="R38" s="124">
        <f t="shared" si="3"/>
        <v>15504</v>
      </c>
      <c r="S38" s="17" t="s">
        <v>563</v>
      </c>
      <c r="T38" s="263" t="s">
        <v>901</v>
      </c>
    </row>
    <row r="39" spans="1:239" s="9" customFormat="1" ht="32.25" hidden="1" customHeight="1" x14ac:dyDescent="0.25">
      <c r="A39" s="24" t="s">
        <v>247</v>
      </c>
      <c r="B39" s="136" t="s">
        <v>387</v>
      </c>
      <c r="C39" s="136" t="s">
        <v>251</v>
      </c>
      <c r="D39" s="276" t="s">
        <v>904</v>
      </c>
      <c r="E39" s="24" t="s">
        <v>48</v>
      </c>
      <c r="F39" s="25">
        <v>20</v>
      </c>
      <c r="G39" s="24">
        <v>19</v>
      </c>
      <c r="H39" s="24">
        <v>48</v>
      </c>
      <c r="I39" s="24">
        <f t="shared" ref="I39:I40" si="11">G39*H39</f>
        <v>912</v>
      </c>
      <c r="J39" s="266">
        <v>2022</v>
      </c>
      <c r="K39" s="267">
        <v>44562</v>
      </c>
      <c r="L39" s="23">
        <v>44926</v>
      </c>
      <c r="M39" s="126">
        <f t="shared" si="1"/>
        <v>18240</v>
      </c>
      <c r="N39" s="123">
        <f t="shared" si="10"/>
        <v>364.8</v>
      </c>
      <c r="O39" s="123"/>
      <c r="P39" s="123"/>
      <c r="Q39" s="123"/>
      <c r="R39" s="124">
        <f t="shared" si="3"/>
        <v>18604.8</v>
      </c>
      <c r="S39" s="17" t="s">
        <v>563</v>
      </c>
      <c r="T39" s="263" t="s">
        <v>901</v>
      </c>
    </row>
    <row r="40" spans="1:239" s="9" customFormat="1" ht="32.25" customHeight="1" x14ac:dyDescent="0.25">
      <c r="A40" s="24" t="s">
        <v>247</v>
      </c>
      <c r="B40" s="136" t="s">
        <v>387</v>
      </c>
      <c r="C40" s="136" t="s">
        <v>251</v>
      </c>
      <c r="D40" s="276" t="s">
        <v>904</v>
      </c>
      <c r="E40" s="24" t="s">
        <v>48</v>
      </c>
      <c r="F40" s="25">
        <v>20</v>
      </c>
      <c r="G40" s="24">
        <v>19</v>
      </c>
      <c r="H40" s="24">
        <v>48</v>
      </c>
      <c r="I40" s="24">
        <f t="shared" si="11"/>
        <v>912</v>
      </c>
      <c r="J40" s="266">
        <v>2023</v>
      </c>
      <c r="K40" s="267">
        <v>44927</v>
      </c>
      <c r="L40" s="23">
        <v>45291</v>
      </c>
      <c r="M40" s="126">
        <f t="shared" si="1"/>
        <v>18240</v>
      </c>
      <c r="N40" s="123">
        <f t="shared" si="10"/>
        <v>364.8</v>
      </c>
      <c r="O40" s="123"/>
      <c r="P40" s="123"/>
      <c r="Q40" s="123"/>
      <c r="R40" s="124">
        <f t="shared" si="3"/>
        <v>18604.8</v>
      </c>
      <c r="S40" s="17" t="s">
        <v>698</v>
      </c>
      <c r="T40" s="263" t="s">
        <v>901</v>
      </c>
    </row>
    <row r="41" spans="1:239" s="9" customFormat="1" ht="32.25" hidden="1" customHeight="1" x14ac:dyDescent="0.25">
      <c r="A41" s="24" t="s">
        <v>247</v>
      </c>
      <c r="B41" s="136" t="s">
        <v>387</v>
      </c>
      <c r="C41" s="136" t="s">
        <v>251</v>
      </c>
      <c r="D41" s="276" t="s">
        <v>904</v>
      </c>
      <c r="E41" s="24" t="s">
        <v>48</v>
      </c>
      <c r="F41" s="25">
        <v>20</v>
      </c>
      <c r="G41" s="24">
        <v>19</v>
      </c>
      <c r="H41" s="24">
        <v>48</v>
      </c>
      <c r="I41" s="24">
        <f>G41*H41</f>
        <v>912</v>
      </c>
      <c r="J41" s="266">
        <v>2024</v>
      </c>
      <c r="K41" s="267">
        <v>45292</v>
      </c>
      <c r="L41" s="23">
        <v>45657</v>
      </c>
      <c r="M41" s="126">
        <f t="shared" ref="M41:M42" si="12">+G41*H41*F41</f>
        <v>18240</v>
      </c>
      <c r="N41" s="123">
        <f t="shared" ref="N41:N42" si="13">M41*2%</f>
        <v>364.8</v>
      </c>
      <c r="O41" s="123"/>
      <c r="P41" s="123"/>
      <c r="Q41" s="123"/>
      <c r="R41" s="124">
        <f t="shared" ref="R41:R42" si="14">SUM(M41:Q41)</f>
        <v>18604.8</v>
      </c>
      <c r="S41" s="17" t="s">
        <v>699</v>
      </c>
      <c r="T41" s="263" t="s">
        <v>901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</row>
    <row r="42" spans="1:239" s="9" customFormat="1" ht="32.25" hidden="1" customHeight="1" x14ac:dyDescent="0.25">
      <c r="A42" s="24" t="s">
        <v>247</v>
      </c>
      <c r="B42" s="136" t="s">
        <v>387</v>
      </c>
      <c r="C42" s="136" t="s">
        <v>251</v>
      </c>
      <c r="D42" s="276" t="s">
        <v>904</v>
      </c>
      <c r="E42" s="24" t="s">
        <v>48</v>
      </c>
      <c r="F42" s="25">
        <v>20</v>
      </c>
      <c r="G42" s="24">
        <v>19</v>
      </c>
      <c r="H42" s="24">
        <v>8</v>
      </c>
      <c r="I42" s="24">
        <f>G42*H42</f>
        <v>152</v>
      </c>
      <c r="J42" s="266">
        <v>2025</v>
      </c>
      <c r="K42" s="267">
        <v>45658</v>
      </c>
      <c r="L42" s="23">
        <v>45716</v>
      </c>
      <c r="M42" s="126">
        <f t="shared" si="12"/>
        <v>3040</v>
      </c>
      <c r="N42" s="123">
        <f t="shared" si="13"/>
        <v>60.800000000000004</v>
      </c>
      <c r="O42" s="123"/>
      <c r="P42" s="123"/>
      <c r="Q42" s="123"/>
      <c r="R42" s="124">
        <f t="shared" si="14"/>
        <v>3100.8</v>
      </c>
      <c r="S42" s="17" t="s">
        <v>699</v>
      </c>
      <c r="T42" s="263" t="s">
        <v>901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</row>
    <row r="43" spans="1:239" s="9" customFormat="1" ht="32.25" hidden="1" customHeight="1" x14ac:dyDescent="0.25">
      <c r="A43" s="24" t="s">
        <v>247</v>
      </c>
      <c r="B43" s="136" t="s">
        <v>387</v>
      </c>
      <c r="C43" s="136" t="s">
        <v>250</v>
      </c>
      <c r="D43" s="276" t="s">
        <v>904</v>
      </c>
      <c r="E43" s="24" t="s">
        <v>48</v>
      </c>
      <c r="F43" s="25">
        <v>20</v>
      </c>
      <c r="G43" s="24">
        <v>19</v>
      </c>
      <c r="H43" s="24">
        <v>48</v>
      </c>
      <c r="I43" s="24">
        <f t="shared" ref="I43:I44" si="15">G43*H43</f>
        <v>912</v>
      </c>
      <c r="J43" s="266">
        <v>2022</v>
      </c>
      <c r="K43" s="267">
        <v>44562</v>
      </c>
      <c r="L43" s="23">
        <v>44926</v>
      </c>
      <c r="M43" s="126">
        <f t="shared" si="1"/>
        <v>18240</v>
      </c>
      <c r="N43" s="123">
        <f t="shared" si="10"/>
        <v>364.8</v>
      </c>
      <c r="O43" s="123"/>
      <c r="P43" s="123"/>
      <c r="Q43" s="123"/>
      <c r="R43" s="124">
        <f t="shared" si="3"/>
        <v>18604.8</v>
      </c>
      <c r="S43" s="17" t="s">
        <v>699</v>
      </c>
      <c r="T43" s="263" t="s">
        <v>901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</row>
    <row r="44" spans="1:239" s="9" customFormat="1" ht="32.25" customHeight="1" x14ac:dyDescent="0.25">
      <c r="A44" s="24" t="s">
        <v>247</v>
      </c>
      <c r="B44" s="136" t="s">
        <v>387</v>
      </c>
      <c r="C44" s="136" t="s">
        <v>250</v>
      </c>
      <c r="D44" s="276" t="s">
        <v>904</v>
      </c>
      <c r="E44" s="24" t="s">
        <v>48</v>
      </c>
      <c r="F44" s="25">
        <v>20</v>
      </c>
      <c r="G44" s="24">
        <v>19</v>
      </c>
      <c r="H44" s="24">
        <v>48</v>
      </c>
      <c r="I44" s="24">
        <f t="shared" si="15"/>
        <v>912</v>
      </c>
      <c r="J44" s="266">
        <v>2023</v>
      </c>
      <c r="K44" s="267">
        <v>44927</v>
      </c>
      <c r="L44" s="23">
        <v>45291</v>
      </c>
      <c r="M44" s="126">
        <f t="shared" si="1"/>
        <v>18240</v>
      </c>
      <c r="N44" s="123">
        <f t="shared" si="10"/>
        <v>364.8</v>
      </c>
      <c r="O44" s="123"/>
      <c r="P44" s="123"/>
      <c r="Q44" s="123"/>
      <c r="R44" s="124">
        <f t="shared" si="3"/>
        <v>18604.8</v>
      </c>
      <c r="S44" s="17" t="s">
        <v>698</v>
      </c>
      <c r="T44" s="263" t="s">
        <v>901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</row>
    <row r="45" spans="1:239" s="9" customFormat="1" ht="32.25" hidden="1" customHeight="1" x14ac:dyDescent="0.25">
      <c r="A45" s="24" t="s">
        <v>247</v>
      </c>
      <c r="B45" s="136" t="s">
        <v>387</v>
      </c>
      <c r="C45" s="136" t="s">
        <v>250</v>
      </c>
      <c r="D45" s="276" t="s">
        <v>904</v>
      </c>
      <c r="E45" s="24" t="s">
        <v>48</v>
      </c>
      <c r="F45" s="25">
        <v>20</v>
      </c>
      <c r="G45" s="24">
        <v>19</v>
      </c>
      <c r="H45" s="24">
        <v>48</v>
      </c>
      <c r="I45" s="24">
        <f>G45*H45</f>
        <v>912</v>
      </c>
      <c r="J45" s="266">
        <v>2024</v>
      </c>
      <c r="K45" s="267">
        <v>45292</v>
      </c>
      <c r="L45" s="23">
        <v>45657</v>
      </c>
      <c r="M45" s="126">
        <f t="shared" ref="M45:M46" si="16">+G45*H45*F45</f>
        <v>18240</v>
      </c>
      <c r="N45" s="123">
        <f t="shared" ref="N45:N46" si="17">M45*2%</f>
        <v>364.8</v>
      </c>
      <c r="O45" s="123"/>
      <c r="P45" s="123"/>
      <c r="Q45" s="123"/>
      <c r="R45" s="124">
        <f t="shared" ref="R45:R46" si="18">SUM(M45:Q45)</f>
        <v>18604.8</v>
      </c>
      <c r="S45" s="17" t="s">
        <v>699</v>
      </c>
      <c r="T45" s="263" t="s">
        <v>901</v>
      </c>
    </row>
    <row r="46" spans="1:239" s="9" customFormat="1" ht="32.25" hidden="1" customHeight="1" x14ac:dyDescent="0.25">
      <c r="A46" s="24" t="s">
        <v>247</v>
      </c>
      <c r="B46" s="136" t="s">
        <v>387</v>
      </c>
      <c r="C46" s="136" t="s">
        <v>250</v>
      </c>
      <c r="D46" s="276" t="s">
        <v>904</v>
      </c>
      <c r="E46" s="24" t="s">
        <v>48</v>
      </c>
      <c r="F46" s="25">
        <v>20</v>
      </c>
      <c r="G46" s="24">
        <v>19</v>
      </c>
      <c r="H46" s="24">
        <v>8</v>
      </c>
      <c r="I46" s="24">
        <f>G46*H46</f>
        <v>152</v>
      </c>
      <c r="J46" s="266">
        <v>2025</v>
      </c>
      <c r="K46" s="267">
        <v>45658</v>
      </c>
      <c r="L46" s="23">
        <v>45716</v>
      </c>
      <c r="M46" s="126">
        <f t="shared" si="16"/>
        <v>3040</v>
      </c>
      <c r="N46" s="123">
        <f t="shared" si="17"/>
        <v>60.800000000000004</v>
      </c>
      <c r="O46" s="123"/>
      <c r="P46" s="123"/>
      <c r="Q46" s="123"/>
      <c r="R46" s="124">
        <f t="shared" si="18"/>
        <v>3100.8</v>
      </c>
      <c r="S46" s="17" t="s">
        <v>699</v>
      </c>
      <c r="T46" s="263" t="s">
        <v>901</v>
      </c>
    </row>
    <row r="47" spans="1:239" s="9" customFormat="1" ht="32.25" hidden="1" customHeight="1" x14ac:dyDescent="0.25">
      <c r="A47" s="24" t="s">
        <v>247</v>
      </c>
      <c r="B47" s="136" t="s">
        <v>387</v>
      </c>
      <c r="C47" s="136" t="s">
        <v>255</v>
      </c>
      <c r="D47" s="276" t="s">
        <v>904</v>
      </c>
      <c r="E47" s="24" t="s">
        <v>22</v>
      </c>
      <c r="F47" s="25">
        <v>30</v>
      </c>
      <c r="G47" s="24">
        <v>19</v>
      </c>
      <c r="H47" s="24">
        <v>48</v>
      </c>
      <c r="I47" s="24">
        <f t="shared" ref="I47:I48" si="19">G47*H47</f>
        <v>912</v>
      </c>
      <c r="J47" s="266">
        <v>2022</v>
      </c>
      <c r="K47" s="267">
        <v>44562</v>
      </c>
      <c r="L47" s="23">
        <v>44926</v>
      </c>
      <c r="M47" s="126">
        <f t="shared" si="1"/>
        <v>27360</v>
      </c>
      <c r="N47" s="123"/>
      <c r="O47" s="123"/>
      <c r="P47" s="123"/>
      <c r="Q47" s="123"/>
      <c r="R47" s="124">
        <f t="shared" si="3"/>
        <v>27360</v>
      </c>
      <c r="S47" s="17" t="s">
        <v>699</v>
      </c>
      <c r="T47" s="263" t="s">
        <v>901</v>
      </c>
    </row>
    <row r="48" spans="1:239" s="9" customFormat="1" ht="32.25" customHeight="1" x14ac:dyDescent="0.25">
      <c r="A48" s="24" t="s">
        <v>247</v>
      </c>
      <c r="B48" s="136" t="s">
        <v>387</v>
      </c>
      <c r="C48" s="136" t="s">
        <v>255</v>
      </c>
      <c r="D48" s="276" t="s">
        <v>904</v>
      </c>
      <c r="E48" s="24" t="s">
        <v>22</v>
      </c>
      <c r="F48" s="25">
        <v>30</v>
      </c>
      <c r="G48" s="24">
        <v>19</v>
      </c>
      <c r="H48" s="24">
        <v>4</v>
      </c>
      <c r="I48" s="24">
        <f t="shared" si="19"/>
        <v>76</v>
      </c>
      <c r="J48" s="266">
        <v>2023</v>
      </c>
      <c r="K48" s="267">
        <v>44927</v>
      </c>
      <c r="L48" s="23">
        <v>44957</v>
      </c>
      <c r="M48" s="126">
        <f t="shared" si="1"/>
        <v>2280</v>
      </c>
      <c r="N48" s="123"/>
      <c r="O48" s="123"/>
      <c r="P48" s="123"/>
      <c r="Q48" s="123"/>
      <c r="R48" s="124">
        <f t="shared" si="3"/>
        <v>2280</v>
      </c>
      <c r="S48" s="17" t="s">
        <v>682</v>
      </c>
      <c r="T48" s="263" t="s">
        <v>901</v>
      </c>
    </row>
    <row r="49" spans="1:20" s="9" customFormat="1" ht="32.25" hidden="1" customHeight="1" x14ac:dyDescent="0.25">
      <c r="A49" s="24" t="s">
        <v>247</v>
      </c>
      <c r="B49" s="136" t="s">
        <v>387</v>
      </c>
      <c r="C49" s="136" t="s">
        <v>256</v>
      </c>
      <c r="D49" s="276" t="s">
        <v>904</v>
      </c>
      <c r="E49" s="24" t="s">
        <v>22</v>
      </c>
      <c r="F49" s="25">
        <v>30</v>
      </c>
      <c r="G49" s="24">
        <v>15</v>
      </c>
      <c r="H49" s="24">
        <v>40</v>
      </c>
      <c r="I49" s="24">
        <f t="shared" ref="I49" si="20">G49*H49</f>
        <v>600</v>
      </c>
      <c r="J49" s="266">
        <v>2022</v>
      </c>
      <c r="K49" s="267">
        <v>44562</v>
      </c>
      <c r="L49" s="23">
        <v>44865</v>
      </c>
      <c r="M49" s="126">
        <f t="shared" si="1"/>
        <v>18000</v>
      </c>
      <c r="N49" s="123"/>
      <c r="O49" s="123"/>
      <c r="P49" s="123"/>
      <c r="Q49" s="123"/>
      <c r="R49" s="124">
        <f t="shared" si="3"/>
        <v>18000</v>
      </c>
      <c r="S49" s="17" t="s">
        <v>563</v>
      </c>
      <c r="T49" s="263" t="s">
        <v>901</v>
      </c>
    </row>
    <row r="50" spans="1:20" s="9" customFormat="1" ht="32.25" customHeight="1" x14ac:dyDescent="0.25">
      <c r="A50" s="24" t="s">
        <v>247</v>
      </c>
      <c r="B50" s="136" t="s">
        <v>387</v>
      </c>
      <c r="C50" s="136" t="s">
        <v>714</v>
      </c>
      <c r="D50" s="276" t="s">
        <v>904</v>
      </c>
      <c r="E50" s="24" t="s">
        <v>22</v>
      </c>
      <c r="F50" s="25">
        <v>32</v>
      </c>
      <c r="G50" s="24">
        <v>34</v>
      </c>
      <c r="H50" s="24">
        <v>40</v>
      </c>
      <c r="I50" s="24">
        <f>G50*H50</f>
        <v>1360</v>
      </c>
      <c r="J50" s="266">
        <v>2023</v>
      </c>
      <c r="K50" s="267">
        <v>44986</v>
      </c>
      <c r="L50" s="23">
        <v>45291</v>
      </c>
      <c r="M50" s="126">
        <f>+G50*H50*F50</f>
        <v>43520</v>
      </c>
      <c r="N50" s="123"/>
      <c r="O50" s="123"/>
      <c r="P50" s="123"/>
      <c r="Q50" s="123"/>
      <c r="R50" s="124">
        <f>SUM(M50:Q50)</f>
        <v>43520</v>
      </c>
      <c r="S50" s="17" t="s">
        <v>715</v>
      </c>
      <c r="T50" s="263" t="s">
        <v>901</v>
      </c>
    </row>
    <row r="51" spans="1:20" s="9" customFormat="1" ht="32.25" hidden="1" customHeight="1" x14ac:dyDescent="0.25">
      <c r="A51" s="24" t="s">
        <v>247</v>
      </c>
      <c r="B51" s="136" t="s">
        <v>387</v>
      </c>
      <c r="C51" s="136" t="s">
        <v>714</v>
      </c>
      <c r="D51" s="276" t="s">
        <v>904</v>
      </c>
      <c r="E51" s="24" t="s">
        <v>22</v>
      </c>
      <c r="F51" s="25">
        <v>32</v>
      </c>
      <c r="G51" s="24">
        <v>34</v>
      </c>
      <c r="H51" s="24">
        <v>48</v>
      </c>
      <c r="I51" s="24">
        <f>G51*H51</f>
        <v>1632</v>
      </c>
      <c r="J51" s="266">
        <v>2024</v>
      </c>
      <c r="K51" s="267">
        <v>45292</v>
      </c>
      <c r="L51" s="23">
        <v>45657</v>
      </c>
      <c r="M51" s="126">
        <f>+G51*H51*F51</f>
        <v>52224</v>
      </c>
      <c r="N51" s="123"/>
      <c r="O51" s="123"/>
      <c r="P51" s="123"/>
      <c r="Q51" s="123"/>
      <c r="R51" s="124">
        <f>SUM(M51:Q51)</f>
        <v>52224</v>
      </c>
      <c r="S51" s="17" t="s">
        <v>715</v>
      </c>
      <c r="T51" s="263" t="s">
        <v>901</v>
      </c>
    </row>
    <row r="52" spans="1:20" s="9" customFormat="1" ht="32.25" hidden="1" customHeight="1" x14ac:dyDescent="0.25">
      <c r="A52" s="24" t="s">
        <v>247</v>
      </c>
      <c r="B52" s="136" t="s">
        <v>387</v>
      </c>
      <c r="C52" s="136" t="s">
        <v>714</v>
      </c>
      <c r="D52" s="276" t="s">
        <v>904</v>
      </c>
      <c r="E52" s="24" t="s">
        <v>22</v>
      </c>
      <c r="F52" s="25">
        <v>32</v>
      </c>
      <c r="G52" s="24">
        <v>34</v>
      </c>
      <c r="H52" s="24">
        <v>8</v>
      </c>
      <c r="I52" s="24">
        <f>G52*H52</f>
        <v>272</v>
      </c>
      <c r="J52" s="266">
        <v>2025</v>
      </c>
      <c r="K52" s="267">
        <v>45658</v>
      </c>
      <c r="L52" s="23">
        <v>45716</v>
      </c>
      <c r="M52" s="126">
        <f>+G52*H52*F52</f>
        <v>8704</v>
      </c>
      <c r="N52" s="123"/>
      <c r="O52" s="123"/>
      <c r="P52" s="123"/>
      <c r="Q52" s="123"/>
      <c r="R52" s="124">
        <f>SUM(M52:Q52)</f>
        <v>8704</v>
      </c>
      <c r="S52" s="17" t="s">
        <v>715</v>
      </c>
      <c r="T52" s="263" t="s">
        <v>901</v>
      </c>
    </row>
    <row r="53" spans="1:20" s="9" customFormat="1" ht="32.25" hidden="1" customHeight="1" x14ac:dyDescent="0.25">
      <c r="A53" s="136" t="s">
        <v>247</v>
      </c>
      <c r="B53" s="136" t="s">
        <v>257</v>
      </c>
      <c r="C53" s="136" t="s">
        <v>258</v>
      </c>
      <c r="D53" s="16" t="s">
        <v>298</v>
      </c>
      <c r="E53" s="136" t="s">
        <v>48</v>
      </c>
      <c r="F53" s="121">
        <v>20</v>
      </c>
      <c r="G53" s="136">
        <v>14</v>
      </c>
      <c r="H53" s="136">
        <v>12</v>
      </c>
      <c r="I53" s="136">
        <f t="shared" ref="I53:I55" si="21">G53*H53</f>
        <v>168</v>
      </c>
      <c r="J53" s="122">
        <v>2022</v>
      </c>
      <c r="K53" s="23">
        <v>44562</v>
      </c>
      <c r="L53" s="23">
        <v>44651</v>
      </c>
      <c r="M53" s="123">
        <f t="shared" si="1"/>
        <v>3360</v>
      </c>
      <c r="N53" s="123">
        <f>M53*2%</f>
        <v>67.2</v>
      </c>
      <c r="O53" s="123"/>
      <c r="P53" s="123"/>
      <c r="Q53" s="123"/>
      <c r="R53" s="124">
        <f t="shared" si="3"/>
        <v>3427.2</v>
      </c>
      <c r="S53" s="17" t="s">
        <v>413</v>
      </c>
      <c r="T53" s="263" t="s">
        <v>901</v>
      </c>
    </row>
    <row r="54" spans="1:20" s="9" customFormat="1" ht="32.25" hidden="1" customHeight="1" x14ac:dyDescent="0.25">
      <c r="A54" s="24" t="s">
        <v>247</v>
      </c>
      <c r="B54" s="24" t="s">
        <v>257</v>
      </c>
      <c r="C54" s="136" t="s">
        <v>258</v>
      </c>
      <c r="D54" s="16" t="s">
        <v>298</v>
      </c>
      <c r="E54" s="24" t="s">
        <v>48</v>
      </c>
      <c r="F54" s="25">
        <v>20</v>
      </c>
      <c r="G54" s="24">
        <v>17</v>
      </c>
      <c r="H54" s="24">
        <v>36</v>
      </c>
      <c r="I54" s="24">
        <f t="shared" si="21"/>
        <v>612</v>
      </c>
      <c r="J54" s="266">
        <v>2022</v>
      </c>
      <c r="K54" s="267">
        <v>44652</v>
      </c>
      <c r="L54" s="23">
        <v>44926</v>
      </c>
      <c r="M54" s="126">
        <f t="shared" si="1"/>
        <v>12240</v>
      </c>
      <c r="N54" s="123">
        <f>M54*2%</f>
        <v>244.8</v>
      </c>
      <c r="O54" s="123"/>
      <c r="P54" s="123"/>
      <c r="Q54" s="123"/>
      <c r="R54" s="124">
        <f t="shared" si="3"/>
        <v>12484.8</v>
      </c>
      <c r="S54" s="17" t="s">
        <v>562</v>
      </c>
      <c r="T54" s="263" t="s">
        <v>901</v>
      </c>
    </row>
    <row r="55" spans="1:20" s="9" customFormat="1" ht="32.25" customHeight="1" x14ac:dyDescent="0.25">
      <c r="A55" s="24" t="s">
        <v>247</v>
      </c>
      <c r="B55" s="24" t="s">
        <v>257</v>
      </c>
      <c r="C55" s="136" t="s">
        <v>258</v>
      </c>
      <c r="D55" s="16" t="s">
        <v>298</v>
      </c>
      <c r="E55" s="24" t="s">
        <v>48</v>
      </c>
      <c r="F55" s="25">
        <v>20</v>
      </c>
      <c r="G55" s="24">
        <v>17</v>
      </c>
      <c r="H55" s="24">
        <v>8</v>
      </c>
      <c r="I55" s="24">
        <f t="shared" si="21"/>
        <v>136</v>
      </c>
      <c r="J55" s="266">
        <v>2023</v>
      </c>
      <c r="K55" s="267">
        <v>44927</v>
      </c>
      <c r="L55" s="23">
        <v>44985</v>
      </c>
      <c r="M55" s="126">
        <f t="shared" si="1"/>
        <v>2720</v>
      </c>
      <c r="N55" s="123">
        <f>M55*2%</f>
        <v>54.4</v>
      </c>
      <c r="O55" s="123"/>
      <c r="P55" s="123"/>
      <c r="Q55" s="123"/>
      <c r="R55" s="124">
        <f t="shared" si="3"/>
        <v>2774.4</v>
      </c>
      <c r="S55" s="17" t="s">
        <v>703</v>
      </c>
      <c r="T55" s="263" t="s">
        <v>901</v>
      </c>
    </row>
    <row r="56" spans="1:20" s="9" customFormat="1" ht="32.25" customHeight="1" x14ac:dyDescent="0.25">
      <c r="A56" s="24" t="s">
        <v>247</v>
      </c>
      <c r="B56" s="24" t="s">
        <v>257</v>
      </c>
      <c r="C56" s="136" t="s">
        <v>258</v>
      </c>
      <c r="D56" s="16" t="s">
        <v>298</v>
      </c>
      <c r="E56" s="24" t="s">
        <v>48</v>
      </c>
      <c r="F56" s="25">
        <v>20</v>
      </c>
      <c r="G56" s="24">
        <v>17</v>
      </c>
      <c r="H56" s="24">
        <v>40</v>
      </c>
      <c r="I56" s="24">
        <f>G56*H56</f>
        <v>680</v>
      </c>
      <c r="J56" s="266">
        <v>2023</v>
      </c>
      <c r="K56" s="267">
        <v>44986</v>
      </c>
      <c r="L56" s="23">
        <v>45291</v>
      </c>
      <c r="M56" s="126">
        <f>+G56*H56*F56</f>
        <v>13600</v>
      </c>
      <c r="N56" s="123">
        <f>M56*2/100</f>
        <v>272</v>
      </c>
      <c r="O56" s="123"/>
      <c r="P56" s="123"/>
      <c r="Q56" s="123"/>
      <c r="R56" s="124">
        <f>SUM(M56:Q56)</f>
        <v>13872</v>
      </c>
      <c r="S56" s="17" t="s">
        <v>704</v>
      </c>
      <c r="T56" s="263" t="s">
        <v>901</v>
      </c>
    </row>
    <row r="57" spans="1:20" s="9" customFormat="1" ht="32.25" hidden="1" customHeight="1" x14ac:dyDescent="0.25">
      <c r="A57" s="24" t="s">
        <v>247</v>
      </c>
      <c r="B57" s="24" t="s">
        <v>257</v>
      </c>
      <c r="C57" s="136" t="s">
        <v>258</v>
      </c>
      <c r="D57" s="16" t="s">
        <v>298</v>
      </c>
      <c r="E57" s="24" t="s">
        <v>48</v>
      </c>
      <c r="F57" s="25">
        <v>20</v>
      </c>
      <c r="G57" s="24">
        <v>17</v>
      </c>
      <c r="H57" s="24">
        <v>48</v>
      </c>
      <c r="I57" s="24">
        <f>G57*H57</f>
        <v>816</v>
      </c>
      <c r="J57" s="266">
        <v>2024</v>
      </c>
      <c r="K57" s="267">
        <v>45292</v>
      </c>
      <c r="L57" s="23">
        <v>45657</v>
      </c>
      <c r="M57" s="126">
        <v>45657</v>
      </c>
      <c r="N57" s="123">
        <f>M57*2/100</f>
        <v>913.14</v>
      </c>
      <c r="O57" s="123"/>
      <c r="P57" s="123"/>
      <c r="Q57" s="123"/>
      <c r="R57" s="124">
        <f>SUM(M57:Q57)</f>
        <v>46570.14</v>
      </c>
      <c r="S57" s="17" t="s">
        <v>704</v>
      </c>
      <c r="T57" s="263" t="s">
        <v>901</v>
      </c>
    </row>
    <row r="58" spans="1:20" s="9" customFormat="1" ht="32.25" hidden="1" customHeight="1" x14ac:dyDescent="0.25">
      <c r="A58" s="24" t="s">
        <v>247</v>
      </c>
      <c r="B58" s="24" t="s">
        <v>257</v>
      </c>
      <c r="C58" s="136" t="s">
        <v>258</v>
      </c>
      <c r="D58" s="16" t="s">
        <v>298</v>
      </c>
      <c r="E58" s="24" t="s">
        <v>48</v>
      </c>
      <c r="F58" s="25">
        <v>20</v>
      </c>
      <c r="G58" s="24">
        <v>17</v>
      </c>
      <c r="H58" s="24">
        <v>8</v>
      </c>
      <c r="I58" s="24">
        <f>G58*H58</f>
        <v>136</v>
      </c>
      <c r="J58" s="266">
        <v>2025</v>
      </c>
      <c r="K58" s="267">
        <v>45658</v>
      </c>
      <c r="L58" s="23">
        <v>45716</v>
      </c>
      <c r="M58" s="126">
        <f>+G58*H58*F58</f>
        <v>2720</v>
      </c>
      <c r="N58" s="123">
        <f>M58*2/100</f>
        <v>54.4</v>
      </c>
      <c r="O58" s="123"/>
      <c r="P58" s="123"/>
      <c r="Q58" s="123"/>
      <c r="R58" s="124">
        <f>SUM(M58:Q58)</f>
        <v>2774.4</v>
      </c>
      <c r="S58" s="17" t="s">
        <v>704</v>
      </c>
      <c r="T58" s="263" t="s">
        <v>901</v>
      </c>
    </row>
    <row r="59" spans="1:20" s="9" customFormat="1" ht="32.25" hidden="1" customHeight="1" x14ac:dyDescent="0.25">
      <c r="A59" s="24" t="s">
        <v>247</v>
      </c>
      <c r="B59" s="24" t="s">
        <v>257</v>
      </c>
      <c r="C59" s="136" t="s">
        <v>554</v>
      </c>
      <c r="D59" s="16" t="s">
        <v>404</v>
      </c>
      <c r="E59" s="24" t="s">
        <v>48</v>
      </c>
      <c r="F59" s="25">
        <v>20</v>
      </c>
      <c r="G59" s="24">
        <v>13</v>
      </c>
      <c r="H59" s="24">
        <v>12</v>
      </c>
      <c r="I59" s="24">
        <f t="shared" ref="I59:I62" si="22">G59*H59</f>
        <v>156</v>
      </c>
      <c r="J59" s="266">
        <v>2022</v>
      </c>
      <c r="K59" s="267">
        <v>44562</v>
      </c>
      <c r="L59" s="23">
        <v>44651</v>
      </c>
      <c r="M59" s="126">
        <f t="shared" si="1"/>
        <v>3120</v>
      </c>
      <c r="N59" s="123">
        <f t="shared" ref="N59:N70" si="23">M59*2/100</f>
        <v>62.4</v>
      </c>
      <c r="O59" s="123"/>
      <c r="P59" s="123"/>
      <c r="Q59" s="123"/>
      <c r="R59" s="124">
        <f t="shared" si="3"/>
        <v>3182.4</v>
      </c>
      <c r="S59" s="17" t="s">
        <v>491</v>
      </c>
      <c r="T59" s="263" t="s">
        <v>901</v>
      </c>
    </row>
    <row r="60" spans="1:20" s="9" customFormat="1" ht="32.25" hidden="1" customHeight="1" x14ac:dyDescent="0.25">
      <c r="A60" s="24" t="s">
        <v>247</v>
      </c>
      <c r="B60" s="24" t="s">
        <v>257</v>
      </c>
      <c r="C60" s="136" t="s">
        <v>554</v>
      </c>
      <c r="D60" s="16" t="s">
        <v>404</v>
      </c>
      <c r="E60" s="24" t="s">
        <v>48</v>
      </c>
      <c r="F60" s="25">
        <v>20</v>
      </c>
      <c r="G60" s="24">
        <v>20</v>
      </c>
      <c r="H60" s="24">
        <v>12</v>
      </c>
      <c r="I60" s="24">
        <f t="shared" si="22"/>
        <v>240</v>
      </c>
      <c r="J60" s="266">
        <v>2022</v>
      </c>
      <c r="K60" s="267">
        <v>44652</v>
      </c>
      <c r="L60" s="23">
        <v>44742</v>
      </c>
      <c r="M60" s="126">
        <f t="shared" si="1"/>
        <v>4800</v>
      </c>
      <c r="N60" s="123">
        <f t="shared" si="23"/>
        <v>96</v>
      </c>
      <c r="O60" s="123"/>
      <c r="P60" s="123"/>
      <c r="Q60" s="123"/>
      <c r="R60" s="124">
        <f t="shared" si="3"/>
        <v>4896</v>
      </c>
      <c r="S60" s="17" t="s">
        <v>562</v>
      </c>
      <c r="T60" s="263" t="s">
        <v>901</v>
      </c>
    </row>
    <row r="61" spans="1:20" s="9" customFormat="1" ht="32.25" hidden="1" customHeight="1" x14ac:dyDescent="0.25">
      <c r="A61" s="24" t="s">
        <v>247</v>
      </c>
      <c r="B61" s="24" t="s">
        <v>257</v>
      </c>
      <c r="C61" s="136" t="s">
        <v>554</v>
      </c>
      <c r="D61" s="16" t="s">
        <v>404</v>
      </c>
      <c r="E61" s="24" t="s">
        <v>48</v>
      </c>
      <c r="F61" s="25">
        <v>20</v>
      </c>
      <c r="G61" s="24">
        <v>27</v>
      </c>
      <c r="H61" s="24">
        <v>24</v>
      </c>
      <c r="I61" s="24">
        <f t="shared" si="22"/>
        <v>648</v>
      </c>
      <c r="J61" s="266">
        <v>2022</v>
      </c>
      <c r="K61" s="267">
        <v>44743</v>
      </c>
      <c r="L61" s="23">
        <v>44926</v>
      </c>
      <c r="M61" s="126">
        <f t="shared" si="1"/>
        <v>12960</v>
      </c>
      <c r="N61" s="123">
        <f t="shared" si="23"/>
        <v>259.2</v>
      </c>
      <c r="O61" s="123"/>
      <c r="P61" s="123"/>
      <c r="Q61" s="123"/>
      <c r="R61" s="124">
        <f t="shared" si="3"/>
        <v>13219.2</v>
      </c>
      <c r="S61" s="17" t="s">
        <v>603</v>
      </c>
      <c r="T61" s="263" t="s">
        <v>901</v>
      </c>
    </row>
    <row r="62" spans="1:20" s="9" customFormat="1" ht="32.25" customHeight="1" x14ac:dyDescent="0.25">
      <c r="A62" s="24" t="s">
        <v>247</v>
      </c>
      <c r="B62" s="24" t="s">
        <v>257</v>
      </c>
      <c r="C62" s="136" t="s">
        <v>554</v>
      </c>
      <c r="D62" s="16" t="s">
        <v>404</v>
      </c>
      <c r="E62" s="24" t="s">
        <v>48</v>
      </c>
      <c r="F62" s="25">
        <v>20</v>
      </c>
      <c r="G62" s="24">
        <v>27</v>
      </c>
      <c r="H62" s="24">
        <v>8</v>
      </c>
      <c r="I62" s="24">
        <f t="shared" si="22"/>
        <v>216</v>
      </c>
      <c r="J62" s="266">
        <v>2023</v>
      </c>
      <c r="K62" s="267">
        <v>44927</v>
      </c>
      <c r="L62" s="23">
        <v>44985</v>
      </c>
      <c r="M62" s="126">
        <f t="shared" si="1"/>
        <v>4320</v>
      </c>
      <c r="N62" s="123">
        <f t="shared" si="23"/>
        <v>86.4</v>
      </c>
      <c r="O62" s="123"/>
      <c r="P62" s="123"/>
      <c r="Q62" s="123"/>
      <c r="R62" s="124">
        <f t="shared" si="3"/>
        <v>4406.3999999999996</v>
      </c>
      <c r="S62" s="17" t="s">
        <v>682</v>
      </c>
      <c r="T62" s="263" t="s">
        <v>901</v>
      </c>
    </row>
    <row r="63" spans="1:20" s="9" customFormat="1" ht="32.25" customHeight="1" x14ac:dyDescent="0.25">
      <c r="A63" s="24" t="s">
        <v>247</v>
      </c>
      <c r="B63" s="24" t="s">
        <v>257</v>
      </c>
      <c r="C63" s="136" t="s">
        <v>554</v>
      </c>
      <c r="D63" s="16" t="s">
        <v>404</v>
      </c>
      <c r="E63" s="24" t="s">
        <v>48</v>
      </c>
      <c r="F63" s="25">
        <v>20</v>
      </c>
      <c r="G63" s="24">
        <v>27</v>
      </c>
      <c r="H63" s="24">
        <v>40</v>
      </c>
      <c r="I63" s="24">
        <f>G63*H63</f>
        <v>1080</v>
      </c>
      <c r="J63" s="266">
        <v>2023</v>
      </c>
      <c r="K63" s="267">
        <v>44986</v>
      </c>
      <c r="L63" s="23">
        <v>45291</v>
      </c>
      <c r="M63" s="126">
        <f>+G63*H63*F63</f>
        <v>21600</v>
      </c>
      <c r="N63" s="123">
        <f>M63*2/100</f>
        <v>432</v>
      </c>
      <c r="O63" s="123"/>
      <c r="P63" s="123"/>
      <c r="Q63" s="123"/>
      <c r="R63" s="124">
        <f>SUM(M63:Q63)</f>
        <v>22032</v>
      </c>
      <c r="S63" s="17" t="s">
        <v>704</v>
      </c>
      <c r="T63" s="263" t="s">
        <v>901</v>
      </c>
    </row>
    <row r="64" spans="1:20" s="9" customFormat="1" ht="32.25" hidden="1" customHeight="1" x14ac:dyDescent="0.25">
      <c r="A64" s="24" t="s">
        <v>247</v>
      </c>
      <c r="B64" s="24" t="s">
        <v>257</v>
      </c>
      <c r="C64" s="136" t="s">
        <v>554</v>
      </c>
      <c r="D64" s="16" t="s">
        <v>404</v>
      </c>
      <c r="E64" s="24" t="s">
        <v>48</v>
      </c>
      <c r="F64" s="25">
        <v>20</v>
      </c>
      <c r="G64" s="24">
        <v>27</v>
      </c>
      <c r="H64" s="24">
        <v>48</v>
      </c>
      <c r="I64" s="24">
        <f>G64*H64</f>
        <v>1296</v>
      </c>
      <c r="J64" s="266">
        <v>2024</v>
      </c>
      <c r="K64" s="267">
        <v>45292</v>
      </c>
      <c r="L64" s="23">
        <v>45657</v>
      </c>
      <c r="M64" s="126">
        <f>+G64*H64*F64</f>
        <v>25920</v>
      </c>
      <c r="N64" s="123">
        <f>M64*2/100</f>
        <v>518.4</v>
      </c>
      <c r="O64" s="123"/>
      <c r="P64" s="123"/>
      <c r="Q64" s="123"/>
      <c r="R64" s="124">
        <f>SUM(M64:Q64)</f>
        <v>26438.400000000001</v>
      </c>
      <c r="S64" s="17" t="s">
        <v>704</v>
      </c>
      <c r="T64" s="263" t="s">
        <v>901</v>
      </c>
    </row>
    <row r="65" spans="1:369" s="9" customFormat="1" ht="32.25" hidden="1" customHeight="1" x14ac:dyDescent="0.25">
      <c r="A65" s="24" t="s">
        <v>247</v>
      </c>
      <c r="B65" s="24" t="s">
        <v>257</v>
      </c>
      <c r="C65" s="136" t="s">
        <v>554</v>
      </c>
      <c r="D65" s="16" t="s">
        <v>404</v>
      </c>
      <c r="E65" s="24" t="s">
        <v>48</v>
      </c>
      <c r="F65" s="25">
        <v>20</v>
      </c>
      <c r="G65" s="24">
        <v>27</v>
      </c>
      <c r="H65" s="24">
        <v>8</v>
      </c>
      <c r="I65" s="24">
        <f>G65*H65</f>
        <v>216</v>
      </c>
      <c r="J65" s="266">
        <v>2025</v>
      </c>
      <c r="K65" s="267">
        <v>45658</v>
      </c>
      <c r="L65" s="23">
        <v>45716</v>
      </c>
      <c r="M65" s="126">
        <f>+G65*H65*F65</f>
        <v>4320</v>
      </c>
      <c r="N65" s="123">
        <f>M65*2/100</f>
        <v>86.4</v>
      </c>
      <c r="O65" s="123"/>
      <c r="P65" s="123"/>
      <c r="Q65" s="123"/>
      <c r="R65" s="124">
        <f>SUM(M65:Q65)</f>
        <v>4406.3999999999996</v>
      </c>
      <c r="S65" s="17" t="s">
        <v>704</v>
      </c>
      <c r="T65" s="263" t="s">
        <v>901</v>
      </c>
    </row>
    <row r="66" spans="1:369" s="9" customFormat="1" ht="32.25" hidden="1" customHeight="1" x14ac:dyDescent="0.25">
      <c r="A66" s="24" t="s">
        <v>247</v>
      </c>
      <c r="B66" s="24" t="s">
        <v>257</v>
      </c>
      <c r="C66" s="136" t="s">
        <v>259</v>
      </c>
      <c r="D66" s="16" t="s">
        <v>299</v>
      </c>
      <c r="E66" s="24" t="s">
        <v>48</v>
      </c>
      <c r="F66" s="25">
        <v>20</v>
      </c>
      <c r="G66" s="24">
        <v>20</v>
      </c>
      <c r="H66" s="24">
        <v>24</v>
      </c>
      <c r="I66" s="24">
        <f t="shared" ref="I66:I68" si="24">G66*H66</f>
        <v>480</v>
      </c>
      <c r="J66" s="266">
        <v>2022</v>
      </c>
      <c r="K66" s="267">
        <v>44562</v>
      </c>
      <c r="L66" s="23">
        <v>44742</v>
      </c>
      <c r="M66" s="126">
        <f t="shared" si="1"/>
        <v>9600</v>
      </c>
      <c r="N66" s="123">
        <f t="shared" si="23"/>
        <v>192</v>
      </c>
      <c r="O66" s="123"/>
      <c r="P66" s="123"/>
      <c r="Q66" s="123"/>
      <c r="R66" s="124">
        <f t="shared" si="3"/>
        <v>9792</v>
      </c>
      <c r="S66" s="17" t="s">
        <v>563</v>
      </c>
      <c r="T66" s="263" t="s">
        <v>901</v>
      </c>
    </row>
    <row r="67" spans="1:369" s="9" customFormat="1" ht="32.25" hidden="1" customHeight="1" x14ac:dyDescent="0.25">
      <c r="A67" s="24" t="s">
        <v>247</v>
      </c>
      <c r="B67" s="24" t="s">
        <v>257</v>
      </c>
      <c r="C67" s="136" t="s">
        <v>259</v>
      </c>
      <c r="D67" s="16" t="s">
        <v>299</v>
      </c>
      <c r="E67" s="24" t="s">
        <v>48</v>
      </c>
      <c r="F67" s="25">
        <v>20</v>
      </c>
      <c r="G67" s="24">
        <v>23</v>
      </c>
      <c r="H67" s="24">
        <v>24</v>
      </c>
      <c r="I67" s="24">
        <f t="shared" si="24"/>
        <v>552</v>
      </c>
      <c r="J67" s="266">
        <v>2022</v>
      </c>
      <c r="K67" s="267">
        <v>44743</v>
      </c>
      <c r="L67" s="23">
        <v>44926</v>
      </c>
      <c r="M67" s="126">
        <f t="shared" si="1"/>
        <v>11040</v>
      </c>
      <c r="N67" s="123">
        <f t="shared" si="23"/>
        <v>220.8</v>
      </c>
      <c r="O67" s="123"/>
      <c r="P67" s="123"/>
      <c r="Q67" s="123"/>
      <c r="R67" s="124">
        <f t="shared" si="3"/>
        <v>11260.8</v>
      </c>
      <c r="S67" s="17" t="s">
        <v>603</v>
      </c>
      <c r="T67" s="263" t="s">
        <v>901</v>
      </c>
    </row>
    <row r="68" spans="1:369" s="9" customFormat="1" ht="32.25" customHeight="1" x14ac:dyDescent="0.25">
      <c r="A68" s="24" t="s">
        <v>247</v>
      </c>
      <c r="B68" s="24" t="s">
        <v>257</v>
      </c>
      <c r="C68" s="136" t="s">
        <v>259</v>
      </c>
      <c r="D68" s="16" t="s">
        <v>299</v>
      </c>
      <c r="E68" s="24" t="s">
        <v>48</v>
      </c>
      <c r="F68" s="25">
        <v>20</v>
      </c>
      <c r="G68" s="24">
        <v>23</v>
      </c>
      <c r="H68" s="24">
        <v>8</v>
      </c>
      <c r="I68" s="24">
        <f t="shared" si="24"/>
        <v>184</v>
      </c>
      <c r="J68" s="266">
        <v>2023</v>
      </c>
      <c r="K68" s="267">
        <v>44927</v>
      </c>
      <c r="L68" s="23">
        <v>44985</v>
      </c>
      <c r="M68" s="126">
        <f t="shared" si="1"/>
        <v>3680</v>
      </c>
      <c r="N68" s="123">
        <f t="shared" si="23"/>
        <v>73.599999999999994</v>
      </c>
      <c r="O68" s="123"/>
      <c r="P68" s="123"/>
      <c r="Q68" s="123"/>
      <c r="R68" s="124">
        <f t="shared" si="3"/>
        <v>3753.6</v>
      </c>
      <c r="S68" s="17" t="s">
        <v>682</v>
      </c>
      <c r="T68" s="263" t="s">
        <v>901</v>
      </c>
    </row>
    <row r="69" spans="1:369" s="9" customFormat="1" ht="32.25" customHeight="1" x14ac:dyDescent="0.25">
      <c r="A69" s="136" t="s">
        <v>247</v>
      </c>
      <c r="B69" s="136" t="s">
        <v>257</v>
      </c>
      <c r="C69" s="136" t="s">
        <v>259</v>
      </c>
      <c r="D69" s="16" t="s">
        <v>299</v>
      </c>
      <c r="E69" s="136" t="s">
        <v>48</v>
      </c>
      <c r="F69" s="121">
        <v>20</v>
      </c>
      <c r="G69" s="136">
        <v>23</v>
      </c>
      <c r="H69" s="136">
        <v>22</v>
      </c>
      <c r="I69" s="136">
        <f>G69*H69</f>
        <v>506</v>
      </c>
      <c r="J69" s="122">
        <v>2023</v>
      </c>
      <c r="K69" s="23">
        <v>44986</v>
      </c>
      <c r="L69" s="23">
        <v>45120</v>
      </c>
      <c r="M69" s="123">
        <f>+G69*H69*F69</f>
        <v>10120</v>
      </c>
      <c r="N69" s="123">
        <f>M69*2/100</f>
        <v>202.4</v>
      </c>
      <c r="O69" s="123"/>
      <c r="P69" s="123"/>
      <c r="Q69" s="123"/>
      <c r="R69" s="124">
        <f>SUM(M69:Q69)</f>
        <v>10322.4</v>
      </c>
      <c r="S69" s="17" t="s">
        <v>704</v>
      </c>
      <c r="T69" s="263" t="s">
        <v>901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</row>
    <row r="70" spans="1:369" s="9" customFormat="1" ht="32.25" hidden="1" customHeight="1" x14ac:dyDescent="0.25">
      <c r="A70" s="24" t="s">
        <v>247</v>
      </c>
      <c r="B70" s="24" t="s">
        <v>257</v>
      </c>
      <c r="C70" s="136" t="s">
        <v>260</v>
      </c>
      <c r="D70" s="16" t="s">
        <v>300</v>
      </c>
      <c r="E70" s="24" t="s">
        <v>48</v>
      </c>
      <c r="F70" s="25">
        <v>20</v>
      </c>
      <c r="G70" s="24">
        <v>20</v>
      </c>
      <c r="H70" s="24">
        <v>24</v>
      </c>
      <c r="I70" s="24">
        <f t="shared" ref="I70" si="25">G70*H70</f>
        <v>480</v>
      </c>
      <c r="J70" s="266">
        <v>2022</v>
      </c>
      <c r="K70" s="267">
        <v>44562</v>
      </c>
      <c r="L70" s="23">
        <v>44742</v>
      </c>
      <c r="M70" s="126">
        <f t="shared" si="1"/>
        <v>9600</v>
      </c>
      <c r="N70" s="123">
        <f t="shared" si="23"/>
        <v>192</v>
      </c>
      <c r="O70" s="123"/>
      <c r="P70" s="123"/>
      <c r="Q70" s="123"/>
      <c r="R70" s="124">
        <f t="shared" si="3"/>
        <v>9792</v>
      </c>
      <c r="S70" s="17" t="s">
        <v>413</v>
      </c>
      <c r="T70" s="263" t="s">
        <v>901</v>
      </c>
    </row>
    <row r="71" spans="1:369" s="9" customFormat="1" ht="32.25" hidden="1" customHeight="1" x14ac:dyDescent="0.25">
      <c r="A71" s="24" t="s">
        <v>247</v>
      </c>
      <c r="B71" s="136" t="s">
        <v>387</v>
      </c>
      <c r="C71" s="136" t="s">
        <v>261</v>
      </c>
      <c r="D71" s="276" t="s">
        <v>904</v>
      </c>
      <c r="E71" s="24" t="s">
        <v>22</v>
      </c>
      <c r="F71" s="25">
        <v>30</v>
      </c>
      <c r="G71" s="24">
        <v>19</v>
      </c>
      <c r="H71" s="24">
        <v>48</v>
      </c>
      <c r="I71" s="24">
        <f t="shared" ref="I71" si="26">G71*H71</f>
        <v>912</v>
      </c>
      <c r="J71" s="266">
        <v>2022</v>
      </c>
      <c r="K71" s="267">
        <v>44562</v>
      </c>
      <c r="L71" s="23">
        <v>44926</v>
      </c>
      <c r="M71" s="126">
        <f t="shared" si="1"/>
        <v>27360</v>
      </c>
      <c r="N71" s="123"/>
      <c r="O71" s="123"/>
      <c r="P71" s="123"/>
      <c r="Q71" s="123"/>
      <c r="R71" s="124">
        <f t="shared" si="3"/>
        <v>27360</v>
      </c>
      <c r="S71" s="17" t="s">
        <v>563</v>
      </c>
      <c r="T71" s="263" t="s">
        <v>901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</row>
    <row r="72" spans="1:369" s="9" customFormat="1" ht="32.25" hidden="1" customHeight="1" x14ac:dyDescent="0.25">
      <c r="A72" s="24" t="s">
        <v>247</v>
      </c>
      <c r="B72" s="136" t="s">
        <v>387</v>
      </c>
      <c r="C72" s="136" t="s">
        <v>262</v>
      </c>
      <c r="D72" s="16" t="s">
        <v>135</v>
      </c>
      <c r="E72" s="24" t="s">
        <v>48</v>
      </c>
      <c r="F72" s="25">
        <v>20</v>
      </c>
      <c r="G72" s="24">
        <v>19</v>
      </c>
      <c r="H72" s="24">
        <v>48</v>
      </c>
      <c r="I72" s="24">
        <f t="shared" ref="I72:I83" si="27">G72*H72</f>
        <v>912</v>
      </c>
      <c r="J72" s="266">
        <v>2022</v>
      </c>
      <c r="K72" s="267">
        <v>44562</v>
      </c>
      <c r="L72" s="23">
        <v>44926</v>
      </c>
      <c r="M72" s="126">
        <f t="shared" si="1"/>
        <v>18240</v>
      </c>
      <c r="N72" s="123">
        <f t="shared" ref="N72:N84" si="28">M72*2%</f>
        <v>364.8</v>
      </c>
      <c r="O72" s="123"/>
      <c r="P72" s="123"/>
      <c r="Q72" s="123"/>
      <c r="R72" s="124">
        <f t="shared" si="3"/>
        <v>18604.8</v>
      </c>
      <c r="S72" s="17" t="s">
        <v>563</v>
      </c>
      <c r="T72" s="263" t="s">
        <v>901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</row>
    <row r="73" spans="1:369" s="9" customFormat="1" ht="32.25" customHeight="1" x14ac:dyDescent="0.25">
      <c r="A73" s="24" t="s">
        <v>247</v>
      </c>
      <c r="B73" s="24" t="s">
        <v>257</v>
      </c>
      <c r="C73" s="136" t="s">
        <v>705</v>
      </c>
      <c r="D73" s="16" t="s">
        <v>135</v>
      </c>
      <c r="E73" s="24" t="s">
        <v>48</v>
      </c>
      <c r="F73" s="25">
        <v>25</v>
      </c>
      <c r="G73" s="24">
        <v>19</v>
      </c>
      <c r="H73" s="24">
        <v>20</v>
      </c>
      <c r="I73" s="24">
        <f>G73*H73</f>
        <v>380</v>
      </c>
      <c r="J73" s="266">
        <v>2023</v>
      </c>
      <c r="K73" s="267">
        <v>44986</v>
      </c>
      <c r="L73" s="23">
        <v>45138</v>
      </c>
      <c r="M73" s="126">
        <f>+G73*H73*F73</f>
        <v>9500</v>
      </c>
      <c r="N73" s="123">
        <f>M73*2/100</f>
        <v>190</v>
      </c>
      <c r="O73" s="123"/>
      <c r="P73" s="123"/>
      <c r="Q73" s="123"/>
      <c r="R73" s="124">
        <f>SUM(M73:Q73)</f>
        <v>9690</v>
      </c>
      <c r="S73" s="17" t="s">
        <v>707</v>
      </c>
      <c r="T73" s="263" t="s">
        <v>901</v>
      </c>
    </row>
    <row r="74" spans="1:369" s="9" customFormat="1" ht="32.25" customHeight="1" x14ac:dyDescent="0.25">
      <c r="A74" s="24" t="s">
        <v>247</v>
      </c>
      <c r="B74" s="136" t="s">
        <v>387</v>
      </c>
      <c r="C74" s="136" t="s">
        <v>262</v>
      </c>
      <c r="D74" s="16" t="s">
        <v>135</v>
      </c>
      <c r="E74" s="24" t="s">
        <v>48</v>
      </c>
      <c r="F74" s="25">
        <v>20</v>
      </c>
      <c r="G74" s="24">
        <v>19</v>
      </c>
      <c r="H74" s="24">
        <v>8</v>
      </c>
      <c r="I74" s="24">
        <f>G74*H74</f>
        <v>152</v>
      </c>
      <c r="J74" s="266">
        <v>2023</v>
      </c>
      <c r="K74" s="267">
        <v>44927</v>
      </c>
      <c r="L74" s="23">
        <v>44985</v>
      </c>
      <c r="M74" s="126">
        <f>+G74*H74*F74</f>
        <v>3040</v>
      </c>
      <c r="N74" s="123">
        <f>M74*2%</f>
        <v>60.800000000000004</v>
      </c>
      <c r="O74" s="123"/>
      <c r="P74" s="123"/>
      <c r="Q74" s="123"/>
      <c r="R74" s="124">
        <f>SUM(M74:Q74)</f>
        <v>3100.8</v>
      </c>
      <c r="S74" s="17" t="s">
        <v>682</v>
      </c>
      <c r="T74" s="263" t="s">
        <v>901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</row>
    <row r="75" spans="1:369" s="125" customFormat="1" ht="32.25" customHeight="1" x14ac:dyDescent="0.25">
      <c r="A75" s="24" t="s">
        <v>247</v>
      </c>
      <c r="B75" s="24" t="s">
        <v>257</v>
      </c>
      <c r="C75" s="136" t="s">
        <v>259</v>
      </c>
      <c r="D75" s="16" t="s">
        <v>833</v>
      </c>
      <c r="E75" s="24" t="s">
        <v>48</v>
      </c>
      <c r="F75" s="121">
        <v>20</v>
      </c>
      <c r="G75" s="136">
        <v>23</v>
      </c>
      <c r="H75" s="136">
        <v>20</v>
      </c>
      <c r="I75" s="136">
        <f t="shared" si="27"/>
        <v>460</v>
      </c>
      <c r="J75" s="122">
        <v>2023</v>
      </c>
      <c r="K75" s="23">
        <v>45167</v>
      </c>
      <c r="L75" s="23">
        <v>45291</v>
      </c>
      <c r="M75" s="123">
        <f t="shared" si="1"/>
        <v>9200</v>
      </c>
      <c r="N75" s="123">
        <f t="shared" ref="N75:N83" si="29">M75*2/100</f>
        <v>184</v>
      </c>
      <c r="O75" s="123"/>
      <c r="P75" s="123"/>
      <c r="Q75" s="123"/>
      <c r="R75" s="124">
        <f t="shared" si="3"/>
        <v>9384</v>
      </c>
      <c r="S75" s="17" t="s">
        <v>832</v>
      </c>
      <c r="T75" s="263" t="s">
        <v>901</v>
      </c>
    </row>
    <row r="76" spans="1:369" s="125" customFormat="1" ht="32.25" hidden="1" customHeight="1" x14ac:dyDescent="0.25">
      <c r="A76" s="24" t="s">
        <v>247</v>
      </c>
      <c r="B76" s="24" t="s">
        <v>257</v>
      </c>
      <c r="C76" s="136" t="s">
        <v>259</v>
      </c>
      <c r="D76" s="16" t="s">
        <v>833</v>
      </c>
      <c r="E76" s="24" t="s">
        <v>48</v>
      </c>
      <c r="F76" s="121">
        <v>20</v>
      </c>
      <c r="G76" s="136">
        <v>23</v>
      </c>
      <c r="H76" s="136">
        <v>48</v>
      </c>
      <c r="I76" s="136">
        <f t="shared" si="27"/>
        <v>1104</v>
      </c>
      <c r="J76" s="122">
        <v>2024</v>
      </c>
      <c r="K76" s="267">
        <v>45292</v>
      </c>
      <c r="L76" s="23">
        <v>45657</v>
      </c>
      <c r="M76" s="123">
        <f t="shared" si="1"/>
        <v>22080</v>
      </c>
      <c r="N76" s="123">
        <f t="shared" si="29"/>
        <v>441.6</v>
      </c>
      <c r="O76" s="123"/>
      <c r="P76" s="123"/>
      <c r="Q76" s="123"/>
      <c r="R76" s="124">
        <f t="shared" si="3"/>
        <v>22521.599999999999</v>
      </c>
      <c r="S76" s="17" t="s">
        <v>832</v>
      </c>
      <c r="T76" s="263" t="s">
        <v>901</v>
      </c>
    </row>
    <row r="77" spans="1:369" s="125" customFormat="1" ht="32.25" hidden="1" customHeight="1" x14ac:dyDescent="0.25">
      <c r="A77" s="24" t="s">
        <v>247</v>
      </c>
      <c r="B77" s="24" t="s">
        <v>257</v>
      </c>
      <c r="C77" s="136" t="s">
        <v>259</v>
      </c>
      <c r="D77" s="16" t="s">
        <v>833</v>
      </c>
      <c r="E77" s="24" t="s">
        <v>48</v>
      </c>
      <c r="F77" s="121">
        <v>20</v>
      </c>
      <c r="G77" s="136">
        <v>23</v>
      </c>
      <c r="H77" s="136">
        <v>8</v>
      </c>
      <c r="I77" s="136">
        <f t="shared" si="27"/>
        <v>184</v>
      </c>
      <c r="J77" s="122">
        <v>2025</v>
      </c>
      <c r="K77" s="267">
        <v>45658</v>
      </c>
      <c r="L77" s="23">
        <v>45716</v>
      </c>
      <c r="M77" s="123">
        <f t="shared" si="1"/>
        <v>3680</v>
      </c>
      <c r="N77" s="123">
        <f t="shared" si="29"/>
        <v>73.599999999999994</v>
      </c>
      <c r="O77" s="123"/>
      <c r="P77" s="123"/>
      <c r="Q77" s="123"/>
      <c r="R77" s="124">
        <f t="shared" si="3"/>
        <v>3753.6</v>
      </c>
      <c r="S77" s="17" t="s">
        <v>832</v>
      </c>
      <c r="T77" s="263" t="s">
        <v>901</v>
      </c>
    </row>
    <row r="78" spans="1:369" s="9" customFormat="1" ht="32.25" customHeight="1" x14ac:dyDescent="0.25">
      <c r="A78" s="24" t="s">
        <v>247</v>
      </c>
      <c r="B78" s="24" t="s">
        <v>257</v>
      </c>
      <c r="C78" s="136" t="s">
        <v>702</v>
      </c>
      <c r="D78" s="16" t="s">
        <v>648</v>
      </c>
      <c r="E78" s="24" t="s">
        <v>48</v>
      </c>
      <c r="F78" s="25">
        <v>20</v>
      </c>
      <c r="G78" s="24">
        <v>13</v>
      </c>
      <c r="H78" s="24">
        <v>34</v>
      </c>
      <c r="I78" s="24">
        <f t="shared" si="27"/>
        <v>442</v>
      </c>
      <c r="J78" s="266">
        <v>2023</v>
      </c>
      <c r="K78" s="267">
        <v>44986</v>
      </c>
      <c r="L78" s="23">
        <v>45243</v>
      </c>
      <c r="M78" s="126">
        <f t="shared" si="1"/>
        <v>8840</v>
      </c>
      <c r="N78" s="123">
        <f t="shared" si="29"/>
        <v>176.8</v>
      </c>
      <c r="O78" s="123"/>
      <c r="P78" s="123"/>
      <c r="Q78" s="123"/>
      <c r="R78" s="124">
        <f t="shared" si="3"/>
        <v>9016.7999999999993</v>
      </c>
      <c r="S78" s="17" t="s">
        <v>704</v>
      </c>
      <c r="T78" s="263" t="s">
        <v>901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</row>
    <row r="79" spans="1:369" s="9" customFormat="1" ht="32.25" hidden="1" customHeight="1" x14ac:dyDescent="0.25">
      <c r="A79" s="24" t="s">
        <v>247</v>
      </c>
      <c r="B79" s="24" t="s">
        <v>257</v>
      </c>
      <c r="C79" s="136" t="s">
        <v>702</v>
      </c>
      <c r="D79" s="16" t="s">
        <v>648</v>
      </c>
      <c r="E79" s="24" t="s">
        <v>48</v>
      </c>
      <c r="F79" s="25">
        <v>20</v>
      </c>
      <c r="G79" s="24">
        <v>13</v>
      </c>
      <c r="H79" s="24">
        <v>48</v>
      </c>
      <c r="I79" s="24">
        <f t="shared" si="27"/>
        <v>624</v>
      </c>
      <c r="J79" s="266">
        <v>2024</v>
      </c>
      <c r="K79" s="267">
        <v>45292</v>
      </c>
      <c r="L79" s="23">
        <v>45657</v>
      </c>
      <c r="M79" s="126">
        <f t="shared" si="1"/>
        <v>12480</v>
      </c>
      <c r="N79" s="123">
        <f t="shared" si="29"/>
        <v>249.6</v>
      </c>
      <c r="O79" s="123"/>
      <c r="P79" s="123"/>
      <c r="Q79" s="123"/>
      <c r="R79" s="124">
        <f t="shared" si="3"/>
        <v>12729.6</v>
      </c>
      <c r="S79" s="17" t="s">
        <v>704</v>
      </c>
      <c r="T79" s="263" t="s">
        <v>901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</row>
    <row r="80" spans="1:369" s="9" customFormat="1" ht="32.25" hidden="1" customHeight="1" x14ac:dyDescent="0.25">
      <c r="A80" s="24" t="s">
        <v>247</v>
      </c>
      <c r="B80" s="24" t="s">
        <v>257</v>
      </c>
      <c r="C80" s="136" t="s">
        <v>702</v>
      </c>
      <c r="D80" s="16" t="s">
        <v>648</v>
      </c>
      <c r="E80" s="24" t="s">
        <v>48</v>
      </c>
      <c r="F80" s="25">
        <v>20</v>
      </c>
      <c r="G80" s="24">
        <v>13</v>
      </c>
      <c r="H80" s="24">
        <v>8</v>
      </c>
      <c r="I80" s="24">
        <f t="shared" si="27"/>
        <v>104</v>
      </c>
      <c r="J80" s="266">
        <v>2025</v>
      </c>
      <c r="K80" s="267">
        <v>45658</v>
      </c>
      <c r="L80" s="23">
        <v>45716</v>
      </c>
      <c r="M80" s="126">
        <f t="shared" si="1"/>
        <v>2080</v>
      </c>
      <c r="N80" s="123">
        <f t="shared" si="29"/>
        <v>41.6</v>
      </c>
      <c r="O80" s="123"/>
      <c r="P80" s="123"/>
      <c r="Q80" s="123"/>
      <c r="R80" s="124">
        <f t="shared" si="3"/>
        <v>2121.6</v>
      </c>
      <c r="S80" s="17" t="s">
        <v>704</v>
      </c>
      <c r="T80" s="263" t="s">
        <v>901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</row>
    <row r="81" spans="1:369" s="9" customFormat="1" ht="32.25" customHeight="1" x14ac:dyDescent="0.25">
      <c r="A81" s="24" t="s">
        <v>247</v>
      </c>
      <c r="B81" s="24" t="s">
        <v>257</v>
      </c>
      <c r="C81" s="136" t="s">
        <v>702</v>
      </c>
      <c r="D81" s="16" t="s">
        <v>701</v>
      </c>
      <c r="E81" s="24" t="s">
        <v>48</v>
      </c>
      <c r="F81" s="25">
        <v>20</v>
      </c>
      <c r="G81" s="24">
        <v>12</v>
      </c>
      <c r="H81" s="24">
        <v>40</v>
      </c>
      <c r="I81" s="24">
        <f t="shared" si="27"/>
        <v>480</v>
      </c>
      <c r="J81" s="266">
        <v>2023</v>
      </c>
      <c r="K81" s="267">
        <v>44986</v>
      </c>
      <c r="L81" s="23">
        <v>45291</v>
      </c>
      <c r="M81" s="126">
        <f t="shared" si="1"/>
        <v>9600</v>
      </c>
      <c r="N81" s="123">
        <f t="shared" si="29"/>
        <v>192</v>
      </c>
      <c r="O81" s="123"/>
      <c r="P81" s="123"/>
      <c r="Q81" s="123"/>
      <c r="R81" s="124">
        <f t="shared" si="3"/>
        <v>9792</v>
      </c>
      <c r="S81" s="17" t="s">
        <v>704</v>
      </c>
      <c r="T81" s="263" t="s">
        <v>901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</row>
    <row r="82" spans="1:369" s="9" customFormat="1" ht="32.25" hidden="1" customHeight="1" x14ac:dyDescent="0.25">
      <c r="A82" s="24" t="s">
        <v>247</v>
      </c>
      <c r="B82" s="24" t="s">
        <v>257</v>
      </c>
      <c r="C82" s="136" t="s">
        <v>702</v>
      </c>
      <c r="D82" s="16" t="s">
        <v>701</v>
      </c>
      <c r="E82" s="24" t="s">
        <v>48</v>
      </c>
      <c r="F82" s="25">
        <v>20</v>
      </c>
      <c r="G82" s="24">
        <v>12</v>
      </c>
      <c r="H82" s="24">
        <v>48</v>
      </c>
      <c r="I82" s="24">
        <f t="shared" si="27"/>
        <v>576</v>
      </c>
      <c r="J82" s="266">
        <v>2024</v>
      </c>
      <c r="K82" s="267">
        <v>45292</v>
      </c>
      <c r="L82" s="23">
        <v>45657</v>
      </c>
      <c r="M82" s="126">
        <f t="shared" si="1"/>
        <v>11520</v>
      </c>
      <c r="N82" s="123">
        <f t="shared" si="29"/>
        <v>230.4</v>
      </c>
      <c r="O82" s="123"/>
      <c r="P82" s="123"/>
      <c r="Q82" s="123"/>
      <c r="R82" s="124">
        <f t="shared" si="3"/>
        <v>11750.4</v>
      </c>
      <c r="S82" s="17" t="s">
        <v>704</v>
      </c>
      <c r="T82" s="263" t="s">
        <v>901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</row>
    <row r="83" spans="1:369" s="9" customFormat="1" ht="32.25" hidden="1" customHeight="1" x14ac:dyDescent="0.25">
      <c r="A83" s="24" t="s">
        <v>247</v>
      </c>
      <c r="B83" s="24" t="s">
        <v>257</v>
      </c>
      <c r="C83" s="136" t="s">
        <v>702</v>
      </c>
      <c r="D83" s="16" t="s">
        <v>701</v>
      </c>
      <c r="E83" s="24" t="s">
        <v>48</v>
      </c>
      <c r="F83" s="25">
        <v>20</v>
      </c>
      <c r="G83" s="24">
        <v>12</v>
      </c>
      <c r="H83" s="24">
        <v>8</v>
      </c>
      <c r="I83" s="24">
        <f t="shared" si="27"/>
        <v>96</v>
      </c>
      <c r="J83" s="266">
        <v>2025</v>
      </c>
      <c r="K83" s="267">
        <v>45658</v>
      </c>
      <c r="L83" s="23">
        <v>45716</v>
      </c>
      <c r="M83" s="126">
        <f t="shared" si="1"/>
        <v>1920</v>
      </c>
      <c r="N83" s="123">
        <f t="shared" si="29"/>
        <v>38.4</v>
      </c>
      <c r="O83" s="123"/>
      <c r="P83" s="123"/>
      <c r="Q83" s="123"/>
      <c r="R83" s="124">
        <f t="shared" si="3"/>
        <v>1958.4</v>
      </c>
      <c r="S83" s="17" t="s">
        <v>704</v>
      </c>
      <c r="T83" s="263" t="s">
        <v>901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</row>
    <row r="84" spans="1:369" s="9" customFormat="1" ht="32.25" hidden="1" customHeight="1" x14ac:dyDescent="0.25">
      <c r="A84" s="24" t="s">
        <v>247</v>
      </c>
      <c r="B84" s="136" t="s">
        <v>387</v>
      </c>
      <c r="C84" s="136" t="s">
        <v>261</v>
      </c>
      <c r="D84" s="276" t="s">
        <v>904</v>
      </c>
      <c r="E84" s="24" t="s">
        <v>48</v>
      </c>
      <c r="F84" s="25">
        <v>20</v>
      </c>
      <c r="G84" s="24">
        <v>19</v>
      </c>
      <c r="H84" s="24">
        <v>38</v>
      </c>
      <c r="I84" s="24">
        <f t="shared" ref="I84" si="30">G84*H84</f>
        <v>722</v>
      </c>
      <c r="J84" s="266">
        <v>2022</v>
      </c>
      <c r="K84" s="267">
        <v>44562</v>
      </c>
      <c r="L84" s="23">
        <v>44847</v>
      </c>
      <c r="M84" s="126">
        <f t="shared" si="1"/>
        <v>14440</v>
      </c>
      <c r="N84" s="123">
        <f t="shared" si="28"/>
        <v>288.8</v>
      </c>
      <c r="O84" s="123"/>
      <c r="P84" s="123"/>
      <c r="Q84" s="123"/>
      <c r="R84" s="124">
        <f t="shared" si="3"/>
        <v>14728.8</v>
      </c>
      <c r="S84" s="17" t="s">
        <v>563</v>
      </c>
      <c r="T84" s="263" t="s">
        <v>901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</row>
    <row r="85" spans="1:369" s="9" customFormat="1" ht="32.25" hidden="1" customHeight="1" x14ac:dyDescent="0.25">
      <c r="A85" s="24" t="s">
        <v>247</v>
      </c>
      <c r="B85" s="136" t="s">
        <v>387</v>
      </c>
      <c r="C85" s="136" t="s">
        <v>261</v>
      </c>
      <c r="D85" s="276" t="s">
        <v>904</v>
      </c>
      <c r="E85" s="266" t="s">
        <v>263</v>
      </c>
      <c r="F85" s="25">
        <v>17.350000000000001</v>
      </c>
      <c r="G85" s="24">
        <v>20</v>
      </c>
      <c r="H85" s="24">
        <v>48</v>
      </c>
      <c r="I85" s="24">
        <f t="shared" ref="I85:I90" si="31">G85*H85</f>
        <v>960</v>
      </c>
      <c r="J85" s="266">
        <v>2022</v>
      </c>
      <c r="K85" s="267">
        <v>44562</v>
      </c>
      <c r="L85" s="23">
        <v>44926</v>
      </c>
      <c r="M85" s="126">
        <f t="shared" si="1"/>
        <v>16656</v>
      </c>
      <c r="N85" s="123"/>
      <c r="O85" s="123"/>
      <c r="P85" s="123">
        <f t="shared" ref="P85:P93" si="32">M85*4%</f>
        <v>666.24</v>
      </c>
      <c r="Q85" s="123"/>
      <c r="R85" s="124">
        <f t="shared" si="3"/>
        <v>17322.240000000002</v>
      </c>
      <c r="S85" s="17" t="s">
        <v>563</v>
      </c>
      <c r="T85" s="263" t="s">
        <v>901</v>
      </c>
    </row>
    <row r="86" spans="1:369" s="9" customFormat="1" ht="32.25" customHeight="1" x14ac:dyDescent="0.25">
      <c r="A86" s="24" t="s">
        <v>247</v>
      </c>
      <c r="B86" s="136" t="s">
        <v>387</v>
      </c>
      <c r="C86" s="136" t="s">
        <v>261</v>
      </c>
      <c r="D86" s="276" t="s">
        <v>904</v>
      </c>
      <c r="E86" s="266" t="s">
        <v>263</v>
      </c>
      <c r="F86" s="25">
        <v>17.350000000000001</v>
      </c>
      <c r="G86" s="24">
        <v>20</v>
      </c>
      <c r="H86" s="24">
        <v>8</v>
      </c>
      <c r="I86" s="24">
        <f>G86*H86</f>
        <v>160</v>
      </c>
      <c r="J86" s="266">
        <v>2023</v>
      </c>
      <c r="K86" s="267">
        <v>44927</v>
      </c>
      <c r="L86" s="23">
        <v>44985</v>
      </c>
      <c r="M86" s="126">
        <f>+G86*H86*F86</f>
        <v>2776</v>
      </c>
      <c r="N86" s="123"/>
      <c r="O86" s="123"/>
      <c r="P86" s="123">
        <f>M86*4%</f>
        <v>111.04</v>
      </c>
      <c r="Q86" s="123"/>
      <c r="R86" s="124">
        <f>SUM(M86:Q86)</f>
        <v>2887.04</v>
      </c>
      <c r="S86" s="17" t="s">
        <v>682</v>
      </c>
      <c r="T86" s="263" t="s">
        <v>901</v>
      </c>
    </row>
    <row r="87" spans="1:369" s="9" customFormat="1" ht="32.25" customHeight="1" x14ac:dyDescent="0.25">
      <c r="A87" s="24" t="s">
        <v>247</v>
      </c>
      <c r="B87" s="136" t="s">
        <v>387</v>
      </c>
      <c r="C87" s="136" t="s">
        <v>708</v>
      </c>
      <c r="D87" s="276" t="s">
        <v>904</v>
      </c>
      <c r="E87" s="266" t="s">
        <v>263</v>
      </c>
      <c r="F87" s="25">
        <v>23</v>
      </c>
      <c r="G87" s="24">
        <v>25</v>
      </c>
      <c r="H87" s="24">
        <v>28</v>
      </c>
      <c r="I87" s="24">
        <f>G87*H87</f>
        <v>700</v>
      </c>
      <c r="J87" s="266">
        <v>2023</v>
      </c>
      <c r="K87" s="267">
        <v>44986</v>
      </c>
      <c r="L87" s="23">
        <v>45199</v>
      </c>
      <c r="M87" s="126">
        <f>+G87*H87*F87</f>
        <v>16100</v>
      </c>
      <c r="N87" s="123"/>
      <c r="O87" s="123"/>
      <c r="P87" s="123">
        <f>M87*4%</f>
        <v>644</v>
      </c>
      <c r="Q87" s="123"/>
      <c r="R87" s="124">
        <f>SUM(M87:Q87)</f>
        <v>16744</v>
      </c>
      <c r="S87" s="17" t="s">
        <v>716</v>
      </c>
      <c r="T87" s="263" t="s">
        <v>901</v>
      </c>
    </row>
    <row r="88" spans="1:369" s="9" customFormat="1" ht="32.25" customHeight="1" x14ac:dyDescent="0.25">
      <c r="A88" s="24" t="s">
        <v>247</v>
      </c>
      <c r="B88" s="24" t="s">
        <v>257</v>
      </c>
      <c r="C88" s="136" t="s">
        <v>705</v>
      </c>
      <c r="D88" s="16" t="s">
        <v>706</v>
      </c>
      <c r="E88" s="266" t="s">
        <v>263</v>
      </c>
      <c r="F88" s="25">
        <v>23</v>
      </c>
      <c r="G88" s="24">
        <v>21</v>
      </c>
      <c r="H88" s="24">
        <v>40</v>
      </c>
      <c r="I88" s="24">
        <f t="shared" si="31"/>
        <v>840</v>
      </c>
      <c r="J88" s="266">
        <v>2023</v>
      </c>
      <c r="K88" s="267">
        <v>44986</v>
      </c>
      <c r="L88" s="23">
        <v>45291</v>
      </c>
      <c r="M88" s="126">
        <f t="shared" si="1"/>
        <v>19320</v>
      </c>
      <c r="N88" s="123"/>
      <c r="O88" s="123"/>
      <c r="P88" s="123">
        <f t="shared" si="32"/>
        <v>772.80000000000007</v>
      </c>
      <c r="Q88" s="123"/>
      <c r="R88" s="124">
        <f t="shared" si="3"/>
        <v>20092.8</v>
      </c>
      <c r="S88" s="17" t="s">
        <v>707</v>
      </c>
      <c r="T88" s="263" t="s">
        <v>901</v>
      </c>
    </row>
    <row r="89" spans="1:369" s="9" customFormat="1" ht="32.25" hidden="1" customHeight="1" x14ac:dyDescent="0.25">
      <c r="A89" s="24" t="s">
        <v>247</v>
      </c>
      <c r="B89" s="24" t="s">
        <v>257</v>
      </c>
      <c r="C89" s="136" t="s">
        <v>705</v>
      </c>
      <c r="D89" s="16" t="s">
        <v>706</v>
      </c>
      <c r="E89" s="266" t="s">
        <v>263</v>
      </c>
      <c r="F89" s="25">
        <v>23</v>
      </c>
      <c r="G89" s="24">
        <v>21</v>
      </c>
      <c r="H89" s="24">
        <v>48</v>
      </c>
      <c r="I89" s="24">
        <f t="shared" si="31"/>
        <v>1008</v>
      </c>
      <c r="J89" s="266">
        <v>2024</v>
      </c>
      <c r="K89" s="267">
        <v>45292</v>
      </c>
      <c r="L89" s="23">
        <v>45657</v>
      </c>
      <c r="M89" s="126">
        <f t="shared" si="1"/>
        <v>23184</v>
      </c>
      <c r="N89" s="123"/>
      <c r="O89" s="123"/>
      <c r="P89" s="123">
        <f t="shared" si="32"/>
        <v>927.36</v>
      </c>
      <c r="Q89" s="123"/>
      <c r="R89" s="124">
        <f t="shared" si="3"/>
        <v>24111.360000000001</v>
      </c>
      <c r="S89" s="17" t="s">
        <v>707</v>
      </c>
      <c r="T89" s="263" t="s">
        <v>901</v>
      </c>
    </row>
    <row r="90" spans="1:369" s="9" customFormat="1" ht="32.25" hidden="1" customHeight="1" x14ac:dyDescent="0.25">
      <c r="A90" s="24" t="s">
        <v>247</v>
      </c>
      <c r="B90" s="24" t="s">
        <v>257</v>
      </c>
      <c r="C90" s="136" t="s">
        <v>705</v>
      </c>
      <c r="D90" s="16" t="s">
        <v>706</v>
      </c>
      <c r="E90" s="266" t="s">
        <v>263</v>
      </c>
      <c r="F90" s="25">
        <v>23</v>
      </c>
      <c r="G90" s="24">
        <v>21</v>
      </c>
      <c r="H90" s="24">
        <v>8</v>
      </c>
      <c r="I90" s="24">
        <f t="shared" si="31"/>
        <v>168</v>
      </c>
      <c r="J90" s="266">
        <v>2025</v>
      </c>
      <c r="K90" s="267">
        <v>45658</v>
      </c>
      <c r="L90" s="23">
        <v>45716</v>
      </c>
      <c r="M90" s="126">
        <f t="shared" si="1"/>
        <v>3864</v>
      </c>
      <c r="N90" s="123"/>
      <c r="O90" s="123"/>
      <c r="P90" s="123">
        <f t="shared" si="32"/>
        <v>154.56</v>
      </c>
      <c r="Q90" s="123"/>
      <c r="R90" s="124">
        <f t="shared" si="3"/>
        <v>4018.56</v>
      </c>
      <c r="S90" s="17" t="s">
        <v>707</v>
      </c>
      <c r="T90" s="263" t="s">
        <v>901</v>
      </c>
    </row>
    <row r="91" spans="1:369" s="9" customFormat="1" ht="32.25" hidden="1" customHeight="1" x14ac:dyDescent="0.25">
      <c r="A91" s="24" t="s">
        <v>247</v>
      </c>
      <c r="B91" s="136" t="s">
        <v>387</v>
      </c>
      <c r="C91" s="136" t="s">
        <v>264</v>
      </c>
      <c r="D91" s="276" t="s">
        <v>904</v>
      </c>
      <c r="E91" s="266" t="s">
        <v>263</v>
      </c>
      <c r="F91" s="25">
        <v>17.350000000000001</v>
      </c>
      <c r="G91" s="24">
        <v>20</v>
      </c>
      <c r="H91" s="24">
        <v>36</v>
      </c>
      <c r="I91" s="24">
        <f t="shared" ref="I91" si="33">G91*H91</f>
        <v>720</v>
      </c>
      <c r="J91" s="266">
        <v>2022</v>
      </c>
      <c r="K91" s="267">
        <v>44562</v>
      </c>
      <c r="L91" s="23">
        <v>44831</v>
      </c>
      <c r="M91" s="126">
        <f t="shared" si="1"/>
        <v>12492.000000000002</v>
      </c>
      <c r="N91" s="123"/>
      <c r="O91" s="123"/>
      <c r="P91" s="123">
        <f t="shared" si="32"/>
        <v>499.68000000000006</v>
      </c>
      <c r="Q91" s="123"/>
      <c r="R91" s="124">
        <f t="shared" si="3"/>
        <v>12991.680000000002</v>
      </c>
      <c r="S91" s="17" t="s">
        <v>563</v>
      </c>
      <c r="T91" s="263" t="s">
        <v>901</v>
      </c>
    </row>
    <row r="92" spans="1:369" s="9" customFormat="1" ht="32.25" hidden="1" customHeight="1" x14ac:dyDescent="0.25">
      <c r="A92" s="24" t="s">
        <v>247</v>
      </c>
      <c r="B92" s="136" t="s">
        <v>387</v>
      </c>
      <c r="C92" s="136" t="s">
        <v>261</v>
      </c>
      <c r="D92" s="276" t="s">
        <v>904</v>
      </c>
      <c r="E92" s="266" t="s">
        <v>263</v>
      </c>
      <c r="F92" s="25">
        <v>17.350000000000001</v>
      </c>
      <c r="G92" s="24">
        <v>25</v>
      </c>
      <c r="H92" s="24">
        <v>48</v>
      </c>
      <c r="I92" s="24">
        <f t="shared" ref="I92:I93" si="34">G92*H92</f>
        <v>1200</v>
      </c>
      <c r="J92" s="266">
        <v>2022</v>
      </c>
      <c r="K92" s="267">
        <v>44562</v>
      </c>
      <c r="L92" s="23">
        <v>44926</v>
      </c>
      <c r="M92" s="126">
        <f t="shared" si="1"/>
        <v>20820</v>
      </c>
      <c r="N92" s="123"/>
      <c r="O92" s="123"/>
      <c r="P92" s="123">
        <f t="shared" si="32"/>
        <v>832.80000000000007</v>
      </c>
      <c r="Q92" s="123"/>
      <c r="R92" s="124">
        <f t="shared" si="3"/>
        <v>21652.799999999999</v>
      </c>
      <c r="S92" s="17" t="s">
        <v>563</v>
      </c>
      <c r="T92" s="263" t="s">
        <v>901</v>
      </c>
    </row>
    <row r="93" spans="1:369" s="9" customFormat="1" ht="32.25" customHeight="1" x14ac:dyDescent="0.25">
      <c r="A93" s="24" t="s">
        <v>247</v>
      </c>
      <c r="B93" s="136" t="s">
        <v>387</v>
      </c>
      <c r="C93" s="136" t="s">
        <v>261</v>
      </c>
      <c r="D93" s="276" t="s">
        <v>904</v>
      </c>
      <c r="E93" s="266" t="s">
        <v>263</v>
      </c>
      <c r="F93" s="25">
        <v>17.350000000000001</v>
      </c>
      <c r="G93" s="24">
        <v>25</v>
      </c>
      <c r="H93" s="24">
        <v>8</v>
      </c>
      <c r="I93" s="24">
        <f t="shared" si="34"/>
        <v>200</v>
      </c>
      <c r="J93" s="266">
        <v>2023</v>
      </c>
      <c r="K93" s="267">
        <v>44927</v>
      </c>
      <c r="L93" s="23">
        <v>44985</v>
      </c>
      <c r="M93" s="126">
        <f t="shared" si="1"/>
        <v>3470.0000000000005</v>
      </c>
      <c r="N93" s="123"/>
      <c r="O93" s="123"/>
      <c r="P93" s="123">
        <f t="shared" si="32"/>
        <v>138.80000000000001</v>
      </c>
      <c r="Q93" s="123"/>
      <c r="R93" s="124">
        <f t="shared" si="3"/>
        <v>3608.8000000000006</v>
      </c>
      <c r="S93" s="17" t="s">
        <v>682</v>
      </c>
      <c r="T93" s="263" t="s">
        <v>901</v>
      </c>
    </row>
    <row r="94" spans="1:369" s="9" customFormat="1" ht="32.25" customHeight="1" x14ac:dyDescent="0.25">
      <c r="A94" s="24" t="s">
        <v>247</v>
      </c>
      <c r="B94" s="136" t="s">
        <v>387</v>
      </c>
      <c r="C94" s="136" t="s">
        <v>708</v>
      </c>
      <c r="D94" s="276" t="s">
        <v>904</v>
      </c>
      <c r="E94" s="266" t="s">
        <v>263</v>
      </c>
      <c r="F94" s="25">
        <v>23</v>
      </c>
      <c r="G94" s="24">
        <v>25</v>
      </c>
      <c r="H94" s="24">
        <v>40</v>
      </c>
      <c r="I94" s="24">
        <f>G94*H94</f>
        <v>1000</v>
      </c>
      <c r="J94" s="266">
        <v>2023</v>
      </c>
      <c r="K94" s="267">
        <v>44986</v>
      </c>
      <c r="L94" s="23">
        <v>45291</v>
      </c>
      <c r="M94" s="126">
        <f>+G94*H94*F94</f>
        <v>23000</v>
      </c>
      <c r="N94" s="123"/>
      <c r="O94" s="123"/>
      <c r="P94" s="123">
        <f>M94*4%</f>
        <v>920</v>
      </c>
      <c r="Q94" s="123"/>
      <c r="R94" s="124">
        <f>SUM(M94:Q94)</f>
        <v>23920</v>
      </c>
      <c r="S94" s="17" t="s">
        <v>716</v>
      </c>
      <c r="T94" s="263" t="s">
        <v>901</v>
      </c>
    </row>
    <row r="95" spans="1:369" s="9" customFormat="1" ht="32.25" hidden="1" customHeight="1" x14ac:dyDescent="0.25">
      <c r="A95" s="24" t="s">
        <v>247</v>
      </c>
      <c r="B95" s="136" t="s">
        <v>387</v>
      </c>
      <c r="C95" s="136" t="s">
        <v>708</v>
      </c>
      <c r="D95" s="276" t="s">
        <v>904</v>
      </c>
      <c r="E95" s="266" t="s">
        <v>263</v>
      </c>
      <c r="F95" s="25">
        <v>23</v>
      </c>
      <c r="G95" s="24">
        <v>25</v>
      </c>
      <c r="H95" s="24">
        <v>48</v>
      </c>
      <c r="I95" s="24">
        <f>G95*H95</f>
        <v>1200</v>
      </c>
      <c r="J95" s="266">
        <v>2024</v>
      </c>
      <c r="K95" s="267">
        <v>45292</v>
      </c>
      <c r="L95" s="23">
        <v>45657</v>
      </c>
      <c r="M95" s="126">
        <f>+G95*H95*F95</f>
        <v>27600</v>
      </c>
      <c r="N95" s="123"/>
      <c r="O95" s="123"/>
      <c r="P95" s="123">
        <f>M95*4%</f>
        <v>1104</v>
      </c>
      <c r="Q95" s="123"/>
      <c r="R95" s="124">
        <f>SUM(M95:Q95)</f>
        <v>28704</v>
      </c>
      <c r="S95" s="17" t="s">
        <v>716</v>
      </c>
      <c r="T95" s="263" t="s">
        <v>901</v>
      </c>
    </row>
    <row r="96" spans="1:369" s="9" customFormat="1" ht="32.25" hidden="1" customHeight="1" x14ac:dyDescent="0.25">
      <c r="A96" s="24" t="s">
        <v>247</v>
      </c>
      <c r="B96" s="136" t="s">
        <v>387</v>
      </c>
      <c r="C96" s="136" t="s">
        <v>708</v>
      </c>
      <c r="D96" s="276" t="s">
        <v>904</v>
      </c>
      <c r="E96" s="266" t="s">
        <v>263</v>
      </c>
      <c r="F96" s="25">
        <v>23</v>
      </c>
      <c r="G96" s="24">
        <v>25</v>
      </c>
      <c r="H96" s="24">
        <v>8</v>
      </c>
      <c r="I96" s="24">
        <f>G96*H96</f>
        <v>200</v>
      </c>
      <c r="J96" s="266">
        <v>2025</v>
      </c>
      <c r="K96" s="267">
        <v>45658</v>
      </c>
      <c r="L96" s="23">
        <v>45716</v>
      </c>
      <c r="M96" s="126">
        <f>+G96*H96*F96</f>
        <v>4600</v>
      </c>
      <c r="N96" s="123"/>
      <c r="O96" s="123"/>
      <c r="P96" s="123">
        <f>M96*4%</f>
        <v>184</v>
      </c>
      <c r="Q96" s="123"/>
      <c r="R96" s="124">
        <f>SUM(M96:Q96)</f>
        <v>4784</v>
      </c>
      <c r="S96" s="17" t="s">
        <v>716</v>
      </c>
      <c r="T96" s="263" t="s">
        <v>901</v>
      </c>
    </row>
    <row r="97" spans="1:20" s="9" customFormat="1" ht="32.25" hidden="1" customHeight="1" x14ac:dyDescent="0.25">
      <c r="A97" s="24" t="s">
        <v>247</v>
      </c>
      <c r="B97" s="136" t="s">
        <v>387</v>
      </c>
      <c r="C97" s="136" t="s">
        <v>250</v>
      </c>
      <c r="D97" s="276" t="s">
        <v>904</v>
      </c>
      <c r="E97" s="24" t="s">
        <v>22</v>
      </c>
      <c r="F97" s="25">
        <v>30</v>
      </c>
      <c r="G97" s="24">
        <v>19</v>
      </c>
      <c r="H97" s="24">
        <v>48</v>
      </c>
      <c r="I97" s="24">
        <f t="shared" ref="I97:I98" si="35">G97*H97</f>
        <v>912</v>
      </c>
      <c r="J97" s="266">
        <v>2022</v>
      </c>
      <c r="K97" s="267">
        <v>44562</v>
      </c>
      <c r="L97" s="23">
        <v>44926</v>
      </c>
      <c r="M97" s="126">
        <f t="shared" si="1"/>
        <v>27360</v>
      </c>
      <c r="N97" s="123"/>
      <c r="O97" s="123"/>
      <c r="P97" s="123"/>
      <c r="Q97" s="123"/>
      <c r="R97" s="124">
        <f t="shared" si="3"/>
        <v>27360</v>
      </c>
      <c r="S97" s="17" t="s">
        <v>563</v>
      </c>
      <c r="T97" s="263" t="s">
        <v>901</v>
      </c>
    </row>
    <row r="98" spans="1:20" s="9" customFormat="1" ht="32.25" customHeight="1" x14ac:dyDescent="0.25">
      <c r="A98" s="24" t="s">
        <v>247</v>
      </c>
      <c r="B98" s="136" t="s">
        <v>387</v>
      </c>
      <c r="C98" s="136" t="s">
        <v>250</v>
      </c>
      <c r="D98" s="276" t="s">
        <v>904</v>
      </c>
      <c r="E98" s="24" t="s">
        <v>22</v>
      </c>
      <c r="F98" s="25">
        <v>30</v>
      </c>
      <c r="G98" s="24">
        <v>19</v>
      </c>
      <c r="H98" s="24">
        <v>8</v>
      </c>
      <c r="I98" s="24">
        <f t="shared" si="35"/>
        <v>152</v>
      </c>
      <c r="J98" s="266">
        <v>2023</v>
      </c>
      <c r="K98" s="267">
        <v>44927</v>
      </c>
      <c r="L98" s="23">
        <v>44985</v>
      </c>
      <c r="M98" s="126">
        <f t="shared" si="1"/>
        <v>4560</v>
      </c>
      <c r="N98" s="123"/>
      <c r="O98" s="123"/>
      <c r="P98" s="123"/>
      <c r="Q98" s="123"/>
      <c r="R98" s="124">
        <f t="shared" si="3"/>
        <v>4560</v>
      </c>
      <c r="S98" s="17" t="s">
        <v>682</v>
      </c>
      <c r="T98" s="263" t="s">
        <v>901</v>
      </c>
    </row>
    <row r="99" spans="1:20" s="9" customFormat="1" ht="32.25" customHeight="1" x14ac:dyDescent="0.25">
      <c r="A99" s="24" t="s">
        <v>247</v>
      </c>
      <c r="B99" s="136" t="s">
        <v>387</v>
      </c>
      <c r="C99" s="136" t="s">
        <v>250</v>
      </c>
      <c r="D99" s="276" t="s">
        <v>904</v>
      </c>
      <c r="E99" s="24" t="s">
        <v>22</v>
      </c>
      <c r="F99" s="25">
        <v>30</v>
      </c>
      <c r="G99" s="24">
        <v>25</v>
      </c>
      <c r="H99" s="24">
        <v>40</v>
      </c>
      <c r="I99" s="24">
        <f>G99*H99</f>
        <v>1000</v>
      </c>
      <c r="J99" s="266">
        <v>2023</v>
      </c>
      <c r="K99" s="267">
        <v>44986</v>
      </c>
      <c r="L99" s="23">
        <v>45291</v>
      </c>
      <c r="M99" s="126">
        <f>+G99*H99*F99</f>
        <v>30000</v>
      </c>
      <c r="N99" s="123"/>
      <c r="O99" s="123"/>
      <c r="P99" s="123"/>
      <c r="Q99" s="123"/>
      <c r="R99" s="124">
        <f>SUM(M99:Q99)</f>
        <v>30000</v>
      </c>
      <c r="S99" s="17" t="s">
        <v>682</v>
      </c>
      <c r="T99" s="263" t="s">
        <v>901</v>
      </c>
    </row>
    <row r="100" spans="1:20" s="9" customFormat="1" ht="32.25" hidden="1" customHeight="1" x14ac:dyDescent="0.25">
      <c r="A100" s="24" t="s">
        <v>247</v>
      </c>
      <c r="B100" s="136" t="s">
        <v>387</v>
      </c>
      <c r="C100" s="136" t="s">
        <v>250</v>
      </c>
      <c r="D100" s="276" t="s">
        <v>904</v>
      </c>
      <c r="E100" s="24" t="s">
        <v>22</v>
      </c>
      <c r="F100" s="25">
        <v>30</v>
      </c>
      <c r="G100" s="24">
        <v>25</v>
      </c>
      <c r="H100" s="24">
        <v>48</v>
      </c>
      <c r="I100" s="24">
        <f>G100*H100</f>
        <v>1200</v>
      </c>
      <c r="J100" s="266">
        <v>2024</v>
      </c>
      <c r="K100" s="267">
        <v>45292</v>
      </c>
      <c r="L100" s="23">
        <v>45657</v>
      </c>
      <c r="M100" s="126">
        <f>+G100*H100*F100</f>
        <v>36000</v>
      </c>
      <c r="N100" s="123"/>
      <c r="O100" s="123"/>
      <c r="P100" s="123"/>
      <c r="Q100" s="123"/>
      <c r="R100" s="124">
        <f>SUM(M100:Q100)</f>
        <v>36000</v>
      </c>
      <c r="S100" s="17" t="s">
        <v>682</v>
      </c>
      <c r="T100" s="263" t="s">
        <v>901</v>
      </c>
    </row>
    <row r="101" spans="1:20" s="9" customFormat="1" ht="32.25" hidden="1" customHeight="1" x14ac:dyDescent="0.25">
      <c r="A101" s="24" t="s">
        <v>247</v>
      </c>
      <c r="B101" s="136" t="s">
        <v>387</v>
      </c>
      <c r="C101" s="136" t="s">
        <v>250</v>
      </c>
      <c r="D101" s="276" t="s">
        <v>904</v>
      </c>
      <c r="E101" s="24" t="s">
        <v>22</v>
      </c>
      <c r="F101" s="25">
        <v>30</v>
      </c>
      <c r="G101" s="24">
        <v>25</v>
      </c>
      <c r="H101" s="24">
        <v>8</v>
      </c>
      <c r="I101" s="24">
        <f>G101*H101</f>
        <v>200</v>
      </c>
      <c r="J101" s="266">
        <v>2025</v>
      </c>
      <c r="K101" s="267">
        <v>45658</v>
      </c>
      <c r="L101" s="23">
        <v>45716</v>
      </c>
      <c r="M101" s="126">
        <f>+G101*H101*F101</f>
        <v>6000</v>
      </c>
      <c r="N101" s="123"/>
      <c r="O101" s="123"/>
      <c r="P101" s="123"/>
      <c r="Q101" s="123"/>
      <c r="R101" s="124">
        <f>SUM(M101:Q101)</f>
        <v>6000</v>
      </c>
      <c r="S101" s="17" t="s">
        <v>682</v>
      </c>
      <c r="T101" s="263" t="s">
        <v>901</v>
      </c>
    </row>
    <row r="102" spans="1:20" s="9" customFormat="1" ht="32.25" hidden="1" customHeight="1" x14ac:dyDescent="0.25">
      <c r="A102" s="24" t="s">
        <v>247</v>
      </c>
      <c r="B102" s="136" t="s">
        <v>387</v>
      </c>
      <c r="C102" s="136" t="s">
        <v>265</v>
      </c>
      <c r="D102" s="276" t="s">
        <v>904</v>
      </c>
      <c r="E102" s="24" t="s">
        <v>22</v>
      </c>
      <c r="F102" s="25">
        <v>32</v>
      </c>
      <c r="G102" s="24">
        <v>25</v>
      </c>
      <c r="H102" s="24">
        <v>1</v>
      </c>
      <c r="I102" s="24">
        <f t="shared" ref="I102:I103" si="36">G102*H102</f>
        <v>25</v>
      </c>
      <c r="J102" s="266">
        <v>2022</v>
      </c>
      <c r="K102" s="267">
        <v>44922</v>
      </c>
      <c r="L102" s="23">
        <v>44926</v>
      </c>
      <c r="M102" s="126">
        <f t="shared" ref="M102:M103" si="37">+G102*H102*F102</f>
        <v>800</v>
      </c>
      <c r="N102" s="123"/>
      <c r="O102" s="123"/>
      <c r="P102" s="123"/>
      <c r="Q102" s="123"/>
      <c r="R102" s="124">
        <f t="shared" ref="R102:R124" si="38">SUM(M102:Q102)</f>
        <v>800</v>
      </c>
      <c r="S102" s="17" t="s">
        <v>685</v>
      </c>
      <c r="T102" s="263" t="s">
        <v>901</v>
      </c>
    </row>
    <row r="103" spans="1:20" s="125" customFormat="1" ht="32.25" customHeight="1" x14ac:dyDescent="0.25">
      <c r="A103" s="24" t="s">
        <v>247</v>
      </c>
      <c r="B103" s="136" t="s">
        <v>387</v>
      </c>
      <c r="C103" s="136" t="s">
        <v>265</v>
      </c>
      <c r="D103" s="276" t="s">
        <v>904</v>
      </c>
      <c r="E103" s="24" t="s">
        <v>22</v>
      </c>
      <c r="F103" s="25">
        <v>32</v>
      </c>
      <c r="G103" s="24">
        <v>25</v>
      </c>
      <c r="H103" s="24">
        <v>8</v>
      </c>
      <c r="I103" s="24">
        <f t="shared" si="36"/>
        <v>200</v>
      </c>
      <c r="J103" s="266">
        <v>2023</v>
      </c>
      <c r="K103" s="267">
        <v>44927</v>
      </c>
      <c r="L103" s="23">
        <v>44985</v>
      </c>
      <c r="M103" s="126">
        <f t="shared" si="37"/>
        <v>6400</v>
      </c>
      <c r="N103" s="123"/>
      <c r="O103" s="123"/>
      <c r="P103" s="123"/>
      <c r="Q103" s="123"/>
      <c r="R103" s="124">
        <f t="shared" si="38"/>
        <v>6400</v>
      </c>
      <c r="S103" s="17" t="s">
        <v>682</v>
      </c>
      <c r="T103" s="263" t="s">
        <v>901</v>
      </c>
    </row>
    <row r="104" spans="1:20" s="9" customFormat="1" ht="32.25" customHeight="1" x14ac:dyDescent="0.25">
      <c r="A104" s="24" t="s">
        <v>247</v>
      </c>
      <c r="B104" s="136" t="s">
        <v>387</v>
      </c>
      <c r="C104" s="136" t="s">
        <v>714</v>
      </c>
      <c r="D104" s="276" t="s">
        <v>904</v>
      </c>
      <c r="E104" s="24" t="s">
        <v>22</v>
      </c>
      <c r="F104" s="25">
        <v>32</v>
      </c>
      <c r="G104" s="24">
        <v>23</v>
      </c>
      <c r="H104" s="24">
        <v>25</v>
      </c>
      <c r="I104" s="24">
        <f>G104*H104</f>
        <v>575</v>
      </c>
      <c r="J104" s="266">
        <v>2023</v>
      </c>
      <c r="K104" s="267">
        <v>44986</v>
      </c>
      <c r="L104" s="23">
        <v>45177</v>
      </c>
      <c r="M104" s="126">
        <f>+G104*H104*F104</f>
        <v>18400</v>
      </c>
      <c r="N104" s="123"/>
      <c r="O104" s="123"/>
      <c r="P104" s="123"/>
      <c r="Q104" s="123"/>
      <c r="R104" s="124">
        <f>SUM(M104:Q104)</f>
        <v>18400</v>
      </c>
      <c r="S104" s="17" t="s">
        <v>715</v>
      </c>
      <c r="T104" s="263" t="s">
        <v>901</v>
      </c>
    </row>
    <row r="105" spans="1:20" s="9" customFormat="1" ht="32.25" hidden="1" customHeight="1" x14ac:dyDescent="0.25">
      <c r="A105" s="24" t="s">
        <v>247</v>
      </c>
      <c r="B105" s="136" t="s">
        <v>387</v>
      </c>
      <c r="C105" s="136" t="s">
        <v>265</v>
      </c>
      <c r="D105" s="276" t="s">
        <v>904</v>
      </c>
      <c r="E105" s="24" t="s">
        <v>48</v>
      </c>
      <c r="F105" s="25">
        <v>20</v>
      </c>
      <c r="G105" s="24">
        <v>19</v>
      </c>
      <c r="H105" s="24">
        <v>48</v>
      </c>
      <c r="I105" s="24">
        <f t="shared" ref="I105:I124" si="39">G105*H105</f>
        <v>912</v>
      </c>
      <c r="J105" s="266">
        <v>2022</v>
      </c>
      <c r="K105" s="267">
        <v>44562</v>
      </c>
      <c r="L105" s="23">
        <v>44926</v>
      </c>
      <c r="M105" s="126">
        <f t="shared" si="1"/>
        <v>18240</v>
      </c>
      <c r="N105" s="123">
        <f t="shared" ref="N105:N134" si="40">M105*2%</f>
        <v>364.8</v>
      </c>
      <c r="O105" s="123"/>
      <c r="P105" s="123"/>
      <c r="Q105" s="123"/>
      <c r="R105" s="124">
        <f t="shared" si="3"/>
        <v>18604.8</v>
      </c>
      <c r="S105" s="17" t="s">
        <v>563</v>
      </c>
      <c r="T105" s="263" t="s">
        <v>901</v>
      </c>
    </row>
    <row r="106" spans="1:20" s="9" customFormat="1" ht="32.25" customHeight="1" x14ac:dyDescent="0.25">
      <c r="A106" s="24" t="s">
        <v>247</v>
      </c>
      <c r="B106" s="136" t="s">
        <v>387</v>
      </c>
      <c r="C106" s="136" t="s">
        <v>265</v>
      </c>
      <c r="D106" s="276" t="s">
        <v>904</v>
      </c>
      <c r="E106" s="24" t="s">
        <v>48</v>
      </c>
      <c r="F106" s="25">
        <v>20</v>
      </c>
      <c r="G106" s="24">
        <v>19</v>
      </c>
      <c r="H106" s="24">
        <v>8</v>
      </c>
      <c r="I106" s="24">
        <f>G106*H106</f>
        <v>152</v>
      </c>
      <c r="J106" s="266">
        <v>2023</v>
      </c>
      <c r="K106" s="267">
        <v>44927</v>
      </c>
      <c r="L106" s="23">
        <v>44985</v>
      </c>
      <c r="M106" s="126">
        <f>+G106*H106*F106</f>
        <v>3040</v>
      </c>
      <c r="N106" s="123">
        <f>M106*2%</f>
        <v>60.800000000000004</v>
      </c>
      <c r="O106" s="123"/>
      <c r="P106" s="123"/>
      <c r="Q106" s="123"/>
      <c r="R106" s="124">
        <f>SUM(M106:Q106)</f>
        <v>3100.8</v>
      </c>
      <c r="S106" s="17" t="s">
        <v>682</v>
      </c>
      <c r="T106" s="263" t="s">
        <v>901</v>
      </c>
    </row>
    <row r="107" spans="1:20" s="9" customFormat="1" ht="32.25" customHeight="1" x14ac:dyDescent="0.25">
      <c r="A107" s="24" t="s">
        <v>247</v>
      </c>
      <c r="B107" s="136" t="s">
        <v>387</v>
      </c>
      <c r="C107" s="136" t="s">
        <v>265</v>
      </c>
      <c r="D107" s="276" t="s">
        <v>904</v>
      </c>
      <c r="E107" s="24" t="s">
        <v>48</v>
      </c>
      <c r="F107" s="25">
        <v>25</v>
      </c>
      <c r="G107" s="24">
        <v>19</v>
      </c>
      <c r="H107" s="24">
        <v>40</v>
      </c>
      <c r="I107" s="24">
        <f>G107*H107</f>
        <v>760</v>
      </c>
      <c r="J107" s="266">
        <v>2023</v>
      </c>
      <c r="K107" s="267">
        <v>44986</v>
      </c>
      <c r="L107" s="23">
        <v>45291</v>
      </c>
      <c r="M107" s="126">
        <f>+G107*H107*F107</f>
        <v>19000</v>
      </c>
      <c r="N107" s="123">
        <f>M107*2%</f>
        <v>380</v>
      </c>
      <c r="O107" s="123"/>
      <c r="P107" s="123"/>
      <c r="Q107" s="123"/>
      <c r="R107" s="124">
        <f>SUM(M107:Q107)</f>
        <v>19380</v>
      </c>
      <c r="S107" s="17" t="s">
        <v>698</v>
      </c>
      <c r="T107" s="263" t="s">
        <v>901</v>
      </c>
    </row>
    <row r="108" spans="1:20" s="9" customFormat="1" ht="32.25" hidden="1" customHeight="1" x14ac:dyDescent="0.25">
      <c r="A108" s="24" t="s">
        <v>247</v>
      </c>
      <c r="B108" s="136" t="s">
        <v>387</v>
      </c>
      <c r="C108" s="136" t="s">
        <v>265</v>
      </c>
      <c r="D108" s="276" t="s">
        <v>904</v>
      </c>
      <c r="E108" s="24" t="s">
        <v>48</v>
      </c>
      <c r="F108" s="25">
        <v>25</v>
      </c>
      <c r="G108" s="24">
        <v>19</v>
      </c>
      <c r="H108" s="24">
        <v>48</v>
      </c>
      <c r="I108" s="24">
        <f>G108*H108</f>
        <v>912</v>
      </c>
      <c r="J108" s="266">
        <v>2024</v>
      </c>
      <c r="K108" s="267">
        <v>45292</v>
      </c>
      <c r="L108" s="23">
        <v>45657</v>
      </c>
      <c r="M108" s="126">
        <f>+G108*H108*F108</f>
        <v>22800</v>
      </c>
      <c r="N108" s="123">
        <f>M108*2%</f>
        <v>456</v>
      </c>
      <c r="O108" s="123"/>
      <c r="P108" s="123"/>
      <c r="Q108" s="123"/>
      <c r="R108" s="124">
        <f>SUM(M108:Q108)</f>
        <v>23256</v>
      </c>
      <c r="S108" s="17" t="s">
        <v>699</v>
      </c>
      <c r="T108" s="263" t="s">
        <v>901</v>
      </c>
    </row>
    <row r="109" spans="1:20" s="9" customFormat="1" ht="32.25" hidden="1" customHeight="1" x14ac:dyDescent="0.25">
      <c r="A109" s="24" t="s">
        <v>247</v>
      </c>
      <c r="B109" s="136" t="s">
        <v>387</v>
      </c>
      <c r="C109" s="136" t="s">
        <v>265</v>
      </c>
      <c r="D109" s="276" t="s">
        <v>904</v>
      </c>
      <c r="E109" s="24" t="s">
        <v>48</v>
      </c>
      <c r="F109" s="25">
        <v>25</v>
      </c>
      <c r="G109" s="24">
        <v>19</v>
      </c>
      <c r="H109" s="24">
        <v>8</v>
      </c>
      <c r="I109" s="24">
        <f>G109*H109</f>
        <v>152</v>
      </c>
      <c r="J109" s="266">
        <v>2025</v>
      </c>
      <c r="K109" s="267">
        <v>45658</v>
      </c>
      <c r="L109" s="23">
        <v>45716</v>
      </c>
      <c r="M109" s="126">
        <f>+G109*H109*F109</f>
        <v>3800</v>
      </c>
      <c r="N109" s="123">
        <f>M109*2%</f>
        <v>76</v>
      </c>
      <c r="O109" s="123"/>
      <c r="P109" s="123"/>
      <c r="Q109" s="123"/>
      <c r="R109" s="124">
        <f>SUM(M109:Q109)</f>
        <v>3876</v>
      </c>
      <c r="S109" s="17" t="s">
        <v>699</v>
      </c>
      <c r="T109" s="263" t="s">
        <v>901</v>
      </c>
    </row>
    <row r="110" spans="1:20" s="9" customFormat="1" ht="32.25" customHeight="1" x14ac:dyDescent="0.25">
      <c r="A110" s="24" t="s">
        <v>247</v>
      </c>
      <c r="B110" s="136" t="s">
        <v>387</v>
      </c>
      <c r="C110" s="136" t="s">
        <v>714</v>
      </c>
      <c r="D110" s="276" t="s">
        <v>904</v>
      </c>
      <c r="E110" s="24" t="s">
        <v>22</v>
      </c>
      <c r="F110" s="25">
        <v>32</v>
      </c>
      <c r="G110" s="24">
        <v>12</v>
      </c>
      <c r="H110" s="24">
        <v>40</v>
      </c>
      <c r="I110" s="24">
        <f t="shared" si="39"/>
        <v>480</v>
      </c>
      <c r="J110" s="266">
        <v>2023</v>
      </c>
      <c r="K110" s="267">
        <v>44986</v>
      </c>
      <c r="L110" s="23">
        <v>45291</v>
      </c>
      <c r="M110" s="126">
        <f t="shared" si="1"/>
        <v>15360</v>
      </c>
      <c r="N110" s="123"/>
      <c r="O110" s="123"/>
      <c r="P110" s="123"/>
      <c r="Q110" s="123"/>
      <c r="R110" s="124">
        <f t="shared" si="38"/>
        <v>15360</v>
      </c>
      <c r="S110" s="17" t="s">
        <v>715</v>
      </c>
      <c r="T110" s="263" t="s">
        <v>901</v>
      </c>
    </row>
    <row r="111" spans="1:20" s="9" customFormat="1" ht="32.25" hidden="1" customHeight="1" x14ac:dyDescent="0.25">
      <c r="A111" s="24" t="s">
        <v>247</v>
      </c>
      <c r="B111" s="136" t="s">
        <v>387</v>
      </c>
      <c r="C111" s="136" t="s">
        <v>714</v>
      </c>
      <c r="D111" s="276" t="s">
        <v>904</v>
      </c>
      <c r="E111" s="24" t="s">
        <v>22</v>
      </c>
      <c r="F111" s="25">
        <v>32</v>
      </c>
      <c r="G111" s="24">
        <v>12</v>
      </c>
      <c r="H111" s="24">
        <v>48</v>
      </c>
      <c r="I111" s="24">
        <f t="shared" si="39"/>
        <v>576</v>
      </c>
      <c r="J111" s="266">
        <v>2024</v>
      </c>
      <c r="K111" s="267">
        <v>45292</v>
      </c>
      <c r="L111" s="23">
        <v>45657</v>
      </c>
      <c r="M111" s="126">
        <f t="shared" si="1"/>
        <v>18432</v>
      </c>
      <c r="N111" s="123"/>
      <c r="O111" s="123"/>
      <c r="P111" s="123"/>
      <c r="Q111" s="123"/>
      <c r="R111" s="124">
        <f t="shared" si="38"/>
        <v>18432</v>
      </c>
      <c r="S111" s="17" t="s">
        <v>715</v>
      </c>
      <c r="T111" s="263" t="s">
        <v>901</v>
      </c>
    </row>
    <row r="112" spans="1:20" s="9" customFormat="1" ht="32.25" hidden="1" customHeight="1" x14ac:dyDescent="0.25">
      <c r="A112" s="24" t="s">
        <v>247</v>
      </c>
      <c r="B112" s="136" t="s">
        <v>387</v>
      </c>
      <c r="C112" s="136" t="s">
        <v>714</v>
      </c>
      <c r="D112" s="276" t="s">
        <v>904</v>
      </c>
      <c r="E112" s="24" t="s">
        <v>22</v>
      </c>
      <c r="F112" s="25">
        <v>32</v>
      </c>
      <c r="G112" s="24">
        <v>12</v>
      </c>
      <c r="H112" s="24">
        <v>8</v>
      </c>
      <c r="I112" s="24">
        <f t="shared" si="39"/>
        <v>96</v>
      </c>
      <c r="J112" s="266">
        <v>2025</v>
      </c>
      <c r="K112" s="267">
        <v>45658</v>
      </c>
      <c r="L112" s="23">
        <v>45716</v>
      </c>
      <c r="M112" s="126">
        <f t="shared" si="1"/>
        <v>3072</v>
      </c>
      <c r="N112" s="123"/>
      <c r="O112" s="123"/>
      <c r="P112" s="123"/>
      <c r="Q112" s="123"/>
      <c r="R112" s="124">
        <f t="shared" si="38"/>
        <v>3072</v>
      </c>
      <c r="S112" s="17" t="s">
        <v>715</v>
      </c>
      <c r="T112" s="263" t="s">
        <v>901</v>
      </c>
    </row>
    <row r="113" spans="1:20" s="9" customFormat="1" ht="32.25" customHeight="1" x14ac:dyDescent="0.25">
      <c r="A113" s="24" t="s">
        <v>247</v>
      </c>
      <c r="B113" s="136" t="s">
        <v>387</v>
      </c>
      <c r="C113" s="136" t="s">
        <v>714</v>
      </c>
      <c r="D113" s="276" t="s">
        <v>904</v>
      </c>
      <c r="E113" s="24" t="s">
        <v>22</v>
      </c>
      <c r="F113" s="25">
        <v>32</v>
      </c>
      <c r="G113" s="24">
        <v>26</v>
      </c>
      <c r="H113" s="24">
        <v>40</v>
      </c>
      <c r="I113" s="24">
        <f t="shared" si="39"/>
        <v>1040</v>
      </c>
      <c r="J113" s="266">
        <v>2023</v>
      </c>
      <c r="K113" s="267">
        <v>44986</v>
      </c>
      <c r="L113" s="23">
        <v>45291</v>
      </c>
      <c r="M113" s="126">
        <f t="shared" si="1"/>
        <v>33280</v>
      </c>
      <c r="N113" s="123"/>
      <c r="O113" s="123"/>
      <c r="P113" s="123"/>
      <c r="Q113" s="123"/>
      <c r="R113" s="124">
        <f t="shared" si="38"/>
        <v>33280</v>
      </c>
      <c r="S113" s="17" t="s">
        <v>715</v>
      </c>
      <c r="T113" s="263" t="s">
        <v>901</v>
      </c>
    </row>
    <row r="114" spans="1:20" s="9" customFormat="1" ht="32.25" hidden="1" customHeight="1" x14ac:dyDescent="0.25">
      <c r="A114" s="24" t="s">
        <v>247</v>
      </c>
      <c r="B114" s="136" t="s">
        <v>387</v>
      </c>
      <c r="C114" s="136" t="s">
        <v>714</v>
      </c>
      <c r="D114" s="276" t="s">
        <v>904</v>
      </c>
      <c r="E114" s="24" t="s">
        <v>22</v>
      </c>
      <c r="F114" s="25">
        <v>32</v>
      </c>
      <c r="G114" s="24">
        <v>26</v>
      </c>
      <c r="H114" s="24">
        <v>48</v>
      </c>
      <c r="I114" s="24">
        <f t="shared" si="39"/>
        <v>1248</v>
      </c>
      <c r="J114" s="266">
        <v>2024</v>
      </c>
      <c r="K114" s="267">
        <v>45292</v>
      </c>
      <c r="L114" s="23">
        <v>45657</v>
      </c>
      <c r="M114" s="126">
        <f t="shared" si="1"/>
        <v>39936</v>
      </c>
      <c r="N114" s="123"/>
      <c r="O114" s="123"/>
      <c r="P114" s="123"/>
      <c r="Q114" s="123"/>
      <c r="R114" s="124">
        <f t="shared" si="38"/>
        <v>39936</v>
      </c>
      <c r="S114" s="17" t="s">
        <v>715</v>
      </c>
      <c r="T114" s="263" t="s">
        <v>901</v>
      </c>
    </row>
    <row r="115" spans="1:20" s="9" customFormat="1" ht="32.25" hidden="1" customHeight="1" x14ac:dyDescent="0.25">
      <c r="A115" s="24" t="s">
        <v>247</v>
      </c>
      <c r="B115" s="136" t="s">
        <v>387</v>
      </c>
      <c r="C115" s="136" t="s">
        <v>714</v>
      </c>
      <c r="D115" s="276" t="s">
        <v>904</v>
      </c>
      <c r="E115" s="24" t="s">
        <v>22</v>
      </c>
      <c r="F115" s="25">
        <v>32</v>
      </c>
      <c r="G115" s="24">
        <v>26</v>
      </c>
      <c r="H115" s="24">
        <v>8</v>
      </c>
      <c r="I115" s="24">
        <f t="shared" si="39"/>
        <v>208</v>
      </c>
      <c r="J115" s="266">
        <v>2025</v>
      </c>
      <c r="K115" s="267">
        <v>45658</v>
      </c>
      <c r="L115" s="23">
        <v>45716</v>
      </c>
      <c r="M115" s="126">
        <f t="shared" si="1"/>
        <v>6656</v>
      </c>
      <c r="N115" s="123"/>
      <c r="O115" s="123"/>
      <c r="P115" s="123"/>
      <c r="Q115" s="123"/>
      <c r="R115" s="124">
        <f t="shared" si="38"/>
        <v>6656</v>
      </c>
      <c r="S115" s="17" t="s">
        <v>715</v>
      </c>
      <c r="T115" s="263" t="s">
        <v>901</v>
      </c>
    </row>
    <row r="116" spans="1:20" s="9" customFormat="1" ht="32.25" customHeight="1" x14ac:dyDescent="0.25">
      <c r="A116" s="24" t="s">
        <v>247</v>
      </c>
      <c r="B116" s="136" t="s">
        <v>387</v>
      </c>
      <c r="C116" s="136" t="s">
        <v>714</v>
      </c>
      <c r="D116" s="276" t="s">
        <v>904</v>
      </c>
      <c r="E116" s="24" t="s">
        <v>22</v>
      </c>
      <c r="F116" s="25">
        <v>32</v>
      </c>
      <c r="G116" s="24">
        <v>25</v>
      </c>
      <c r="H116" s="24">
        <v>27</v>
      </c>
      <c r="I116" s="24">
        <f t="shared" si="39"/>
        <v>675</v>
      </c>
      <c r="J116" s="266">
        <v>2023</v>
      </c>
      <c r="K116" s="267">
        <v>45089</v>
      </c>
      <c r="L116" s="23">
        <v>45291</v>
      </c>
      <c r="M116" s="126">
        <f t="shared" si="1"/>
        <v>21600</v>
      </c>
      <c r="N116" s="123"/>
      <c r="O116" s="123"/>
      <c r="P116" s="123"/>
      <c r="Q116" s="123"/>
      <c r="R116" s="124">
        <f t="shared" si="38"/>
        <v>21600</v>
      </c>
      <c r="S116" s="17" t="s">
        <v>823</v>
      </c>
      <c r="T116" s="263" t="s">
        <v>901</v>
      </c>
    </row>
    <row r="117" spans="1:20" s="9" customFormat="1" ht="32.25" hidden="1" customHeight="1" x14ac:dyDescent="0.25">
      <c r="A117" s="24" t="s">
        <v>247</v>
      </c>
      <c r="B117" s="136" t="s">
        <v>387</v>
      </c>
      <c r="C117" s="136" t="s">
        <v>714</v>
      </c>
      <c r="D117" s="276" t="s">
        <v>904</v>
      </c>
      <c r="E117" s="24" t="s">
        <v>22</v>
      </c>
      <c r="F117" s="25">
        <v>32</v>
      </c>
      <c r="G117" s="24">
        <v>25</v>
      </c>
      <c r="H117" s="24">
        <v>48</v>
      </c>
      <c r="I117" s="24"/>
      <c r="J117" s="266">
        <v>2024</v>
      </c>
      <c r="K117" s="267">
        <v>45292</v>
      </c>
      <c r="L117" s="23">
        <v>45657</v>
      </c>
      <c r="M117" s="126">
        <f t="shared" si="1"/>
        <v>38400</v>
      </c>
      <c r="N117" s="123"/>
      <c r="O117" s="123"/>
      <c r="P117" s="123"/>
      <c r="Q117" s="123"/>
      <c r="R117" s="124">
        <f t="shared" si="38"/>
        <v>38400</v>
      </c>
      <c r="S117" s="17" t="s">
        <v>823</v>
      </c>
      <c r="T117" s="263" t="s">
        <v>901</v>
      </c>
    </row>
    <row r="118" spans="1:20" s="9" customFormat="1" ht="32.25" hidden="1" customHeight="1" x14ac:dyDescent="0.25">
      <c r="A118" s="24" t="s">
        <v>247</v>
      </c>
      <c r="B118" s="136" t="s">
        <v>387</v>
      </c>
      <c r="C118" s="136" t="s">
        <v>714</v>
      </c>
      <c r="D118" s="276" t="s">
        <v>904</v>
      </c>
      <c r="E118" s="24" t="s">
        <v>22</v>
      </c>
      <c r="F118" s="25">
        <v>32</v>
      </c>
      <c r="G118" s="24">
        <v>25</v>
      </c>
      <c r="H118" s="24">
        <v>8</v>
      </c>
      <c r="I118" s="24"/>
      <c r="J118" s="266">
        <v>2025</v>
      </c>
      <c r="K118" s="267">
        <v>45658</v>
      </c>
      <c r="L118" s="23">
        <v>45716</v>
      </c>
      <c r="M118" s="126">
        <f t="shared" si="1"/>
        <v>6400</v>
      </c>
      <c r="N118" s="123"/>
      <c r="O118" s="123"/>
      <c r="P118" s="123"/>
      <c r="Q118" s="123"/>
      <c r="R118" s="124">
        <f t="shared" si="38"/>
        <v>6400</v>
      </c>
      <c r="S118" s="17" t="s">
        <v>823</v>
      </c>
      <c r="T118" s="263" t="s">
        <v>901</v>
      </c>
    </row>
    <row r="119" spans="1:20" s="9" customFormat="1" ht="32.25" customHeight="1" x14ac:dyDescent="0.25">
      <c r="A119" s="24" t="s">
        <v>247</v>
      </c>
      <c r="B119" s="136" t="s">
        <v>387</v>
      </c>
      <c r="C119" s="136" t="s">
        <v>708</v>
      </c>
      <c r="D119" s="276" t="s">
        <v>904</v>
      </c>
      <c r="E119" s="266" t="s">
        <v>263</v>
      </c>
      <c r="F119" s="25">
        <v>23</v>
      </c>
      <c r="G119" s="24">
        <v>34</v>
      </c>
      <c r="H119" s="24">
        <v>40</v>
      </c>
      <c r="I119" s="24">
        <f t="shared" si="39"/>
        <v>1360</v>
      </c>
      <c r="J119" s="266">
        <v>2023</v>
      </c>
      <c r="K119" s="267">
        <v>44986</v>
      </c>
      <c r="L119" s="23">
        <v>45291</v>
      </c>
      <c r="M119" s="126">
        <f t="shared" si="1"/>
        <v>31280</v>
      </c>
      <c r="N119" s="123"/>
      <c r="O119" s="123"/>
      <c r="P119" s="123">
        <f t="shared" ref="P119:P124" si="41">M119*4%</f>
        <v>1251.2</v>
      </c>
      <c r="Q119" s="123"/>
      <c r="R119" s="124">
        <f t="shared" si="38"/>
        <v>32531.200000000001</v>
      </c>
      <c r="S119" s="17" t="s">
        <v>716</v>
      </c>
      <c r="T119" s="263" t="s">
        <v>901</v>
      </c>
    </row>
    <row r="120" spans="1:20" s="9" customFormat="1" ht="32.25" hidden="1" customHeight="1" x14ac:dyDescent="0.25">
      <c r="A120" s="24" t="s">
        <v>247</v>
      </c>
      <c r="B120" s="136" t="s">
        <v>387</v>
      </c>
      <c r="C120" s="136" t="s">
        <v>708</v>
      </c>
      <c r="D120" s="276" t="s">
        <v>904</v>
      </c>
      <c r="E120" s="266" t="s">
        <v>263</v>
      </c>
      <c r="F120" s="25">
        <v>23</v>
      </c>
      <c r="G120" s="24">
        <v>34</v>
      </c>
      <c r="H120" s="24">
        <v>48</v>
      </c>
      <c r="I120" s="24">
        <f t="shared" si="39"/>
        <v>1632</v>
      </c>
      <c r="J120" s="266">
        <v>2024</v>
      </c>
      <c r="K120" s="267">
        <v>45292</v>
      </c>
      <c r="L120" s="23">
        <v>45657</v>
      </c>
      <c r="M120" s="126">
        <f t="shared" si="1"/>
        <v>37536</v>
      </c>
      <c r="N120" s="123"/>
      <c r="O120" s="123"/>
      <c r="P120" s="123">
        <f t="shared" si="41"/>
        <v>1501.44</v>
      </c>
      <c r="Q120" s="123"/>
      <c r="R120" s="124">
        <f t="shared" si="38"/>
        <v>39037.440000000002</v>
      </c>
      <c r="S120" s="17" t="s">
        <v>716</v>
      </c>
      <c r="T120" s="263" t="s">
        <v>901</v>
      </c>
    </row>
    <row r="121" spans="1:20" s="9" customFormat="1" ht="32.25" hidden="1" customHeight="1" x14ac:dyDescent="0.25">
      <c r="A121" s="24" t="s">
        <v>247</v>
      </c>
      <c r="B121" s="136" t="s">
        <v>387</v>
      </c>
      <c r="C121" s="136" t="s">
        <v>708</v>
      </c>
      <c r="D121" s="276" t="s">
        <v>904</v>
      </c>
      <c r="E121" s="266" t="s">
        <v>263</v>
      </c>
      <c r="F121" s="25">
        <v>23</v>
      </c>
      <c r="G121" s="24">
        <v>34</v>
      </c>
      <c r="H121" s="24">
        <v>8</v>
      </c>
      <c r="I121" s="24">
        <f t="shared" si="39"/>
        <v>272</v>
      </c>
      <c r="J121" s="266">
        <v>2025</v>
      </c>
      <c r="K121" s="267">
        <v>45658</v>
      </c>
      <c r="L121" s="23">
        <v>45716</v>
      </c>
      <c r="M121" s="126">
        <f t="shared" si="1"/>
        <v>6256</v>
      </c>
      <c r="N121" s="123"/>
      <c r="O121" s="123"/>
      <c r="P121" s="123">
        <f t="shared" si="41"/>
        <v>250.24</v>
      </c>
      <c r="Q121" s="123"/>
      <c r="R121" s="124">
        <f t="shared" si="38"/>
        <v>6506.24</v>
      </c>
      <c r="S121" s="17" t="s">
        <v>716</v>
      </c>
      <c r="T121" s="263" t="s">
        <v>901</v>
      </c>
    </row>
    <row r="122" spans="1:20" s="9" customFormat="1" ht="32.25" customHeight="1" x14ac:dyDescent="0.25">
      <c r="A122" s="24" t="s">
        <v>247</v>
      </c>
      <c r="B122" s="136" t="s">
        <v>387</v>
      </c>
      <c r="C122" s="136" t="s">
        <v>708</v>
      </c>
      <c r="D122" s="276" t="s">
        <v>904</v>
      </c>
      <c r="E122" s="266" t="s">
        <v>263</v>
      </c>
      <c r="F122" s="25">
        <v>23</v>
      </c>
      <c r="G122" s="24">
        <v>21</v>
      </c>
      <c r="H122" s="24">
        <v>40</v>
      </c>
      <c r="I122" s="24">
        <f t="shared" si="39"/>
        <v>840</v>
      </c>
      <c r="J122" s="266">
        <v>2023</v>
      </c>
      <c r="K122" s="267">
        <v>44986</v>
      </c>
      <c r="L122" s="23">
        <v>45291</v>
      </c>
      <c r="M122" s="126">
        <f t="shared" si="1"/>
        <v>19320</v>
      </c>
      <c r="N122" s="123"/>
      <c r="O122" s="123"/>
      <c r="P122" s="123">
        <f t="shared" si="41"/>
        <v>772.80000000000007</v>
      </c>
      <c r="Q122" s="123"/>
      <c r="R122" s="124">
        <f t="shared" si="38"/>
        <v>20092.8</v>
      </c>
      <c r="S122" s="17" t="s">
        <v>716</v>
      </c>
      <c r="T122" s="263" t="s">
        <v>901</v>
      </c>
    </row>
    <row r="123" spans="1:20" s="9" customFormat="1" ht="32.25" hidden="1" customHeight="1" x14ac:dyDescent="0.25">
      <c r="A123" s="24" t="s">
        <v>247</v>
      </c>
      <c r="B123" s="136" t="s">
        <v>387</v>
      </c>
      <c r="C123" s="136" t="s">
        <v>708</v>
      </c>
      <c r="D123" s="276" t="s">
        <v>904</v>
      </c>
      <c r="E123" s="266" t="s">
        <v>263</v>
      </c>
      <c r="F123" s="25">
        <v>23</v>
      </c>
      <c r="G123" s="24">
        <v>21</v>
      </c>
      <c r="H123" s="24">
        <v>48</v>
      </c>
      <c r="I123" s="24">
        <f t="shared" si="39"/>
        <v>1008</v>
      </c>
      <c r="J123" s="266">
        <v>2024</v>
      </c>
      <c r="K123" s="267">
        <v>45292</v>
      </c>
      <c r="L123" s="23">
        <v>45657</v>
      </c>
      <c r="M123" s="126">
        <f t="shared" si="1"/>
        <v>23184</v>
      </c>
      <c r="N123" s="123"/>
      <c r="O123" s="123"/>
      <c r="P123" s="123">
        <f t="shared" si="41"/>
        <v>927.36</v>
      </c>
      <c r="Q123" s="123"/>
      <c r="R123" s="124">
        <f t="shared" si="38"/>
        <v>24111.360000000001</v>
      </c>
      <c r="S123" s="17" t="s">
        <v>716</v>
      </c>
      <c r="T123" s="263" t="s">
        <v>901</v>
      </c>
    </row>
    <row r="124" spans="1:20" s="9" customFormat="1" ht="32.25" hidden="1" customHeight="1" x14ac:dyDescent="0.25">
      <c r="A124" s="24" t="s">
        <v>247</v>
      </c>
      <c r="B124" s="136" t="s">
        <v>387</v>
      </c>
      <c r="C124" s="136" t="s">
        <v>708</v>
      </c>
      <c r="D124" s="276" t="s">
        <v>904</v>
      </c>
      <c r="E124" s="266" t="s">
        <v>263</v>
      </c>
      <c r="F124" s="25">
        <v>23</v>
      </c>
      <c r="G124" s="24">
        <v>21</v>
      </c>
      <c r="H124" s="24">
        <v>8</v>
      </c>
      <c r="I124" s="24">
        <f t="shared" si="39"/>
        <v>168</v>
      </c>
      <c r="J124" s="266">
        <v>2025</v>
      </c>
      <c r="K124" s="267">
        <v>45658</v>
      </c>
      <c r="L124" s="23">
        <v>45716</v>
      </c>
      <c r="M124" s="126">
        <f t="shared" si="1"/>
        <v>3864</v>
      </c>
      <c r="N124" s="123"/>
      <c r="O124" s="123"/>
      <c r="P124" s="123">
        <f t="shared" si="41"/>
        <v>154.56</v>
      </c>
      <c r="Q124" s="123"/>
      <c r="R124" s="124">
        <f t="shared" si="38"/>
        <v>4018.56</v>
      </c>
      <c r="S124" s="17" t="s">
        <v>716</v>
      </c>
      <c r="T124" s="263" t="s">
        <v>901</v>
      </c>
    </row>
    <row r="125" spans="1:20" s="9" customFormat="1" ht="32.25" hidden="1" customHeight="1" x14ac:dyDescent="0.25">
      <c r="A125" s="24" t="s">
        <v>247</v>
      </c>
      <c r="B125" s="136" t="s">
        <v>387</v>
      </c>
      <c r="C125" s="136" t="s">
        <v>265</v>
      </c>
      <c r="D125" s="276" t="s">
        <v>904</v>
      </c>
      <c r="E125" s="24" t="s">
        <v>48</v>
      </c>
      <c r="F125" s="25">
        <v>20</v>
      </c>
      <c r="G125" s="24">
        <v>19</v>
      </c>
      <c r="H125" s="24">
        <v>48</v>
      </c>
      <c r="I125" s="24">
        <f t="shared" ref="I125:I126" si="42">G125*H125</f>
        <v>912</v>
      </c>
      <c r="J125" s="266">
        <v>2022</v>
      </c>
      <c r="K125" s="267">
        <v>44562</v>
      </c>
      <c r="L125" s="23">
        <v>44926</v>
      </c>
      <c r="M125" s="126">
        <f t="shared" si="1"/>
        <v>18240</v>
      </c>
      <c r="N125" s="123">
        <f t="shared" si="40"/>
        <v>364.8</v>
      </c>
      <c r="O125" s="123"/>
      <c r="P125" s="123"/>
      <c r="Q125" s="123"/>
      <c r="R125" s="124">
        <f t="shared" si="3"/>
        <v>18604.8</v>
      </c>
      <c r="S125" s="17" t="s">
        <v>563</v>
      </c>
      <c r="T125" s="263" t="s">
        <v>901</v>
      </c>
    </row>
    <row r="126" spans="1:20" s="9" customFormat="1" ht="32.25" customHeight="1" x14ac:dyDescent="0.25">
      <c r="A126" s="24" t="s">
        <v>247</v>
      </c>
      <c r="B126" s="136" t="s">
        <v>387</v>
      </c>
      <c r="C126" s="136" t="s">
        <v>265</v>
      </c>
      <c r="D126" s="276" t="s">
        <v>904</v>
      </c>
      <c r="E126" s="24" t="s">
        <v>48</v>
      </c>
      <c r="F126" s="25">
        <v>20</v>
      </c>
      <c r="G126" s="24">
        <v>19</v>
      </c>
      <c r="H126" s="24">
        <v>8</v>
      </c>
      <c r="I126" s="24">
        <f t="shared" si="42"/>
        <v>152</v>
      </c>
      <c r="J126" s="266">
        <v>2023</v>
      </c>
      <c r="K126" s="267">
        <v>44927</v>
      </c>
      <c r="L126" s="23">
        <v>44985</v>
      </c>
      <c r="M126" s="126">
        <f t="shared" si="1"/>
        <v>3040</v>
      </c>
      <c r="N126" s="123">
        <f t="shared" si="40"/>
        <v>60.800000000000004</v>
      </c>
      <c r="O126" s="123"/>
      <c r="P126" s="123"/>
      <c r="Q126" s="123"/>
      <c r="R126" s="124">
        <f t="shared" si="3"/>
        <v>3100.8</v>
      </c>
      <c r="S126" s="17" t="s">
        <v>682</v>
      </c>
      <c r="T126" s="263" t="s">
        <v>901</v>
      </c>
    </row>
    <row r="127" spans="1:20" s="8" customFormat="1" ht="32.25" customHeight="1" x14ac:dyDescent="0.25">
      <c r="A127" s="24" t="s">
        <v>247</v>
      </c>
      <c r="B127" s="136" t="s">
        <v>387</v>
      </c>
      <c r="C127" s="136" t="s">
        <v>265</v>
      </c>
      <c r="D127" s="276" t="s">
        <v>904</v>
      </c>
      <c r="E127" s="24" t="s">
        <v>48</v>
      </c>
      <c r="F127" s="25">
        <v>25</v>
      </c>
      <c r="G127" s="24">
        <v>19</v>
      </c>
      <c r="H127" s="24">
        <v>40</v>
      </c>
      <c r="I127" s="24"/>
      <c r="J127" s="266">
        <v>2023</v>
      </c>
      <c r="K127" s="267">
        <v>44986</v>
      </c>
      <c r="L127" s="23">
        <v>45291</v>
      </c>
      <c r="M127" s="126">
        <f t="shared" ref="M127:M129" si="43">+G127*H127*F127</f>
        <v>19000</v>
      </c>
      <c r="N127" s="123">
        <f t="shared" ref="N127:N129" si="44">M127*2%</f>
        <v>380</v>
      </c>
      <c r="O127" s="123"/>
      <c r="P127" s="123"/>
      <c r="Q127" s="123"/>
      <c r="R127" s="124">
        <f t="shared" ref="R127:R129" si="45">SUM(M127:Q127)</f>
        <v>19380</v>
      </c>
      <c r="S127" s="17" t="s">
        <v>698</v>
      </c>
      <c r="T127" s="263" t="s">
        <v>901</v>
      </c>
    </row>
    <row r="128" spans="1:20" s="8" customFormat="1" ht="32.25" hidden="1" customHeight="1" x14ac:dyDescent="0.25">
      <c r="A128" s="24" t="s">
        <v>247</v>
      </c>
      <c r="B128" s="136" t="s">
        <v>387</v>
      </c>
      <c r="C128" s="136" t="s">
        <v>265</v>
      </c>
      <c r="D128" s="276" t="s">
        <v>904</v>
      </c>
      <c r="E128" s="24" t="s">
        <v>48</v>
      </c>
      <c r="F128" s="25">
        <v>25</v>
      </c>
      <c r="G128" s="24">
        <v>19</v>
      </c>
      <c r="H128" s="24">
        <v>48</v>
      </c>
      <c r="I128" s="24"/>
      <c r="J128" s="266">
        <v>2024</v>
      </c>
      <c r="K128" s="267">
        <v>45292</v>
      </c>
      <c r="L128" s="23">
        <v>45657</v>
      </c>
      <c r="M128" s="126">
        <f t="shared" si="43"/>
        <v>22800</v>
      </c>
      <c r="N128" s="123">
        <f t="shared" si="44"/>
        <v>456</v>
      </c>
      <c r="O128" s="123"/>
      <c r="P128" s="123"/>
      <c r="Q128" s="123"/>
      <c r="R128" s="124">
        <f t="shared" si="45"/>
        <v>23256</v>
      </c>
      <c r="S128" s="17" t="s">
        <v>699</v>
      </c>
      <c r="T128" s="263" t="s">
        <v>901</v>
      </c>
    </row>
    <row r="129" spans="1:20" s="8" customFormat="1" ht="32.25" hidden="1" customHeight="1" x14ac:dyDescent="0.25">
      <c r="A129" s="24" t="s">
        <v>247</v>
      </c>
      <c r="B129" s="136" t="s">
        <v>387</v>
      </c>
      <c r="C129" s="136" t="s">
        <v>265</v>
      </c>
      <c r="D129" s="276" t="s">
        <v>904</v>
      </c>
      <c r="E129" s="24" t="s">
        <v>48</v>
      </c>
      <c r="F129" s="25">
        <v>25</v>
      </c>
      <c r="G129" s="24">
        <v>19</v>
      </c>
      <c r="H129" s="24">
        <v>8</v>
      </c>
      <c r="I129" s="24"/>
      <c r="J129" s="266">
        <v>2025</v>
      </c>
      <c r="K129" s="267">
        <v>45658</v>
      </c>
      <c r="L129" s="23">
        <v>45716</v>
      </c>
      <c r="M129" s="126">
        <f t="shared" si="43"/>
        <v>3800</v>
      </c>
      <c r="N129" s="123">
        <f t="shared" si="44"/>
        <v>76</v>
      </c>
      <c r="O129" s="123"/>
      <c r="P129" s="123"/>
      <c r="Q129" s="123"/>
      <c r="R129" s="124">
        <f t="shared" si="45"/>
        <v>3876</v>
      </c>
      <c r="S129" s="17" t="s">
        <v>699</v>
      </c>
      <c r="T129" s="263" t="s">
        <v>901</v>
      </c>
    </row>
    <row r="130" spans="1:20" s="8" customFormat="1" ht="32.25" customHeight="1" x14ac:dyDescent="0.25">
      <c r="A130" s="24" t="s">
        <v>247</v>
      </c>
      <c r="B130" s="136" t="s">
        <v>387</v>
      </c>
      <c r="C130" s="136" t="s">
        <v>265</v>
      </c>
      <c r="D130" s="276" t="s">
        <v>904</v>
      </c>
      <c r="E130" s="24" t="s">
        <v>48</v>
      </c>
      <c r="F130" s="25">
        <v>20</v>
      </c>
      <c r="G130" s="24">
        <v>19</v>
      </c>
      <c r="H130" s="24">
        <v>8</v>
      </c>
      <c r="I130" s="24"/>
      <c r="J130" s="266">
        <v>2023</v>
      </c>
      <c r="K130" s="267">
        <v>44927</v>
      </c>
      <c r="L130" s="23">
        <v>44985</v>
      </c>
      <c r="M130" s="126">
        <f t="shared" ref="M130:M133" si="46">+G130*H130*F130</f>
        <v>3040</v>
      </c>
      <c r="N130" s="123">
        <f t="shared" ref="N130:N133" si="47">M130*2%</f>
        <v>60.800000000000004</v>
      </c>
      <c r="O130" s="123"/>
      <c r="P130" s="123"/>
      <c r="Q130" s="123"/>
      <c r="R130" s="124">
        <f t="shared" ref="R130:R133" si="48">SUM(M130:Q130)</f>
        <v>3100.8</v>
      </c>
      <c r="S130" s="17" t="s">
        <v>699</v>
      </c>
      <c r="T130" s="263" t="s">
        <v>901</v>
      </c>
    </row>
    <row r="131" spans="1:20" s="8" customFormat="1" ht="32.25" customHeight="1" x14ac:dyDescent="0.25">
      <c r="A131" s="24" t="s">
        <v>247</v>
      </c>
      <c r="B131" s="136" t="s">
        <v>387</v>
      </c>
      <c r="C131" s="136" t="s">
        <v>265</v>
      </c>
      <c r="D131" s="276" t="s">
        <v>904</v>
      </c>
      <c r="E131" s="24" t="s">
        <v>48</v>
      </c>
      <c r="F131" s="25">
        <v>25</v>
      </c>
      <c r="G131" s="24">
        <v>19</v>
      </c>
      <c r="H131" s="24">
        <v>40</v>
      </c>
      <c r="I131" s="24"/>
      <c r="J131" s="266">
        <v>2023</v>
      </c>
      <c r="K131" s="267">
        <v>44986</v>
      </c>
      <c r="L131" s="23">
        <v>45291</v>
      </c>
      <c r="M131" s="126">
        <f t="shared" si="46"/>
        <v>19000</v>
      </c>
      <c r="N131" s="123">
        <f t="shared" si="47"/>
        <v>380</v>
      </c>
      <c r="O131" s="123"/>
      <c r="P131" s="123"/>
      <c r="Q131" s="123"/>
      <c r="R131" s="124">
        <f t="shared" si="48"/>
        <v>19380</v>
      </c>
      <c r="S131" s="17" t="s">
        <v>699</v>
      </c>
      <c r="T131" s="263" t="s">
        <v>901</v>
      </c>
    </row>
    <row r="132" spans="1:20" s="8" customFormat="1" ht="32.25" hidden="1" customHeight="1" x14ac:dyDescent="0.25">
      <c r="A132" s="24" t="s">
        <v>247</v>
      </c>
      <c r="B132" s="136" t="s">
        <v>387</v>
      </c>
      <c r="C132" s="136" t="s">
        <v>265</v>
      </c>
      <c r="D132" s="276" t="s">
        <v>904</v>
      </c>
      <c r="E132" s="24" t="s">
        <v>48</v>
      </c>
      <c r="F132" s="25">
        <v>25</v>
      </c>
      <c r="G132" s="24">
        <v>19</v>
      </c>
      <c r="H132" s="24">
        <v>48</v>
      </c>
      <c r="I132" s="24"/>
      <c r="J132" s="266">
        <v>2024</v>
      </c>
      <c r="K132" s="267">
        <v>45292</v>
      </c>
      <c r="L132" s="23">
        <v>45657</v>
      </c>
      <c r="M132" s="126">
        <f t="shared" si="46"/>
        <v>22800</v>
      </c>
      <c r="N132" s="123">
        <f t="shared" si="47"/>
        <v>456</v>
      </c>
      <c r="O132" s="123"/>
      <c r="P132" s="123"/>
      <c r="Q132" s="123"/>
      <c r="R132" s="124">
        <f t="shared" si="48"/>
        <v>23256</v>
      </c>
      <c r="S132" s="17" t="s">
        <v>699</v>
      </c>
      <c r="T132" s="263" t="s">
        <v>901</v>
      </c>
    </row>
    <row r="133" spans="1:20" s="8" customFormat="1" ht="32.25" hidden="1" customHeight="1" x14ac:dyDescent="0.25">
      <c r="A133" s="24" t="s">
        <v>247</v>
      </c>
      <c r="B133" s="136" t="s">
        <v>387</v>
      </c>
      <c r="C133" s="136" t="s">
        <v>265</v>
      </c>
      <c r="D133" s="276" t="s">
        <v>904</v>
      </c>
      <c r="E133" s="24" t="s">
        <v>48</v>
      </c>
      <c r="F133" s="25">
        <v>25</v>
      </c>
      <c r="G133" s="24">
        <v>19</v>
      </c>
      <c r="H133" s="24">
        <v>8</v>
      </c>
      <c r="I133" s="24"/>
      <c r="J133" s="266">
        <v>2025</v>
      </c>
      <c r="K133" s="267">
        <v>45658</v>
      </c>
      <c r="L133" s="23">
        <v>45716</v>
      </c>
      <c r="M133" s="126">
        <f t="shared" si="46"/>
        <v>3800</v>
      </c>
      <c r="N133" s="123">
        <f t="shared" si="47"/>
        <v>76</v>
      </c>
      <c r="O133" s="123"/>
      <c r="P133" s="123"/>
      <c r="Q133" s="123"/>
      <c r="R133" s="124">
        <f t="shared" si="48"/>
        <v>3876</v>
      </c>
      <c r="S133" s="17" t="s">
        <v>699</v>
      </c>
      <c r="T133" s="263" t="s">
        <v>901</v>
      </c>
    </row>
    <row r="134" spans="1:20" s="9" customFormat="1" ht="32.25" hidden="1" customHeight="1" x14ac:dyDescent="0.25">
      <c r="A134" s="24" t="s">
        <v>247</v>
      </c>
      <c r="B134" s="136" t="s">
        <v>387</v>
      </c>
      <c r="C134" s="136" t="s">
        <v>256</v>
      </c>
      <c r="D134" s="276" t="s">
        <v>904</v>
      </c>
      <c r="E134" s="24" t="s">
        <v>48</v>
      </c>
      <c r="F134" s="25">
        <v>20</v>
      </c>
      <c r="G134" s="24">
        <v>19</v>
      </c>
      <c r="H134" s="24">
        <v>40</v>
      </c>
      <c r="I134" s="24">
        <f t="shared" ref="I134" si="49">G134*H134</f>
        <v>760</v>
      </c>
      <c r="J134" s="266">
        <v>2022</v>
      </c>
      <c r="K134" s="267">
        <v>44562</v>
      </c>
      <c r="L134" s="23">
        <v>44865</v>
      </c>
      <c r="M134" s="126">
        <f t="shared" si="1"/>
        <v>15200</v>
      </c>
      <c r="N134" s="123">
        <f t="shared" si="40"/>
        <v>304</v>
      </c>
      <c r="O134" s="123"/>
      <c r="P134" s="123"/>
      <c r="Q134" s="123"/>
      <c r="R134" s="124">
        <f t="shared" si="3"/>
        <v>15504</v>
      </c>
      <c r="S134" s="17" t="s">
        <v>563</v>
      </c>
      <c r="T134" s="263" t="s">
        <v>901</v>
      </c>
    </row>
    <row r="135" spans="1:20" s="8" customFormat="1" ht="32.25" hidden="1" customHeight="1" x14ac:dyDescent="0.25">
      <c r="A135" s="269" t="s">
        <v>266</v>
      </c>
      <c r="B135" s="269" t="s">
        <v>267</v>
      </c>
      <c r="C135" s="289" t="s">
        <v>268</v>
      </c>
      <c r="D135" s="16" t="s">
        <v>301</v>
      </c>
      <c r="E135" s="24" t="s">
        <v>22</v>
      </c>
      <c r="F135" s="270" t="s">
        <v>269</v>
      </c>
      <c r="G135" s="24"/>
      <c r="H135" s="24"/>
      <c r="I135" s="24"/>
      <c r="J135" s="266">
        <v>2022</v>
      </c>
      <c r="K135" s="267">
        <v>44562</v>
      </c>
      <c r="L135" s="23">
        <v>44651</v>
      </c>
      <c r="M135" s="291" t="s">
        <v>660</v>
      </c>
      <c r="N135" s="291"/>
      <c r="O135" s="291"/>
      <c r="P135" s="291"/>
      <c r="Q135" s="291"/>
      <c r="R135" s="126"/>
      <c r="S135" s="17" t="s">
        <v>564</v>
      </c>
      <c r="T135" s="263" t="s">
        <v>909</v>
      </c>
    </row>
    <row r="136" spans="1:20" s="8" customFormat="1" ht="32.25" hidden="1" customHeight="1" x14ac:dyDescent="0.25">
      <c r="A136" s="269" t="s">
        <v>266</v>
      </c>
      <c r="B136" s="269" t="s">
        <v>267</v>
      </c>
      <c r="C136" s="289"/>
      <c r="D136" s="16" t="s">
        <v>302</v>
      </c>
      <c r="E136" s="24" t="s">
        <v>22</v>
      </c>
      <c r="F136" s="270" t="s">
        <v>269</v>
      </c>
      <c r="G136" s="24"/>
      <c r="H136" s="24"/>
      <c r="I136" s="24"/>
      <c r="J136" s="266">
        <v>2022</v>
      </c>
      <c r="K136" s="267">
        <v>44562</v>
      </c>
      <c r="L136" s="23">
        <v>44926</v>
      </c>
      <c r="M136" s="291"/>
      <c r="N136" s="291"/>
      <c r="O136" s="291"/>
      <c r="P136" s="291"/>
      <c r="Q136" s="291"/>
      <c r="R136" s="126"/>
      <c r="S136" s="17" t="s">
        <v>564</v>
      </c>
      <c r="T136" s="263" t="s">
        <v>909</v>
      </c>
    </row>
    <row r="137" spans="1:20" s="8" customFormat="1" ht="32.25" hidden="1" customHeight="1" x14ac:dyDescent="0.25">
      <c r="A137" s="269" t="s">
        <v>266</v>
      </c>
      <c r="B137" s="269" t="s">
        <v>267</v>
      </c>
      <c r="C137" s="289"/>
      <c r="D137" s="16" t="s">
        <v>303</v>
      </c>
      <c r="E137" s="24" t="s">
        <v>22</v>
      </c>
      <c r="F137" s="270" t="s">
        <v>269</v>
      </c>
      <c r="G137" s="24"/>
      <c r="H137" s="24"/>
      <c r="I137" s="24"/>
      <c r="J137" s="266">
        <v>2022</v>
      </c>
      <c r="K137" s="267">
        <v>44562</v>
      </c>
      <c r="L137" s="23">
        <v>44926</v>
      </c>
      <c r="M137" s="291"/>
      <c r="N137" s="291"/>
      <c r="O137" s="291"/>
      <c r="P137" s="291"/>
      <c r="Q137" s="291"/>
      <c r="R137" s="126"/>
      <c r="S137" s="17" t="s">
        <v>564</v>
      </c>
      <c r="T137" s="263" t="s">
        <v>909</v>
      </c>
    </row>
    <row r="138" spans="1:20" s="8" customFormat="1" ht="40.5" hidden="1" customHeight="1" x14ac:dyDescent="0.25">
      <c r="A138" s="269" t="s">
        <v>266</v>
      </c>
      <c r="B138" s="269" t="s">
        <v>267</v>
      </c>
      <c r="C138" s="289"/>
      <c r="D138" s="16" t="s">
        <v>304</v>
      </c>
      <c r="E138" s="24" t="s">
        <v>22</v>
      </c>
      <c r="F138" s="270" t="s">
        <v>269</v>
      </c>
      <c r="G138" s="24"/>
      <c r="H138" s="24"/>
      <c r="I138" s="24"/>
      <c r="J138" s="266">
        <v>2022</v>
      </c>
      <c r="K138" s="267">
        <v>44562</v>
      </c>
      <c r="L138" s="23">
        <v>44926</v>
      </c>
      <c r="M138" s="291"/>
      <c r="N138" s="291"/>
      <c r="O138" s="291"/>
      <c r="P138" s="291"/>
      <c r="Q138" s="291"/>
      <c r="R138" s="126"/>
      <c r="S138" s="17" t="s">
        <v>564</v>
      </c>
      <c r="T138" s="263" t="s">
        <v>909</v>
      </c>
    </row>
    <row r="139" spans="1:20" s="8" customFormat="1" ht="32.25" customHeight="1" x14ac:dyDescent="0.25">
      <c r="A139" s="269" t="s">
        <v>266</v>
      </c>
      <c r="B139" s="269" t="s">
        <v>267</v>
      </c>
      <c r="C139" s="289" t="s">
        <v>268</v>
      </c>
      <c r="D139" s="16" t="s">
        <v>302</v>
      </c>
      <c r="E139" s="24" t="s">
        <v>22</v>
      </c>
      <c r="F139" s="270" t="s">
        <v>269</v>
      </c>
      <c r="G139" s="24"/>
      <c r="H139" s="24"/>
      <c r="I139" s="24"/>
      <c r="J139" s="266">
        <v>2023</v>
      </c>
      <c r="K139" s="267">
        <v>44927</v>
      </c>
      <c r="L139" s="23">
        <v>44957</v>
      </c>
      <c r="M139" s="291" t="s">
        <v>676</v>
      </c>
      <c r="N139" s="291"/>
      <c r="O139" s="291"/>
      <c r="P139" s="291"/>
      <c r="Q139" s="291"/>
      <c r="R139" s="126"/>
      <c r="S139" s="271" t="s">
        <v>683</v>
      </c>
      <c r="T139" s="263" t="s">
        <v>909</v>
      </c>
    </row>
    <row r="140" spans="1:20" s="8" customFormat="1" ht="32.25" customHeight="1" x14ac:dyDescent="0.25">
      <c r="A140" s="269" t="s">
        <v>266</v>
      </c>
      <c r="B140" s="269" t="s">
        <v>267</v>
      </c>
      <c r="C140" s="289"/>
      <c r="D140" s="16" t="s">
        <v>303</v>
      </c>
      <c r="E140" s="24" t="s">
        <v>22</v>
      </c>
      <c r="F140" s="270" t="s">
        <v>269</v>
      </c>
      <c r="G140" s="24"/>
      <c r="H140" s="24"/>
      <c r="I140" s="24"/>
      <c r="J140" s="266">
        <v>2023</v>
      </c>
      <c r="K140" s="267">
        <v>44927</v>
      </c>
      <c r="L140" s="23">
        <v>45291</v>
      </c>
      <c r="M140" s="291"/>
      <c r="N140" s="291"/>
      <c r="O140" s="291"/>
      <c r="P140" s="291"/>
      <c r="Q140" s="291"/>
      <c r="R140" s="126"/>
      <c r="S140" s="271" t="s">
        <v>683</v>
      </c>
      <c r="T140" s="263" t="s">
        <v>909</v>
      </c>
    </row>
    <row r="141" spans="1:20" s="8" customFormat="1" ht="32.25" customHeight="1" x14ac:dyDescent="0.25">
      <c r="A141" s="269" t="s">
        <v>266</v>
      </c>
      <c r="B141" s="269" t="s">
        <v>267</v>
      </c>
      <c r="C141" s="289"/>
      <c r="D141" s="16" t="s">
        <v>304</v>
      </c>
      <c r="E141" s="24" t="s">
        <v>22</v>
      </c>
      <c r="F141" s="270" t="s">
        <v>269</v>
      </c>
      <c r="G141" s="24"/>
      <c r="H141" s="24"/>
      <c r="I141" s="24"/>
      <c r="J141" s="266">
        <v>2023</v>
      </c>
      <c r="K141" s="267">
        <v>44927</v>
      </c>
      <c r="L141" s="23">
        <v>45291</v>
      </c>
      <c r="M141" s="291"/>
      <c r="N141" s="291"/>
      <c r="O141" s="291"/>
      <c r="P141" s="291"/>
      <c r="Q141" s="291"/>
      <c r="R141" s="126"/>
      <c r="S141" s="271" t="s">
        <v>683</v>
      </c>
      <c r="T141" s="263" t="s">
        <v>909</v>
      </c>
    </row>
    <row r="142" spans="1:20" s="8" customFormat="1" ht="32.25" customHeight="1" x14ac:dyDescent="0.25">
      <c r="A142" s="269" t="s">
        <v>266</v>
      </c>
      <c r="B142" s="269" t="s">
        <v>267</v>
      </c>
      <c r="C142" s="289"/>
      <c r="D142" s="16" t="s">
        <v>674</v>
      </c>
      <c r="E142" s="24" t="s">
        <v>22</v>
      </c>
      <c r="F142" s="270" t="s">
        <v>269</v>
      </c>
      <c r="G142" s="24"/>
      <c r="H142" s="24"/>
      <c r="I142" s="24"/>
      <c r="J142" s="266">
        <v>2023</v>
      </c>
      <c r="K142" s="267">
        <v>44929</v>
      </c>
      <c r="L142" s="23">
        <v>45291</v>
      </c>
      <c r="M142" s="291"/>
      <c r="N142" s="291"/>
      <c r="O142" s="291"/>
      <c r="P142" s="291"/>
      <c r="Q142" s="291"/>
      <c r="R142" s="126"/>
      <c r="S142" s="17" t="s">
        <v>679</v>
      </c>
      <c r="T142" s="263" t="s">
        <v>909</v>
      </c>
    </row>
    <row r="143" spans="1:20" s="8" customFormat="1" ht="32.25" customHeight="1" x14ac:dyDescent="0.25">
      <c r="A143" s="269" t="s">
        <v>266</v>
      </c>
      <c r="B143" s="269" t="s">
        <v>267</v>
      </c>
      <c r="C143" s="289"/>
      <c r="D143" s="16" t="s">
        <v>675</v>
      </c>
      <c r="E143" s="136" t="s">
        <v>22</v>
      </c>
      <c r="F143" s="272" t="s">
        <v>269</v>
      </c>
      <c r="G143" s="136"/>
      <c r="H143" s="136"/>
      <c r="I143" s="136"/>
      <c r="J143" s="122">
        <v>2023</v>
      </c>
      <c r="K143" s="23">
        <v>44929</v>
      </c>
      <c r="L143" s="23">
        <v>45261</v>
      </c>
      <c r="M143" s="291"/>
      <c r="N143" s="291"/>
      <c r="O143" s="291"/>
      <c r="P143" s="291"/>
      <c r="Q143" s="291"/>
      <c r="R143" s="126"/>
      <c r="S143" s="17" t="s">
        <v>679</v>
      </c>
      <c r="T143" s="263" t="s">
        <v>909</v>
      </c>
    </row>
    <row r="144" spans="1:20" s="8" customFormat="1" ht="32.25" customHeight="1" x14ac:dyDescent="0.25">
      <c r="A144" s="269" t="s">
        <v>266</v>
      </c>
      <c r="B144" s="269" t="s">
        <v>267</v>
      </c>
      <c r="C144" s="289"/>
      <c r="D144" s="16" t="s">
        <v>842</v>
      </c>
      <c r="E144" s="24" t="s">
        <v>22</v>
      </c>
      <c r="F144" s="270" t="s">
        <v>269</v>
      </c>
      <c r="G144" s="24"/>
      <c r="H144" s="24"/>
      <c r="I144" s="24"/>
      <c r="J144" s="266">
        <v>2023</v>
      </c>
      <c r="K144" s="267">
        <v>45170</v>
      </c>
      <c r="L144" s="23">
        <v>45291</v>
      </c>
      <c r="M144" s="291"/>
      <c r="N144" s="291"/>
      <c r="O144" s="291"/>
      <c r="P144" s="291"/>
      <c r="Q144" s="291"/>
      <c r="R144" s="126"/>
      <c r="S144" s="17" t="s">
        <v>844</v>
      </c>
      <c r="T144" s="263" t="s">
        <v>909</v>
      </c>
    </row>
    <row r="145" spans="1:20" s="8" customFormat="1" ht="32.25" customHeight="1" x14ac:dyDescent="0.25">
      <c r="A145" s="269" t="s">
        <v>266</v>
      </c>
      <c r="B145" s="269" t="s">
        <v>267</v>
      </c>
      <c r="C145" s="289"/>
      <c r="D145" s="16" t="s">
        <v>843</v>
      </c>
      <c r="E145" s="24" t="s">
        <v>22</v>
      </c>
      <c r="F145" s="270" t="s">
        <v>269</v>
      </c>
      <c r="G145" s="24"/>
      <c r="H145" s="24"/>
      <c r="I145" s="24"/>
      <c r="J145" s="266">
        <v>2023</v>
      </c>
      <c r="K145" s="267">
        <v>45170</v>
      </c>
      <c r="L145" s="23">
        <v>45291</v>
      </c>
      <c r="M145" s="291"/>
      <c r="N145" s="291"/>
      <c r="O145" s="291"/>
      <c r="P145" s="291"/>
      <c r="Q145" s="291"/>
      <c r="R145" s="126"/>
      <c r="S145" s="17" t="s">
        <v>844</v>
      </c>
      <c r="T145" s="263" t="s">
        <v>909</v>
      </c>
    </row>
    <row r="146" spans="1:20" s="8" customFormat="1" ht="32.25" hidden="1" customHeight="1" x14ac:dyDescent="0.25">
      <c r="A146" s="269" t="s">
        <v>266</v>
      </c>
      <c r="B146" s="269" t="s">
        <v>267</v>
      </c>
      <c r="C146" s="289" t="s">
        <v>268</v>
      </c>
      <c r="D146" s="16" t="s">
        <v>303</v>
      </c>
      <c r="E146" s="24" t="s">
        <v>22</v>
      </c>
      <c r="F146" s="270" t="s">
        <v>269</v>
      </c>
      <c r="G146" s="24"/>
      <c r="H146" s="24"/>
      <c r="I146" s="24"/>
      <c r="J146" s="266">
        <v>2024</v>
      </c>
      <c r="K146" s="267">
        <v>45292</v>
      </c>
      <c r="L146" s="23">
        <v>45657</v>
      </c>
      <c r="M146" s="291" t="s">
        <v>677</v>
      </c>
      <c r="N146" s="291"/>
      <c r="O146" s="291"/>
      <c r="P146" s="291"/>
      <c r="Q146" s="291"/>
      <c r="R146" s="126"/>
      <c r="S146" s="17" t="s">
        <v>679</v>
      </c>
      <c r="T146" s="263" t="s">
        <v>909</v>
      </c>
    </row>
    <row r="147" spans="1:20" s="8" customFormat="1" ht="32.25" hidden="1" customHeight="1" x14ac:dyDescent="0.25">
      <c r="A147" s="269" t="s">
        <v>266</v>
      </c>
      <c r="B147" s="269" t="s">
        <v>267</v>
      </c>
      <c r="C147" s="289"/>
      <c r="D147" s="16" t="s">
        <v>304</v>
      </c>
      <c r="E147" s="24" t="s">
        <v>22</v>
      </c>
      <c r="F147" s="270" t="s">
        <v>269</v>
      </c>
      <c r="G147" s="24"/>
      <c r="H147" s="24"/>
      <c r="I147" s="24"/>
      <c r="J147" s="266">
        <v>2024</v>
      </c>
      <c r="K147" s="267">
        <v>45292</v>
      </c>
      <c r="L147" s="23">
        <v>45657</v>
      </c>
      <c r="M147" s="291"/>
      <c r="N147" s="291"/>
      <c r="O147" s="291"/>
      <c r="P147" s="291"/>
      <c r="Q147" s="291"/>
      <c r="R147" s="126"/>
      <c r="S147" s="17" t="s">
        <v>679</v>
      </c>
      <c r="T147" s="263" t="s">
        <v>909</v>
      </c>
    </row>
    <row r="148" spans="1:20" s="8" customFormat="1" ht="32.25" hidden="1" customHeight="1" x14ac:dyDescent="0.25">
      <c r="A148" s="269" t="s">
        <v>266</v>
      </c>
      <c r="B148" s="269" t="s">
        <v>267</v>
      </c>
      <c r="C148" s="289"/>
      <c r="D148" s="16" t="s">
        <v>674</v>
      </c>
      <c r="E148" s="24" t="s">
        <v>22</v>
      </c>
      <c r="F148" s="270" t="s">
        <v>269</v>
      </c>
      <c r="G148" s="24"/>
      <c r="H148" s="24"/>
      <c r="I148" s="24"/>
      <c r="J148" s="266">
        <v>2024</v>
      </c>
      <c r="K148" s="267">
        <v>45292</v>
      </c>
      <c r="L148" s="23">
        <v>45657</v>
      </c>
      <c r="M148" s="291"/>
      <c r="N148" s="291"/>
      <c r="O148" s="291"/>
      <c r="P148" s="291"/>
      <c r="Q148" s="291"/>
      <c r="R148" s="126"/>
      <c r="S148" s="17" t="s">
        <v>679</v>
      </c>
      <c r="T148" s="263" t="s">
        <v>909</v>
      </c>
    </row>
    <row r="149" spans="1:20" s="8" customFormat="1" ht="32.25" hidden="1" customHeight="1" x14ac:dyDescent="0.25">
      <c r="A149" s="269" t="s">
        <v>266</v>
      </c>
      <c r="B149" s="269" t="s">
        <v>267</v>
      </c>
      <c r="C149" s="289"/>
      <c r="D149" s="16" t="s">
        <v>842</v>
      </c>
      <c r="E149" s="24" t="s">
        <v>22</v>
      </c>
      <c r="F149" s="270" t="s">
        <v>269</v>
      </c>
      <c r="G149" s="24"/>
      <c r="H149" s="24"/>
      <c r="I149" s="24"/>
      <c r="J149" s="266">
        <v>2024</v>
      </c>
      <c r="K149" s="267">
        <v>45292</v>
      </c>
      <c r="L149" s="23">
        <v>45657</v>
      </c>
      <c r="M149" s="291"/>
      <c r="N149" s="291"/>
      <c r="O149" s="291"/>
      <c r="P149" s="291"/>
      <c r="Q149" s="291"/>
      <c r="R149" s="126"/>
      <c r="S149" s="17" t="s">
        <v>844</v>
      </c>
      <c r="T149" s="263" t="s">
        <v>909</v>
      </c>
    </row>
    <row r="150" spans="1:20" s="8" customFormat="1" ht="32.25" hidden="1" customHeight="1" x14ac:dyDescent="0.25">
      <c r="A150" s="269" t="s">
        <v>266</v>
      </c>
      <c r="B150" s="269" t="s">
        <v>267</v>
      </c>
      <c r="C150" s="289"/>
      <c r="D150" s="16" t="s">
        <v>843</v>
      </c>
      <c r="E150" s="24" t="s">
        <v>22</v>
      </c>
      <c r="F150" s="270" t="s">
        <v>269</v>
      </c>
      <c r="G150" s="24"/>
      <c r="H150" s="24"/>
      <c r="I150" s="24"/>
      <c r="J150" s="266">
        <v>2024</v>
      </c>
      <c r="K150" s="267">
        <v>45292</v>
      </c>
      <c r="L150" s="23">
        <v>45657</v>
      </c>
      <c r="M150" s="291"/>
      <c r="N150" s="291"/>
      <c r="O150" s="291"/>
      <c r="P150" s="291"/>
      <c r="Q150" s="291"/>
      <c r="R150" s="126"/>
      <c r="S150" s="17" t="s">
        <v>844</v>
      </c>
      <c r="T150" s="263" t="s">
        <v>909</v>
      </c>
    </row>
    <row r="151" spans="1:20" s="8" customFormat="1" ht="32.25" hidden="1" customHeight="1" x14ac:dyDescent="0.25">
      <c r="A151" s="269" t="s">
        <v>266</v>
      </c>
      <c r="B151" s="269" t="s">
        <v>267</v>
      </c>
      <c r="C151" s="289" t="s">
        <v>268</v>
      </c>
      <c r="D151" s="16" t="s">
        <v>303</v>
      </c>
      <c r="E151" s="24" t="s">
        <v>22</v>
      </c>
      <c r="F151" s="270" t="s">
        <v>269</v>
      </c>
      <c r="G151" s="24"/>
      <c r="H151" s="24"/>
      <c r="I151" s="24"/>
      <c r="J151" s="266">
        <v>2025</v>
      </c>
      <c r="K151" s="267">
        <v>45658</v>
      </c>
      <c r="L151" s="23">
        <v>45838</v>
      </c>
      <c r="M151" s="291" t="s">
        <v>678</v>
      </c>
      <c r="N151" s="291"/>
      <c r="O151" s="291"/>
      <c r="P151" s="291"/>
      <c r="Q151" s="291"/>
      <c r="R151" s="126"/>
      <c r="S151" s="17" t="s">
        <v>679</v>
      </c>
      <c r="T151" s="263" t="s">
        <v>909</v>
      </c>
    </row>
    <row r="152" spans="1:20" s="8" customFormat="1" ht="32.25" hidden="1" customHeight="1" x14ac:dyDescent="0.25">
      <c r="A152" s="269" t="s">
        <v>266</v>
      </c>
      <c r="B152" s="269" t="s">
        <v>267</v>
      </c>
      <c r="C152" s="289"/>
      <c r="D152" s="16" t="s">
        <v>304</v>
      </c>
      <c r="E152" s="24" t="s">
        <v>22</v>
      </c>
      <c r="F152" s="270" t="s">
        <v>269</v>
      </c>
      <c r="G152" s="24"/>
      <c r="H152" s="24"/>
      <c r="I152" s="24"/>
      <c r="J152" s="266">
        <v>2025</v>
      </c>
      <c r="K152" s="267">
        <v>45658</v>
      </c>
      <c r="L152" s="23">
        <v>45838</v>
      </c>
      <c r="M152" s="291"/>
      <c r="N152" s="291"/>
      <c r="O152" s="291"/>
      <c r="P152" s="291"/>
      <c r="Q152" s="291"/>
      <c r="R152" s="126"/>
      <c r="S152" s="17" t="s">
        <v>679</v>
      </c>
      <c r="T152" s="263" t="s">
        <v>909</v>
      </c>
    </row>
    <row r="153" spans="1:20" s="8" customFormat="1" ht="32.25" hidden="1" customHeight="1" x14ac:dyDescent="0.25">
      <c r="A153" s="269" t="s">
        <v>266</v>
      </c>
      <c r="B153" s="269" t="s">
        <v>267</v>
      </c>
      <c r="C153" s="289"/>
      <c r="D153" s="16" t="s">
        <v>674</v>
      </c>
      <c r="E153" s="24" t="s">
        <v>22</v>
      </c>
      <c r="F153" s="270" t="s">
        <v>269</v>
      </c>
      <c r="G153" s="24"/>
      <c r="H153" s="24"/>
      <c r="I153" s="24"/>
      <c r="J153" s="266">
        <v>2025</v>
      </c>
      <c r="K153" s="267">
        <v>45658</v>
      </c>
      <c r="L153" s="23">
        <v>45838</v>
      </c>
      <c r="M153" s="291"/>
      <c r="N153" s="291"/>
      <c r="O153" s="291"/>
      <c r="P153" s="291"/>
      <c r="Q153" s="291"/>
      <c r="R153" s="126"/>
      <c r="S153" s="17" t="s">
        <v>679</v>
      </c>
      <c r="T153" s="263" t="s">
        <v>909</v>
      </c>
    </row>
    <row r="154" spans="1:20" s="9" customFormat="1" ht="32.25" hidden="1" customHeight="1" x14ac:dyDescent="0.25">
      <c r="A154" s="24" t="s">
        <v>266</v>
      </c>
      <c r="B154" s="24" t="s">
        <v>267</v>
      </c>
      <c r="C154" s="289"/>
      <c r="D154" s="16" t="s">
        <v>305</v>
      </c>
      <c r="E154" s="24" t="s">
        <v>22</v>
      </c>
      <c r="F154" s="264" t="s">
        <v>271</v>
      </c>
      <c r="G154" s="24"/>
      <c r="H154" s="24"/>
      <c r="I154" s="24"/>
      <c r="J154" s="266">
        <v>2022</v>
      </c>
      <c r="K154" s="267">
        <v>44197</v>
      </c>
      <c r="L154" s="23">
        <v>44742</v>
      </c>
      <c r="M154" s="291"/>
      <c r="N154" s="291"/>
      <c r="O154" s="291"/>
      <c r="P154" s="291"/>
      <c r="Q154" s="291"/>
      <c r="R154" s="126"/>
      <c r="S154" s="17" t="s">
        <v>565</v>
      </c>
      <c r="T154" s="263" t="s">
        <v>909</v>
      </c>
    </row>
    <row r="155" spans="1:20" s="9" customFormat="1" ht="32.25" hidden="1" customHeight="1" x14ac:dyDescent="0.25">
      <c r="A155" s="24" t="s">
        <v>266</v>
      </c>
      <c r="B155" s="24" t="s">
        <v>267</v>
      </c>
      <c r="C155" s="289"/>
      <c r="D155" s="16" t="s">
        <v>306</v>
      </c>
      <c r="E155" s="24" t="s">
        <v>22</v>
      </c>
      <c r="F155" s="264" t="s">
        <v>271</v>
      </c>
      <c r="G155" s="24"/>
      <c r="H155" s="24"/>
      <c r="I155" s="24"/>
      <c r="J155" s="266">
        <v>2022</v>
      </c>
      <c r="K155" s="267">
        <v>44197</v>
      </c>
      <c r="L155" s="23">
        <v>44742</v>
      </c>
      <c r="M155" s="291"/>
      <c r="N155" s="291"/>
      <c r="O155" s="291"/>
      <c r="P155" s="291"/>
      <c r="Q155" s="291"/>
      <c r="R155" s="126">
        <v>31500</v>
      </c>
      <c r="S155" s="17" t="s">
        <v>565</v>
      </c>
      <c r="T155" s="263" t="s">
        <v>909</v>
      </c>
    </row>
    <row r="156" spans="1:20" s="9" customFormat="1" ht="32.25" hidden="1" customHeight="1" x14ac:dyDescent="0.25">
      <c r="A156" s="24" t="s">
        <v>266</v>
      </c>
      <c r="B156" s="24" t="s">
        <v>267</v>
      </c>
      <c r="C156" s="289"/>
      <c r="D156" s="16" t="s">
        <v>307</v>
      </c>
      <c r="E156" s="24" t="s">
        <v>22</v>
      </c>
      <c r="F156" s="264" t="s">
        <v>271</v>
      </c>
      <c r="G156" s="24"/>
      <c r="H156" s="24"/>
      <c r="I156" s="24"/>
      <c r="J156" s="266">
        <v>2022</v>
      </c>
      <c r="K156" s="267">
        <v>44197</v>
      </c>
      <c r="L156" s="23">
        <v>44742</v>
      </c>
      <c r="M156" s="291"/>
      <c r="N156" s="291"/>
      <c r="O156" s="291"/>
      <c r="P156" s="291"/>
      <c r="Q156" s="291"/>
      <c r="R156" s="126"/>
      <c r="S156" s="17" t="s">
        <v>565</v>
      </c>
      <c r="T156" s="263" t="s">
        <v>909</v>
      </c>
    </row>
    <row r="157" spans="1:20" s="9" customFormat="1" ht="32.25" hidden="1" customHeight="1" x14ac:dyDescent="0.25">
      <c r="A157" s="24" t="s">
        <v>266</v>
      </c>
      <c r="B157" s="24" t="s">
        <v>267</v>
      </c>
      <c r="C157" s="289"/>
      <c r="D157" s="16" t="s">
        <v>308</v>
      </c>
      <c r="E157" s="266" t="s">
        <v>263</v>
      </c>
      <c r="F157" s="264" t="s">
        <v>271</v>
      </c>
      <c r="G157" s="24"/>
      <c r="H157" s="24"/>
      <c r="I157" s="24"/>
      <c r="J157" s="266">
        <v>2022</v>
      </c>
      <c r="K157" s="267">
        <v>44197</v>
      </c>
      <c r="L157" s="23">
        <v>44865</v>
      </c>
      <c r="M157" s="291"/>
      <c r="N157" s="291"/>
      <c r="O157" s="291"/>
      <c r="P157" s="291"/>
      <c r="Q157" s="291"/>
      <c r="R157" s="126">
        <v>4500</v>
      </c>
      <c r="S157" s="17" t="s">
        <v>565</v>
      </c>
      <c r="T157" s="263" t="s">
        <v>909</v>
      </c>
    </row>
    <row r="158" spans="1:20" s="125" customFormat="1" ht="32.25" hidden="1" customHeight="1" x14ac:dyDescent="0.25">
      <c r="A158" s="269" t="s">
        <v>266</v>
      </c>
      <c r="B158" s="269" t="s">
        <v>267</v>
      </c>
      <c r="C158" s="289"/>
      <c r="D158" s="16" t="s">
        <v>842</v>
      </c>
      <c r="E158" s="24" t="s">
        <v>22</v>
      </c>
      <c r="F158" s="270" t="s">
        <v>269</v>
      </c>
      <c r="G158" s="24"/>
      <c r="H158" s="24"/>
      <c r="I158" s="24"/>
      <c r="J158" s="266">
        <v>2025</v>
      </c>
      <c r="K158" s="267">
        <v>45658</v>
      </c>
      <c r="L158" s="23">
        <v>45838</v>
      </c>
      <c r="M158" s="291"/>
      <c r="N158" s="291"/>
      <c r="O158" s="291"/>
      <c r="P158" s="291"/>
      <c r="Q158" s="291"/>
      <c r="R158" s="126"/>
      <c r="S158" s="17" t="s">
        <v>844</v>
      </c>
      <c r="T158" s="263" t="s">
        <v>909</v>
      </c>
    </row>
    <row r="159" spans="1:20" s="125" customFormat="1" ht="32.25" hidden="1" customHeight="1" x14ac:dyDescent="0.25">
      <c r="A159" s="269" t="s">
        <v>266</v>
      </c>
      <c r="B159" s="269" t="s">
        <v>267</v>
      </c>
      <c r="C159" s="289"/>
      <c r="D159" s="16" t="s">
        <v>843</v>
      </c>
      <c r="E159" s="24" t="s">
        <v>22</v>
      </c>
      <c r="F159" s="270" t="s">
        <v>269</v>
      </c>
      <c r="G159" s="24"/>
      <c r="H159" s="24"/>
      <c r="I159" s="24"/>
      <c r="J159" s="266">
        <v>2025</v>
      </c>
      <c r="K159" s="267">
        <v>45658</v>
      </c>
      <c r="L159" s="23">
        <v>45838</v>
      </c>
      <c r="M159" s="291"/>
      <c r="N159" s="291"/>
      <c r="O159" s="291"/>
      <c r="P159" s="291"/>
      <c r="Q159" s="291"/>
      <c r="R159" s="126"/>
      <c r="S159" s="17" t="s">
        <v>844</v>
      </c>
      <c r="T159" s="263" t="s">
        <v>909</v>
      </c>
    </row>
    <row r="160" spans="1:20" s="9" customFormat="1" ht="32.25" customHeight="1" x14ac:dyDescent="0.25">
      <c r="A160" s="24" t="s">
        <v>266</v>
      </c>
      <c r="B160" s="24" t="s">
        <v>267</v>
      </c>
      <c r="C160" s="289" t="s">
        <v>270</v>
      </c>
      <c r="D160" s="16" t="s">
        <v>305</v>
      </c>
      <c r="E160" s="24" t="s">
        <v>22</v>
      </c>
      <c r="F160" s="264" t="s">
        <v>271</v>
      </c>
      <c r="G160" s="24"/>
      <c r="H160" s="24"/>
      <c r="I160" s="24"/>
      <c r="J160" s="266">
        <v>2023</v>
      </c>
      <c r="K160" s="267">
        <v>44743</v>
      </c>
      <c r="L160" s="23">
        <v>45473</v>
      </c>
      <c r="M160" s="290" t="s">
        <v>614</v>
      </c>
      <c r="N160" s="290"/>
      <c r="O160" s="290"/>
      <c r="P160" s="290"/>
      <c r="Q160" s="290"/>
      <c r="R160" s="126"/>
      <c r="S160" s="17" t="s">
        <v>615</v>
      </c>
      <c r="T160" s="263" t="s">
        <v>908</v>
      </c>
    </row>
    <row r="161" spans="1:20" s="9" customFormat="1" ht="32.25" customHeight="1" x14ac:dyDescent="0.25">
      <c r="A161" s="24" t="s">
        <v>266</v>
      </c>
      <c r="B161" s="24" t="s">
        <v>267</v>
      </c>
      <c r="C161" s="289"/>
      <c r="D161" s="16" t="s">
        <v>649</v>
      </c>
      <c r="E161" s="24" t="s">
        <v>22</v>
      </c>
      <c r="F161" s="264" t="s">
        <v>271</v>
      </c>
      <c r="G161" s="24"/>
      <c r="H161" s="24"/>
      <c r="I161" s="24"/>
      <c r="J161" s="266">
        <v>2023</v>
      </c>
      <c r="K161" s="267">
        <v>44743</v>
      </c>
      <c r="L161" s="23">
        <v>45473</v>
      </c>
      <c r="M161" s="290"/>
      <c r="N161" s="290"/>
      <c r="O161" s="290"/>
      <c r="P161" s="290"/>
      <c r="Q161" s="290"/>
      <c r="R161" s="126"/>
      <c r="S161" s="17" t="s">
        <v>615</v>
      </c>
      <c r="T161" s="263" t="s">
        <v>908</v>
      </c>
    </row>
    <row r="162" spans="1:20" s="9" customFormat="1" ht="32.25" customHeight="1" x14ac:dyDescent="0.25">
      <c r="A162" s="24" t="s">
        <v>266</v>
      </c>
      <c r="B162" s="24" t="s">
        <v>267</v>
      </c>
      <c r="C162" s="289"/>
      <c r="D162" s="16" t="s">
        <v>612</v>
      </c>
      <c r="E162" s="24" t="s">
        <v>22</v>
      </c>
      <c r="F162" s="264" t="s">
        <v>271</v>
      </c>
      <c r="G162" s="24"/>
      <c r="H162" s="24"/>
      <c r="I162" s="24"/>
      <c r="J162" s="266">
        <v>2023</v>
      </c>
      <c r="K162" s="267">
        <v>44743</v>
      </c>
      <c r="L162" s="23">
        <v>45473</v>
      </c>
      <c r="M162" s="290"/>
      <c r="N162" s="290"/>
      <c r="O162" s="290"/>
      <c r="P162" s="290"/>
      <c r="Q162" s="290"/>
      <c r="R162" s="126"/>
      <c r="S162" s="17" t="s">
        <v>615</v>
      </c>
      <c r="T162" s="263" t="s">
        <v>908</v>
      </c>
    </row>
    <row r="163" spans="1:20" s="9" customFormat="1" ht="32.25" customHeight="1" x14ac:dyDescent="0.25">
      <c r="A163" s="24" t="s">
        <v>266</v>
      </c>
      <c r="B163" s="24" t="s">
        <v>267</v>
      </c>
      <c r="C163" s="289"/>
      <c r="D163" s="16" t="s">
        <v>613</v>
      </c>
      <c r="E163" s="24" t="s">
        <v>22</v>
      </c>
      <c r="F163" s="264" t="s">
        <v>271</v>
      </c>
      <c r="G163" s="24"/>
      <c r="H163" s="24"/>
      <c r="I163" s="24"/>
      <c r="J163" s="266">
        <v>2023</v>
      </c>
      <c r="K163" s="267">
        <v>44743</v>
      </c>
      <c r="L163" s="23">
        <v>45473</v>
      </c>
      <c r="M163" s="290"/>
      <c r="N163" s="290"/>
      <c r="O163" s="290"/>
      <c r="P163" s="290"/>
      <c r="Q163" s="290"/>
      <c r="R163" s="126"/>
      <c r="S163" s="17" t="s">
        <v>615</v>
      </c>
      <c r="T163" s="263" t="s">
        <v>908</v>
      </c>
    </row>
    <row r="164" spans="1:20" s="9" customFormat="1" ht="32.25" customHeight="1" x14ac:dyDescent="0.25">
      <c r="A164" s="24" t="s">
        <v>266</v>
      </c>
      <c r="B164" s="24" t="s">
        <v>267</v>
      </c>
      <c r="C164" s="289" t="s">
        <v>272</v>
      </c>
      <c r="D164" s="16" t="s">
        <v>309</v>
      </c>
      <c r="E164" s="24" t="s">
        <v>273</v>
      </c>
      <c r="F164" s="264" t="s">
        <v>271</v>
      </c>
      <c r="G164" s="24"/>
      <c r="H164" s="24"/>
      <c r="I164" s="24"/>
      <c r="J164" s="266">
        <v>2023</v>
      </c>
      <c r="K164" s="267">
        <v>44927</v>
      </c>
      <c r="L164" s="23">
        <v>45291</v>
      </c>
      <c r="M164" s="290" t="s">
        <v>680</v>
      </c>
      <c r="N164" s="290"/>
      <c r="O164" s="290"/>
      <c r="P164" s="290"/>
      <c r="Q164" s="290"/>
      <c r="R164" s="126">
        <f>SUM(M164:Q164)</f>
        <v>0</v>
      </c>
      <c r="S164" s="17" t="s">
        <v>786</v>
      </c>
      <c r="T164" s="263" t="s">
        <v>908</v>
      </c>
    </row>
    <row r="165" spans="1:20" s="9" customFormat="1" ht="37.5" hidden="1" customHeight="1" x14ac:dyDescent="0.25">
      <c r="A165" s="24" t="s">
        <v>266</v>
      </c>
      <c r="B165" s="24" t="s">
        <v>267</v>
      </c>
      <c r="C165" s="289"/>
      <c r="D165" s="16" t="s">
        <v>310</v>
      </c>
      <c r="E165" s="24" t="s">
        <v>273</v>
      </c>
      <c r="F165" s="264" t="s">
        <v>271</v>
      </c>
      <c r="G165" s="24"/>
      <c r="H165" s="24"/>
      <c r="I165" s="24"/>
      <c r="J165" s="266">
        <v>2022</v>
      </c>
      <c r="K165" s="267">
        <v>44197</v>
      </c>
      <c r="L165" s="267">
        <v>44742</v>
      </c>
      <c r="M165" s="290"/>
      <c r="N165" s="290"/>
      <c r="O165" s="290"/>
      <c r="P165" s="290"/>
      <c r="Q165" s="290"/>
      <c r="R165" s="126">
        <f>SUM(M165:Q165)</f>
        <v>0</v>
      </c>
      <c r="S165" s="17" t="s">
        <v>565</v>
      </c>
      <c r="T165" s="263" t="s">
        <v>908</v>
      </c>
    </row>
    <row r="166" spans="1:20" s="9" customFormat="1" ht="32.25" customHeight="1" x14ac:dyDescent="0.25">
      <c r="A166" s="24" t="s">
        <v>266</v>
      </c>
      <c r="B166" s="24" t="s">
        <v>267</v>
      </c>
      <c r="C166" s="289"/>
      <c r="D166" s="16" t="s">
        <v>276</v>
      </c>
      <c r="E166" s="24" t="s">
        <v>273</v>
      </c>
      <c r="F166" s="264" t="s">
        <v>271</v>
      </c>
      <c r="G166" s="24"/>
      <c r="H166" s="24"/>
      <c r="I166" s="24"/>
      <c r="J166" s="266">
        <v>2023</v>
      </c>
      <c r="K166" s="267">
        <v>44927</v>
      </c>
      <c r="L166" s="23">
        <v>45291</v>
      </c>
      <c r="M166" s="290"/>
      <c r="N166" s="290"/>
      <c r="O166" s="290"/>
      <c r="P166" s="290"/>
      <c r="Q166" s="290"/>
      <c r="R166" s="126">
        <f>SUM(M166:Q166)</f>
        <v>0</v>
      </c>
      <c r="S166" s="17" t="s">
        <v>684</v>
      </c>
      <c r="T166" s="263" t="s">
        <v>908</v>
      </c>
    </row>
    <row r="167" spans="1:20" s="9" customFormat="1" ht="32.25" customHeight="1" x14ac:dyDescent="0.25">
      <c r="A167" s="24" t="s">
        <v>266</v>
      </c>
      <c r="B167" s="24" t="s">
        <v>267</v>
      </c>
      <c r="C167" s="289"/>
      <c r="D167" s="16" t="s">
        <v>311</v>
      </c>
      <c r="E167" s="24" t="s">
        <v>273</v>
      </c>
      <c r="F167" s="264" t="s">
        <v>271</v>
      </c>
      <c r="G167" s="24"/>
      <c r="H167" s="24"/>
      <c r="I167" s="24"/>
      <c r="J167" s="266">
        <v>2023</v>
      </c>
      <c r="K167" s="267">
        <v>44927</v>
      </c>
      <c r="L167" s="23">
        <v>45291</v>
      </c>
      <c r="M167" s="290"/>
      <c r="N167" s="290"/>
      <c r="O167" s="290"/>
      <c r="P167" s="290"/>
      <c r="Q167" s="290"/>
      <c r="R167" s="126">
        <f>SUM(M167:Q167)</f>
        <v>0</v>
      </c>
      <c r="S167" s="17" t="s">
        <v>684</v>
      </c>
      <c r="T167" s="263" t="s">
        <v>908</v>
      </c>
    </row>
    <row r="168" spans="1:20" s="9" customFormat="1" ht="32.25" customHeight="1" x14ac:dyDescent="0.25">
      <c r="A168" s="24" t="s">
        <v>266</v>
      </c>
      <c r="B168" s="24" t="s">
        <v>267</v>
      </c>
      <c r="C168" s="289"/>
      <c r="D168" s="16" t="s">
        <v>312</v>
      </c>
      <c r="E168" s="24" t="s">
        <v>273</v>
      </c>
      <c r="F168" s="264" t="s">
        <v>271</v>
      </c>
      <c r="G168" s="24"/>
      <c r="H168" s="24"/>
      <c r="I168" s="24"/>
      <c r="J168" s="266">
        <v>2023</v>
      </c>
      <c r="K168" s="267">
        <v>44927</v>
      </c>
      <c r="L168" s="23">
        <v>45291</v>
      </c>
      <c r="M168" s="290"/>
      <c r="N168" s="290"/>
      <c r="O168" s="290"/>
      <c r="P168" s="290"/>
      <c r="Q168" s="290"/>
      <c r="R168" s="126">
        <f>SUM(M168:Q168)</f>
        <v>0</v>
      </c>
      <c r="S168" s="17" t="s">
        <v>684</v>
      </c>
      <c r="T168" s="263" t="s">
        <v>908</v>
      </c>
    </row>
    <row r="169" spans="1:20" s="9" customFormat="1" ht="32.25" customHeight="1" x14ac:dyDescent="0.25">
      <c r="A169" s="24" t="s">
        <v>266</v>
      </c>
      <c r="B169" s="24" t="s">
        <v>267</v>
      </c>
      <c r="C169" s="289"/>
      <c r="D169" s="16" t="s">
        <v>313</v>
      </c>
      <c r="E169" s="24" t="s">
        <v>273</v>
      </c>
      <c r="F169" s="264" t="s">
        <v>271</v>
      </c>
      <c r="G169" s="24"/>
      <c r="H169" s="24"/>
      <c r="I169" s="24"/>
      <c r="J169" s="266">
        <v>2023</v>
      </c>
      <c r="K169" s="267">
        <v>44927</v>
      </c>
      <c r="L169" s="23">
        <v>45291</v>
      </c>
      <c r="M169" s="290"/>
      <c r="N169" s="290"/>
      <c r="O169" s="290"/>
      <c r="P169" s="290"/>
      <c r="Q169" s="290"/>
      <c r="R169" s="126">
        <v>24500</v>
      </c>
      <c r="S169" s="17" t="s">
        <v>684</v>
      </c>
      <c r="T169" s="263" t="s">
        <v>908</v>
      </c>
    </row>
    <row r="170" spans="1:20" s="9" customFormat="1" ht="32.25" customHeight="1" x14ac:dyDescent="0.25">
      <c r="A170" s="24" t="s">
        <v>266</v>
      </c>
      <c r="B170" s="24" t="s">
        <v>267</v>
      </c>
      <c r="C170" s="289"/>
      <c r="D170" s="16" t="s">
        <v>314</v>
      </c>
      <c r="E170" s="24" t="s">
        <v>273</v>
      </c>
      <c r="F170" s="264" t="s">
        <v>271</v>
      </c>
      <c r="G170" s="24"/>
      <c r="H170" s="24"/>
      <c r="I170" s="24"/>
      <c r="J170" s="266">
        <v>2023</v>
      </c>
      <c r="K170" s="267">
        <v>44927</v>
      </c>
      <c r="L170" s="23">
        <v>45291</v>
      </c>
      <c r="M170" s="290"/>
      <c r="N170" s="290"/>
      <c r="O170" s="290"/>
      <c r="P170" s="290"/>
      <c r="Q170" s="290"/>
      <c r="R170" s="126">
        <f>SUM(M170:Q170)</f>
        <v>0</v>
      </c>
      <c r="S170" s="17" t="s">
        <v>684</v>
      </c>
      <c r="T170" s="263" t="s">
        <v>908</v>
      </c>
    </row>
    <row r="171" spans="1:20" s="9" customFormat="1" ht="32.25" customHeight="1" x14ac:dyDescent="0.25">
      <c r="A171" s="24" t="s">
        <v>266</v>
      </c>
      <c r="B171" s="24" t="s">
        <v>267</v>
      </c>
      <c r="C171" s="289"/>
      <c r="D171" s="16" t="s">
        <v>315</v>
      </c>
      <c r="E171" s="24" t="s">
        <v>273</v>
      </c>
      <c r="F171" s="264" t="s">
        <v>271</v>
      </c>
      <c r="G171" s="24"/>
      <c r="H171" s="24"/>
      <c r="I171" s="24"/>
      <c r="J171" s="266">
        <v>2023</v>
      </c>
      <c r="K171" s="267">
        <v>44927</v>
      </c>
      <c r="L171" s="23">
        <v>45291</v>
      </c>
      <c r="M171" s="290"/>
      <c r="N171" s="290"/>
      <c r="O171" s="290"/>
      <c r="P171" s="290"/>
      <c r="Q171" s="290"/>
      <c r="R171" s="126">
        <f>SUM(M171:Q171)</f>
        <v>0</v>
      </c>
      <c r="S171" s="17" t="s">
        <v>684</v>
      </c>
      <c r="T171" s="263" t="s">
        <v>908</v>
      </c>
    </row>
    <row r="172" spans="1:20" s="9" customFormat="1" ht="32.25" customHeight="1" x14ac:dyDescent="0.25">
      <c r="A172" s="24" t="s">
        <v>266</v>
      </c>
      <c r="B172" s="24" t="s">
        <v>267</v>
      </c>
      <c r="C172" s="289"/>
      <c r="D172" s="16" t="s">
        <v>316</v>
      </c>
      <c r="E172" s="24" t="s">
        <v>273</v>
      </c>
      <c r="F172" s="264" t="s">
        <v>271</v>
      </c>
      <c r="G172" s="24"/>
      <c r="H172" s="24"/>
      <c r="I172" s="24"/>
      <c r="J172" s="266">
        <v>2023</v>
      </c>
      <c r="K172" s="267">
        <v>44927</v>
      </c>
      <c r="L172" s="23">
        <v>45291</v>
      </c>
      <c r="M172" s="290"/>
      <c r="N172" s="290"/>
      <c r="O172" s="290"/>
      <c r="P172" s="290"/>
      <c r="Q172" s="290"/>
      <c r="R172" s="126"/>
      <c r="S172" s="17" t="s">
        <v>684</v>
      </c>
      <c r="T172" s="263" t="s">
        <v>908</v>
      </c>
    </row>
    <row r="173" spans="1:20" s="9" customFormat="1" ht="32.25" customHeight="1" x14ac:dyDescent="0.25">
      <c r="A173" s="24" t="s">
        <v>266</v>
      </c>
      <c r="B173" s="24" t="s">
        <v>267</v>
      </c>
      <c r="C173" s="289"/>
      <c r="D173" s="16" t="s">
        <v>317</v>
      </c>
      <c r="E173" s="24" t="s">
        <v>273</v>
      </c>
      <c r="F173" s="264" t="s">
        <v>271</v>
      </c>
      <c r="G173" s="24"/>
      <c r="H173" s="24"/>
      <c r="I173" s="24"/>
      <c r="J173" s="266">
        <v>2023</v>
      </c>
      <c r="K173" s="267">
        <v>44927</v>
      </c>
      <c r="L173" s="23">
        <v>45291</v>
      </c>
      <c r="M173" s="290"/>
      <c r="N173" s="290"/>
      <c r="O173" s="290"/>
      <c r="P173" s="290"/>
      <c r="Q173" s="290"/>
      <c r="R173" s="126">
        <f>SUM(M173:Q173)</f>
        <v>0</v>
      </c>
      <c r="S173" s="17" t="s">
        <v>684</v>
      </c>
      <c r="T173" s="263" t="s">
        <v>908</v>
      </c>
    </row>
    <row r="174" spans="1:20" s="9" customFormat="1" ht="32.25" customHeight="1" x14ac:dyDescent="0.25">
      <c r="A174" s="24" t="s">
        <v>266</v>
      </c>
      <c r="B174" s="24" t="s">
        <v>267</v>
      </c>
      <c r="C174" s="289"/>
      <c r="D174" s="16" t="s">
        <v>490</v>
      </c>
      <c r="E174" s="24" t="s">
        <v>273</v>
      </c>
      <c r="F174" s="264" t="s">
        <v>271</v>
      </c>
      <c r="G174" s="24"/>
      <c r="H174" s="24"/>
      <c r="I174" s="24"/>
      <c r="J174" s="266">
        <v>2023</v>
      </c>
      <c r="K174" s="267">
        <v>44927</v>
      </c>
      <c r="L174" s="23">
        <v>45291</v>
      </c>
      <c r="M174" s="290"/>
      <c r="N174" s="290"/>
      <c r="O174" s="290"/>
      <c r="P174" s="290"/>
      <c r="Q174" s="290"/>
      <c r="R174" s="126"/>
      <c r="S174" s="17" t="s">
        <v>684</v>
      </c>
      <c r="T174" s="263" t="s">
        <v>908</v>
      </c>
    </row>
    <row r="175" spans="1:20" s="9" customFormat="1" ht="36.75" hidden="1" customHeight="1" x14ac:dyDescent="0.25">
      <c r="A175" s="24" t="s">
        <v>266</v>
      </c>
      <c r="B175" s="24" t="s">
        <v>267</v>
      </c>
      <c r="C175" s="289" t="s">
        <v>274</v>
      </c>
      <c r="D175" s="16" t="s">
        <v>318</v>
      </c>
      <c r="E175" s="24" t="s">
        <v>379</v>
      </c>
      <c r="F175" s="264" t="s">
        <v>271</v>
      </c>
      <c r="G175" s="24"/>
      <c r="H175" s="24"/>
      <c r="I175" s="24"/>
      <c r="J175" s="266">
        <v>2022</v>
      </c>
      <c r="K175" s="267">
        <v>44197</v>
      </c>
      <c r="L175" s="267">
        <v>44742</v>
      </c>
      <c r="M175" s="290" t="s">
        <v>681</v>
      </c>
      <c r="N175" s="290"/>
      <c r="O175" s="290"/>
      <c r="P175" s="290"/>
      <c r="Q175" s="290"/>
      <c r="R175" s="126">
        <f>SUM(M175:Q175)</f>
        <v>0</v>
      </c>
      <c r="S175" s="17" t="s">
        <v>565</v>
      </c>
      <c r="T175" s="263" t="s">
        <v>908</v>
      </c>
    </row>
    <row r="176" spans="1:20" s="9" customFormat="1" ht="32.25" hidden="1" customHeight="1" x14ac:dyDescent="0.25">
      <c r="A176" s="24" t="s">
        <v>266</v>
      </c>
      <c r="B176" s="24" t="s">
        <v>267</v>
      </c>
      <c r="C176" s="289"/>
      <c r="D176" s="16" t="s">
        <v>319</v>
      </c>
      <c r="E176" s="24" t="s">
        <v>380</v>
      </c>
      <c r="F176" s="264" t="s">
        <v>271</v>
      </c>
      <c r="G176" s="24"/>
      <c r="H176" s="24"/>
      <c r="I176" s="24"/>
      <c r="J176" s="266">
        <v>2022</v>
      </c>
      <c r="K176" s="267">
        <v>44197</v>
      </c>
      <c r="L176" s="23">
        <v>44926</v>
      </c>
      <c r="M176" s="290"/>
      <c r="N176" s="290"/>
      <c r="O176" s="290"/>
      <c r="P176" s="290"/>
      <c r="Q176" s="290"/>
      <c r="R176" s="126"/>
      <c r="S176" s="17" t="s">
        <v>565</v>
      </c>
      <c r="T176" s="263" t="s">
        <v>908</v>
      </c>
    </row>
    <row r="177" spans="1:20" s="9" customFormat="1" ht="32.25" hidden="1" customHeight="1" x14ac:dyDescent="0.25">
      <c r="A177" s="24" t="s">
        <v>266</v>
      </c>
      <c r="B177" s="24" t="s">
        <v>267</v>
      </c>
      <c r="C177" s="289"/>
      <c r="D177" s="16" t="s">
        <v>320</v>
      </c>
      <c r="E177" s="24" t="s">
        <v>381</v>
      </c>
      <c r="F177" s="264" t="s">
        <v>271</v>
      </c>
      <c r="G177" s="24"/>
      <c r="H177" s="24"/>
      <c r="I177" s="24"/>
      <c r="J177" s="266">
        <v>2022</v>
      </c>
      <c r="K177" s="267">
        <v>44197</v>
      </c>
      <c r="L177" s="23">
        <v>44926</v>
      </c>
      <c r="M177" s="290"/>
      <c r="N177" s="290"/>
      <c r="O177" s="290"/>
      <c r="P177" s="290"/>
      <c r="Q177" s="290"/>
      <c r="R177" s="126">
        <v>12500</v>
      </c>
      <c r="S177" s="17" t="s">
        <v>565</v>
      </c>
      <c r="T177" s="263" t="s">
        <v>908</v>
      </c>
    </row>
    <row r="178" spans="1:20" s="9" customFormat="1" ht="32.25" hidden="1" customHeight="1" x14ac:dyDescent="0.25">
      <c r="A178" s="24" t="s">
        <v>266</v>
      </c>
      <c r="B178" s="24" t="s">
        <v>267</v>
      </c>
      <c r="C178" s="289"/>
      <c r="D178" s="16" t="s">
        <v>321</v>
      </c>
      <c r="E178" s="24" t="s">
        <v>380</v>
      </c>
      <c r="F178" s="264" t="s">
        <v>271</v>
      </c>
      <c r="G178" s="24"/>
      <c r="H178" s="24"/>
      <c r="I178" s="24"/>
      <c r="J178" s="266">
        <v>2022</v>
      </c>
      <c r="K178" s="267">
        <v>44197</v>
      </c>
      <c r="L178" s="23">
        <v>44926</v>
      </c>
      <c r="M178" s="290"/>
      <c r="N178" s="290"/>
      <c r="O178" s="290"/>
      <c r="P178" s="290"/>
      <c r="Q178" s="290"/>
      <c r="R178" s="126">
        <f>SUM(M178:Q178)</f>
        <v>0</v>
      </c>
      <c r="S178" s="17" t="s">
        <v>565</v>
      </c>
      <c r="T178" s="263" t="s">
        <v>908</v>
      </c>
    </row>
    <row r="179" spans="1:20" s="9" customFormat="1" ht="32.25" hidden="1" customHeight="1" x14ac:dyDescent="0.25">
      <c r="A179" s="24" t="s">
        <v>266</v>
      </c>
      <c r="B179" s="24" t="s">
        <v>267</v>
      </c>
      <c r="C179" s="289"/>
      <c r="D179" s="16" t="s">
        <v>322</v>
      </c>
      <c r="E179" s="24" t="s">
        <v>171</v>
      </c>
      <c r="F179" s="264" t="s">
        <v>271</v>
      </c>
      <c r="G179" s="24"/>
      <c r="H179" s="24"/>
      <c r="I179" s="24"/>
      <c r="J179" s="266">
        <v>2022</v>
      </c>
      <c r="K179" s="267">
        <v>44197</v>
      </c>
      <c r="L179" s="23">
        <v>44926</v>
      </c>
      <c r="M179" s="290"/>
      <c r="N179" s="290"/>
      <c r="O179" s="290"/>
      <c r="P179" s="290"/>
      <c r="Q179" s="290"/>
      <c r="R179" s="126">
        <f>SUM(M179:Q179)</f>
        <v>0</v>
      </c>
      <c r="S179" s="17" t="s">
        <v>565</v>
      </c>
      <c r="T179" s="263" t="s">
        <v>908</v>
      </c>
    </row>
    <row r="180" spans="1:20" s="9" customFormat="1" ht="32.25" customHeight="1" x14ac:dyDescent="0.25">
      <c r="A180" s="24" t="s">
        <v>266</v>
      </c>
      <c r="B180" s="24" t="s">
        <v>267</v>
      </c>
      <c r="C180" s="289" t="s">
        <v>274</v>
      </c>
      <c r="D180" s="16" t="s">
        <v>319</v>
      </c>
      <c r="E180" s="24" t="s">
        <v>380</v>
      </c>
      <c r="F180" s="264" t="s">
        <v>271</v>
      </c>
      <c r="G180" s="24"/>
      <c r="H180" s="24"/>
      <c r="I180" s="24"/>
      <c r="J180" s="266">
        <v>2023</v>
      </c>
      <c r="K180" s="267">
        <v>44927</v>
      </c>
      <c r="L180" s="23">
        <v>45137</v>
      </c>
      <c r="M180" s="273"/>
      <c r="N180" s="273"/>
      <c r="O180" s="273"/>
      <c r="P180" s="273"/>
      <c r="Q180" s="273"/>
      <c r="R180" s="126"/>
      <c r="S180" s="17" t="s">
        <v>685</v>
      </c>
      <c r="T180" s="263" t="s">
        <v>908</v>
      </c>
    </row>
    <row r="181" spans="1:20" s="9" customFormat="1" ht="65.25" customHeight="1" x14ac:dyDescent="0.25">
      <c r="A181" s="24" t="s">
        <v>266</v>
      </c>
      <c r="B181" s="24" t="s">
        <v>267</v>
      </c>
      <c r="C181" s="289"/>
      <c r="D181" s="16" t="s">
        <v>320</v>
      </c>
      <c r="E181" s="24" t="s">
        <v>381</v>
      </c>
      <c r="F181" s="264" t="s">
        <v>271</v>
      </c>
      <c r="G181" s="24"/>
      <c r="H181" s="24"/>
      <c r="I181" s="24"/>
      <c r="J181" s="266">
        <v>2023</v>
      </c>
      <c r="K181" s="267">
        <v>44927</v>
      </c>
      <c r="L181" s="23">
        <v>45199</v>
      </c>
      <c r="M181" s="273"/>
      <c r="N181" s="273" t="s">
        <v>845</v>
      </c>
      <c r="O181" s="273"/>
      <c r="P181" s="273"/>
      <c r="Q181" s="273"/>
      <c r="R181" s="126"/>
      <c r="S181" s="17" t="s">
        <v>846</v>
      </c>
      <c r="T181" s="263" t="s">
        <v>908</v>
      </c>
    </row>
    <row r="182" spans="1:20" s="9" customFormat="1" ht="32.25" customHeight="1" x14ac:dyDescent="0.25">
      <c r="A182" s="24" t="s">
        <v>266</v>
      </c>
      <c r="B182" s="24" t="s">
        <v>267</v>
      </c>
      <c r="C182" s="289"/>
      <c r="D182" s="16" t="s">
        <v>321</v>
      </c>
      <c r="E182" s="24" t="s">
        <v>380</v>
      </c>
      <c r="F182" s="264" t="s">
        <v>271</v>
      </c>
      <c r="G182" s="24"/>
      <c r="H182" s="24"/>
      <c r="I182" s="24"/>
      <c r="J182" s="266">
        <v>2023</v>
      </c>
      <c r="K182" s="267">
        <v>44927</v>
      </c>
      <c r="L182" s="23">
        <v>45199</v>
      </c>
      <c r="M182" s="273"/>
      <c r="N182" s="273"/>
      <c r="O182" s="273"/>
      <c r="P182" s="273"/>
      <c r="Q182" s="273"/>
      <c r="R182" s="126"/>
      <c r="S182" s="17" t="s">
        <v>846</v>
      </c>
      <c r="T182" s="263" t="s">
        <v>908</v>
      </c>
    </row>
    <row r="183" spans="1:20" s="9" customFormat="1" ht="32.25" customHeight="1" x14ac:dyDescent="0.25">
      <c r="A183" s="24" t="s">
        <v>266</v>
      </c>
      <c r="B183" s="24" t="s">
        <v>267</v>
      </c>
      <c r="C183" s="289"/>
      <c r="D183" s="16" t="s">
        <v>322</v>
      </c>
      <c r="E183" s="24" t="s">
        <v>171</v>
      </c>
      <c r="F183" s="264" t="s">
        <v>271</v>
      </c>
      <c r="G183" s="24"/>
      <c r="H183" s="24"/>
      <c r="I183" s="24"/>
      <c r="J183" s="266">
        <v>2023</v>
      </c>
      <c r="K183" s="267">
        <v>44927</v>
      </c>
      <c r="L183" s="23">
        <v>45199</v>
      </c>
      <c r="M183" s="273"/>
      <c r="N183" s="273"/>
      <c r="O183" s="273"/>
      <c r="P183" s="273"/>
      <c r="Q183" s="273"/>
      <c r="R183" s="126"/>
      <c r="S183" s="17" t="s">
        <v>846</v>
      </c>
      <c r="T183" s="263" t="s">
        <v>908</v>
      </c>
    </row>
    <row r="184" spans="1:20" s="9" customFormat="1" ht="32.25" hidden="1" customHeight="1" x14ac:dyDescent="0.25">
      <c r="A184" s="24" t="s">
        <v>266</v>
      </c>
      <c r="B184" s="24" t="s">
        <v>267</v>
      </c>
      <c r="C184" s="24" t="s">
        <v>275</v>
      </c>
      <c r="D184" s="17" t="s">
        <v>276</v>
      </c>
      <c r="E184" s="24" t="s">
        <v>382</v>
      </c>
      <c r="F184" s="264" t="s">
        <v>271</v>
      </c>
      <c r="G184" s="24"/>
      <c r="H184" s="24"/>
      <c r="I184" s="24"/>
      <c r="J184" s="266">
        <v>2022</v>
      </c>
      <c r="K184" s="267">
        <v>44197</v>
      </c>
      <c r="L184" s="23">
        <v>44926</v>
      </c>
      <c r="M184" s="292" t="s">
        <v>661</v>
      </c>
      <c r="N184" s="292"/>
      <c r="O184" s="292"/>
      <c r="P184" s="292"/>
      <c r="Q184" s="292"/>
      <c r="R184" s="126"/>
      <c r="S184" s="17" t="s">
        <v>565</v>
      </c>
      <c r="T184" s="263" t="s">
        <v>908</v>
      </c>
    </row>
    <row r="185" spans="1:20" s="9" customFormat="1" ht="32.25" hidden="1" customHeight="1" x14ac:dyDescent="0.25">
      <c r="A185" s="24" t="s">
        <v>266</v>
      </c>
      <c r="B185" s="24" t="s">
        <v>267</v>
      </c>
      <c r="C185" s="24" t="s">
        <v>275</v>
      </c>
      <c r="D185" s="17" t="s">
        <v>277</v>
      </c>
      <c r="E185" s="24" t="s">
        <v>383</v>
      </c>
      <c r="F185" s="264" t="s">
        <v>271</v>
      </c>
      <c r="G185" s="24"/>
      <c r="H185" s="24"/>
      <c r="I185" s="24"/>
      <c r="J185" s="266">
        <v>2022</v>
      </c>
      <c r="K185" s="267">
        <v>44197</v>
      </c>
      <c r="L185" s="23">
        <v>44926</v>
      </c>
      <c r="M185" s="292"/>
      <c r="N185" s="292"/>
      <c r="O185" s="292"/>
      <c r="P185" s="292"/>
      <c r="Q185" s="292"/>
      <c r="R185" s="126"/>
      <c r="S185" s="17" t="s">
        <v>565</v>
      </c>
      <c r="T185" s="263" t="s">
        <v>908</v>
      </c>
    </row>
    <row r="186" spans="1:20" s="9" customFormat="1" ht="32.25" hidden="1" customHeight="1" x14ac:dyDescent="0.25">
      <c r="A186" s="24" t="s">
        <v>266</v>
      </c>
      <c r="B186" s="24" t="s">
        <v>267</v>
      </c>
      <c r="C186" s="24" t="s">
        <v>275</v>
      </c>
      <c r="D186" s="17" t="s">
        <v>278</v>
      </c>
      <c r="E186" s="24" t="s">
        <v>282</v>
      </c>
      <c r="F186" s="264" t="s">
        <v>271</v>
      </c>
      <c r="G186" s="24"/>
      <c r="H186" s="24"/>
      <c r="I186" s="24"/>
      <c r="J186" s="266">
        <v>2022</v>
      </c>
      <c r="K186" s="267">
        <v>44197</v>
      </c>
      <c r="L186" s="23">
        <v>44926</v>
      </c>
      <c r="M186" s="292"/>
      <c r="N186" s="292"/>
      <c r="O186" s="292"/>
      <c r="P186" s="292"/>
      <c r="Q186" s="292"/>
      <c r="R186" s="126"/>
      <c r="S186" s="17" t="s">
        <v>565</v>
      </c>
      <c r="T186" s="263" t="s">
        <v>908</v>
      </c>
    </row>
    <row r="187" spans="1:20" s="9" customFormat="1" ht="40.5" hidden="1" customHeight="1" x14ac:dyDescent="0.25">
      <c r="A187" s="24" t="s">
        <v>266</v>
      </c>
      <c r="B187" s="24" t="s">
        <v>267</v>
      </c>
      <c r="C187" s="24" t="s">
        <v>275</v>
      </c>
      <c r="D187" s="17" t="s">
        <v>279</v>
      </c>
      <c r="E187" s="24" t="s">
        <v>280</v>
      </c>
      <c r="F187" s="264" t="s">
        <v>271</v>
      </c>
      <c r="G187" s="24"/>
      <c r="H187" s="24"/>
      <c r="I187" s="24"/>
      <c r="J187" s="266">
        <v>2022</v>
      </c>
      <c r="K187" s="267">
        <v>44197</v>
      </c>
      <c r="L187" s="23">
        <v>44926</v>
      </c>
      <c r="M187" s="292"/>
      <c r="N187" s="292"/>
      <c r="O187" s="292"/>
      <c r="P187" s="292"/>
      <c r="Q187" s="292"/>
      <c r="R187" s="126"/>
      <c r="S187" s="17" t="s">
        <v>565</v>
      </c>
      <c r="T187" s="263" t="s">
        <v>908</v>
      </c>
    </row>
    <row r="188" spans="1:20" s="9" customFormat="1" ht="32.25" hidden="1" customHeight="1" x14ac:dyDescent="0.25">
      <c r="A188" s="24" t="s">
        <v>266</v>
      </c>
      <c r="B188" s="24" t="s">
        <v>267</v>
      </c>
      <c r="C188" s="24" t="s">
        <v>275</v>
      </c>
      <c r="D188" s="17" t="s">
        <v>281</v>
      </c>
      <c r="E188" s="24" t="s">
        <v>282</v>
      </c>
      <c r="F188" s="264" t="s">
        <v>271</v>
      </c>
      <c r="G188" s="24"/>
      <c r="H188" s="24"/>
      <c r="I188" s="24"/>
      <c r="J188" s="266">
        <v>2022</v>
      </c>
      <c r="K188" s="267">
        <v>44197</v>
      </c>
      <c r="L188" s="23">
        <v>44926</v>
      </c>
      <c r="M188" s="292"/>
      <c r="N188" s="292"/>
      <c r="O188" s="292"/>
      <c r="P188" s="292"/>
      <c r="Q188" s="292"/>
      <c r="R188" s="126"/>
      <c r="S188" s="17" t="s">
        <v>565</v>
      </c>
      <c r="T188" s="263" t="s">
        <v>908</v>
      </c>
    </row>
    <row r="189" spans="1:20" s="9" customFormat="1" ht="32.25" hidden="1" customHeight="1" x14ac:dyDescent="0.25">
      <c r="A189" s="24" t="s">
        <v>266</v>
      </c>
      <c r="B189" s="24" t="s">
        <v>267</v>
      </c>
      <c r="C189" s="24" t="s">
        <v>275</v>
      </c>
      <c r="D189" s="17" t="s">
        <v>283</v>
      </c>
      <c r="E189" s="24" t="s">
        <v>280</v>
      </c>
      <c r="F189" s="264" t="s">
        <v>271</v>
      </c>
      <c r="G189" s="24"/>
      <c r="H189" s="24"/>
      <c r="I189" s="24"/>
      <c r="J189" s="266">
        <v>2022</v>
      </c>
      <c r="K189" s="267">
        <v>44197</v>
      </c>
      <c r="L189" s="23">
        <v>44926</v>
      </c>
      <c r="M189" s="292"/>
      <c r="N189" s="292"/>
      <c r="O189" s="292"/>
      <c r="P189" s="292"/>
      <c r="Q189" s="292"/>
      <c r="R189" s="126">
        <v>200000</v>
      </c>
      <c r="S189" s="17" t="s">
        <v>565</v>
      </c>
      <c r="T189" s="263" t="s">
        <v>908</v>
      </c>
    </row>
    <row r="190" spans="1:20" s="9" customFormat="1" ht="32.25" hidden="1" customHeight="1" x14ac:dyDescent="0.25">
      <c r="A190" s="24" t="s">
        <v>266</v>
      </c>
      <c r="B190" s="24" t="s">
        <v>267</v>
      </c>
      <c r="C190" s="24" t="s">
        <v>275</v>
      </c>
      <c r="D190" s="17" t="s">
        <v>284</v>
      </c>
      <c r="E190" s="24" t="s">
        <v>287</v>
      </c>
      <c r="F190" s="264" t="s">
        <v>271</v>
      </c>
      <c r="G190" s="24"/>
      <c r="H190" s="24"/>
      <c r="I190" s="24"/>
      <c r="J190" s="266">
        <v>2022</v>
      </c>
      <c r="K190" s="267">
        <v>44197</v>
      </c>
      <c r="L190" s="23">
        <v>44926</v>
      </c>
      <c r="M190" s="292"/>
      <c r="N190" s="292"/>
      <c r="O190" s="292"/>
      <c r="P190" s="292"/>
      <c r="Q190" s="292"/>
      <c r="R190" s="126"/>
      <c r="S190" s="17" t="s">
        <v>565</v>
      </c>
      <c r="T190" s="263" t="s">
        <v>908</v>
      </c>
    </row>
    <row r="191" spans="1:20" s="9" customFormat="1" ht="32.25" hidden="1" customHeight="1" x14ac:dyDescent="0.25">
      <c r="A191" s="24" t="s">
        <v>266</v>
      </c>
      <c r="B191" s="24" t="s">
        <v>267</v>
      </c>
      <c r="C191" s="24" t="s">
        <v>275</v>
      </c>
      <c r="D191" s="17" t="s">
        <v>285</v>
      </c>
      <c r="E191" s="24" t="s">
        <v>280</v>
      </c>
      <c r="F191" s="264" t="s">
        <v>271</v>
      </c>
      <c r="G191" s="24"/>
      <c r="H191" s="24"/>
      <c r="I191" s="24"/>
      <c r="J191" s="266">
        <v>2022</v>
      </c>
      <c r="K191" s="267">
        <v>44197</v>
      </c>
      <c r="L191" s="23">
        <v>44926</v>
      </c>
      <c r="M191" s="292"/>
      <c r="N191" s="292"/>
      <c r="O191" s="292"/>
      <c r="P191" s="292"/>
      <c r="Q191" s="292"/>
      <c r="R191" s="126"/>
      <c r="S191" s="17" t="s">
        <v>565</v>
      </c>
      <c r="T191" s="263" t="s">
        <v>908</v>
      </c>
    </row>
    <row r="192" spans="1:20" s="9" customFormat="1" ht="32.25" hidden="1" customHeight="1" x14ac:dyDescent="0.25">
      <c r="A192" s="24" t="s">
        <v>266</v>
      </c>
      <c r="B192" s="24" t="s">
        <v>267</v>
      </c>
      <c r="C192" s="24" t="s">
        <v>275</v>
      </c>
      <c r="D192" s="17" t="s">
        <v>286</v>
      </c>
      <c r="E192" s="24" t="s">
        <v>287</v>
      </c>
      <c r="F192" s="264" t="s">
        <v>271</v>
      </c>
      <c r="G192" s="24"/>
      <c r="H192" s="24"/>
      <c r="I192" s="24"/>
      <c r="J192" s="266">
        <v>2022</v>
      </c>
      <c r="K192" s="267">
        <v>44197</v>
      </c>
      <c r="L192" s="23">
        <v>44926</v>
      </c>
      <c r="M192" s="292"/>
      <c r="N192" s="292"/>
      <c r="O192" s="292"/>
      <c r="P192" s="292"/>
      <c r="Q192" s="292"/>
      <c r="R192" s="126"/>
      <c r="S192" s="17" t="s">
        <v>565</v>
      </c>
      <c r="T192" s="263" t="s">
        <v>908</v>
      </c>
    </row>
    <row r="193" spans="1:20" s="9" customFormat="1" ht="32.25" hidden="1" customHeight="1" x14ac:dyDescent="0.25">
      <c r="A193" s="24" t="s">
        <v>266</v>
      </c>
      <c r="B193" s="24" t="s">
        <v>267</v>
      </c>
      <c r="C193" s="24" t="s">
        <v>275</v>
      </c>
      <c r="D193" s="17" t="s">
        <v>457</v>
      </c>
      <c r="E193" s="24" t="s">
        <v>287</v>
      </c>
      <c r="F193" s="264" t="s">
        <v>271</v>
      </c>
      <c r="G193" s="24"/>
      <c r="H193" s="24"/>
      <c r="I193" s="24"/>
      <c r="J193" s="266">
        <v>2022</v>
      </c>
      <c r="K193" s="267">
        <v>44197</v>
      </c>
      <c r="L193" s="23">
        <v>44926</v>
      </c>
      <c r="M193" s="292"/>
      <c r="N193" s="292"/>
      <c r="O193" s="292"/>
      <c r="P193" s="292"/>
      <c r="Q193" s="292"/>
      <c r="R193" s="126"/>
      <c r="S193" s="17" t="s">
        <v>565</v>
      </c>
      <c r="T193" s="263" t="s">
        <v>908</v>
      </c>
    </row>
    <row r="194" spans="1:20" s="9" customFormat="1" ht="32.25" hidden="1" customHeight="1" x14ac:dyDescent="0.25">
      <c r="A194" s="24" t="s">
        <v>266</v>
      </c>
      <c r="B194" s="24" t="s">
        <v>267</v>
      </c>
      <c r="C194" s="24" t="s">
        <v>275</v>
      </c>
      <c r="D194" s="17" t="s">
        <v>288</v>
      </c>
      <c r="E194" s="24" t="s">
        <v>289</v>
      </c>
      <c r="F194" s="264" t="s">
        <v>271</v>
      </c>
      <c r="G194" s="24"/>
      <c r="H194" s="24"/>
      <c r="I194" s="24"/>
      <c r="J194" s="266">
        <v>2022</v>
      </c>
      <c r="K194" s="267">
        <v>44197</v>
      </c>
      <c r="L194" s="23">
        <v>44926</v>
      </c>
      <c r="M194" s="292"/>
      <c r="N194" s="292"/>
      <c r="O194" s="292"/>
      <c r="P194" s="292"/>
      <c r="Q194" s="292"/>
      <c r="R194" s="126"/>
      <c r="S194" s="17" t="s">
        <v>565</v>
      </c>
      <c r="T194" s="263" t="s">
        <v>908</v>
      </c>
    </row>
    <row r="195" spans="1:20" s="9" customFormat="1" ht="32.25" hidden="1" customHeight="1" x14ac:dyDescent="0.25">
      <c r="A195" s="24" t="s">
        <v>266</v>
      </c>
      <c r="B195" s="24" t="s">
        <v>267</v>
      </c>
      <c r="C195" s="24" t="s">
        <v>275</v>
      </c>
      <c r="D195" s="17" t="s">
        <v>290</v>
      </c>
      <c r="E195" s="24" t="s">
        <v>291</v>
      </c>
      <c r="F195" s="264" t="s">
        <v>271</v>
      </c>
      <c r="G195" s="24"/>
      <c r="H195" s="24"/>
      <c r="I195" s="24"/>
      <c r="J195" s="266">
        <v>2022</v>
      </c>
      <c r="K195" s="267">
        <v>44197</v>
      </c>
      <c r="L195" s="23">
        <v>44926</v>
      </c>
      <c r="M195" s="292"/>
      <c r="N195" s="292"/>
      <c r="O195" s="292"/>
      <c r="P195" s="292"/>
      <c r="Q195" s="292"/>
      <c r="R195" s="126"/>
      <c r="S195" s="17" t="s">
        <v>565</v>
      </c>
      <c r="T195" s="263" t="s">
        <v>908</v>
      </c>
    </row>
    <row r="196" spans="1:20" s="9" customFormat="1" ht="32.25" hidden="1" customHeight="1" x14ac:dyDescent="0.25">
      <c r="A196" s="24" t="s">
        <v>266</v>
      </c>
      <c r="B196" s="24" t="s">
        <v>267</v>
      </c>
      <c r="C196" s="24" t="s">
        <v>275</v>
      </c>
      <c r="D196" s="17" t="s">
        <v>292</v>
      </c>
      <c r="E196" s="24" t="s">
        <v>291</v>
      </c>
      <c r="F196" s="264" t="s">
        <v>271</v>
      </c>
      <c r="G196" s="24"/>
      <c r="H196" s="24"/>
      <c r="I196" s="24"/>
      <c r="J196" s="266">
        <v>2022</v>
      </c>
      <c r="K196" s="267">
        <v>44197</v>
      </c>
      <c r="L196" s="23">
        <v>44926</v>
      </c>
      <c r="M196" s="292"/>
      <c r="N196" s="292"/>
      <c r="O196" s="292"/>
      <c r="P196" s="292"/>
      <c r="Q196" s="292"/>
      <c r="R196" s="126"/>
      <c r="S196" s="17" t="s">
        <v>565</v>
      </c>
      <c r="T196" s="263" t="s">
        <v>908</v>
      </c>
    </row>
    <row r="197" spans="1:20" s="9" customFormat="1" ht="32.25" hidden="1" customHeight="1" x14ac:dyDescent="0.25">
      <c r="A197" s="24" t="s">
        <v>266</v>
      </c>
      <c r="B197" s="24" t="s">
        <v>267</v>
      </c>
      <c r="C197" s="24" t="s">
        <v>275</v>
      </c>
      <c r="D197" s="17" t="s">
        <v>293</v>
      </c>
      <c r="E197" s="24" t="s">
        <v>291</v>
      </c>
      <c r="F197" s="264" t="s">
        <v>271</v>
      </c>
      <c r="G197" s="24"/>
      <c r="H197" s="24"/>
      <c r="I197" s="24"/>
      <c r="J197" s="266">
        <v>2022</v>
      </c>
      <c r="K197" s="267">
        <v>44197</v>
      </c>
      <c r="L197" s="23">
        <v>44926</v>
      </c>
      <c r="M197" s="292"/>
      <c r="N197" s="292"/>
      <c r="O197" s="292"/>
      <c r="P197" s="292"/>
      <c r="Q197" s="292"/>
      <c r="R197" s="126"/>
      <c r="S197" s="17" t="s">
        <v>565</v>
      </c>
      <c r="T197" s="263" t="s">
        <v>908</v>
      </c>
    </row>
    <row r="198" spans="1:20" s="9" customFormat="1" ht="32.25" hidden="1" customHeight="1" x14ac:dyDescent="0.25">
      <c r="A198" s="24" t="s">
        <v>266</v>
      </c>
      <c r="B198" s="24" t="s">
        <v>267</v>
      </c>
      <c r="C198" s="24" t="s">
        <v>275</v>
      </c>
      <c r="D198" s="17" t="s">
        <v>294</v>
      </c>
      <c r="E198" s="24" t="s">
        <v>291</v>
      </c>
      <c r="F198" s="264" t="s">
        <v>271</v>
      </c>
      <c r="G198" s="24"/>
      <c r="H198" s="24"/>
      <c r="I198" s="24"/>
      <c r="J198" s="266">
        <v>2022</v>
      </c>
      <c r="K198" s="267">
        <v>44197</v>
      </c>
      <c r="L198" s="23">
        <v>44926</v>
      </c>
      <c r="M198" s="292"/>
      <c r="N198" s="292"/>
      <c r="O198" s="292"/>
      <c r="P198" s="292"/>
      <c r="Q198" s="292"/>
      <c r="R198" s="126"/>
      <c r="S198" s="17" t="s">
        <v>565</v>
      </c>
      <c r="T198" s="263" t="s">
        <v>908</v>
      </c>
    </row>
    <row r="199" spans="1:20" s="9" customFormat="1" ht="32.25" hidden="1" customHeight="1" x14ac:dyDescent="0.25">
      <c r="A199" s="24" t="s">
        <v>266</v>
      </c>
      <c r="B199" s="24" t="s">
        <v>267</v>
      </c>
      <c r="C199" s="24" t="s">
        <v>275</v>
      </c>
      <c r="D199" s="17" t="s">
        <v>522</v>
      </c>
      <c r="E199" s="24" t="s">
        <v>291</v>
      </c>
      <c r="F199" s="264" t="s">
        <v>271</v>
      </c>
      <c r="G199" s="24"/>
      <c r="H199" s="24"/>
      <c r="I199" s="24"/>
      <c r="J199" s="266">
        <v>2022</v>
      </c>
      <c r="K199" s="267">
        <v>44197</v>
      </c>
      <c r="L199" s="23">
        <v>44926</v>
      </c>
      <c r="M199" s="292"/>
      <c r="N199" s="292"/>
      <c r="O199" s="292"/>
      <c r="P199" s="292"/>
      <c r="Q199" s="292"/>
      <c r="R199" s="126"/>
      <c r="S199" s="17" t="s">
        <v>565</v>
      </c>
      <c r="T199" s="263" t="s">
        <v>908</v>
      </c>
    </row>
    <row r="200" spans="1:20" s="9" customFormat="1" ht="32.25" hidden="1" customHeight="1" x14ac:dyDescent="0.25">
      <c r="A200" s="24" t="s">
        <v>266</v>
      </c>
      <c r="B200" s="24" t="s">
        <v>267</v>
      </c>
      <c r="C200" s="24" t="s">
        <v>275</v>
      </c>
      <c r="D200" s="17" t="s">
        <v>295</v>
      </c>
      <c r="E200" s="24" t="s">
        <v>296</v>
      </c>
      <c r="F200" s="264" t="s">
        <v>271</v>
      </c>
      <c r="G200" s="24"/>
      <c r="H200" s="24"/>
      <c r="I200" s="24"/>
      <c r="J200" s="266">
        <v>2022</v>
      </c>
      <c r="K200" s="267">
        <v>44197</v>
      </c>
      <c r="L200" s="23">
        <v>44926</v>
      </c>
      <c r="M200" s="292"/>
      <c r="N200" s="292"/>
      <c r="O200" s="292"/>
      <c r="P200" s="292"/>
      <c r="Q200" s="292"/>
      <c r="R200" s="126"/>
      <c r="S200" s="17" t="s">
        <v>565</v>
      </c>
      <c r="T200" s="263" t="s">
        <v>908</v>
      </c>
    </row>
    <row r="201" spans="1:20" s="9" customFormat="1" ht="32.25" hidden="1" customHeight="1" x14ac:dyDescent="0.25">
      <c r="A201" s="24" t="s">
        <v>266</v>
      </c>
      <c r="B201" s="24" t="s">
        <v>267</v>
      </c>
      <c r="C201" s="24" t="s">
        <v>275</v>
      </c>
      <c r="D201" s="17" t="s">
        <v>297</v>
      </c>
      <c r="E201" s="24" t="s">
        <v>296</v>
      </c>
      <c r="F201" s="264" t="s">
        <v>271</v>
      </c>
      <c r="G201" s="24"/>
      <c r="H201" s="24"/>
      <c r="I201" s="24"/>
      <c r="J201" s="266">
        <v>2022</v>
      </c>
      <c r="K201" s="267">
        <v>44197</v>
      </c>
      <c r="L201" s="23">
        <v>44926</v>
      </c>
      <c r="M201" s="292"/>
      <c r="N201" s="292"/>
      <c r="O201" s="292"/>
      <c r="P201" s="292"/>
      <c r="Q201" s="292"/>
      <c r="R201" s="126"/>
      <c r="S201" s="17" t="s">
        <v>565</v>
      </c>
      <c r="T201" s="263" t="s">
        <v>908</v>
      </c>
    </row>
    <row r="202" spans="1:20" ht="40.5" hidden="1" customHeight="1" x14ac:dyDescent="0.25">
      <c r="A202" s="24" t="s">
        <v>266</v>
      </c>
      <c r="B202" s="24" t="s">
        <v>267</v>
      </c>
      <c r="C202" s="24" t="s">
        <v>275</v>
      </c>
      <c r="D202" s="17" t="s">
        <v>414</v>
      </c>
      <c r="E202" s="24" t="s">
        <v>289</v>
      </c>
      <c r="F202" s="264" t="s">
        <v>271</v>
      </c>
      <c r="G202" s="265"/>
      <c r="H202" s="265"/>
      <c r="I202" s="265"/>
      <c r="J202" s="265">
        <v>2022</v>
      </c>
      <c r="K202" s="267">
        <v>44412</v>
      </c>
      <c r="L202" s="23">
        <v>44926</v>
      </c>
      <c r="M202" s="292"/>
      <c r="N202" s="292"/>
      <c r="O202" s="292"/>
      <c r="P202" s="292"/>
      <c r="Q202" s="292"/>
      <c r="R202" s="265"/>
      <c r="S202" s="17" t="s">
        <v>566</v>
      </c>
      <c r="T202" s="263" t="s">
        <v>908</v>
      </c>
    </row>
    <row r="203" spans="1:20" s="127" customFormat="1" ht="32.25" hidden="1" customHeight="1" x14ac:dyDescent="0.25">
      <c r="A203" s="24" t="s">
        <v>266</v>
      </c>
      <c r="B203" s="24" t="s">
        <v>267</v>
      </c>
      <c r="C203" s="24" t="s">
        <v>275</v>
      </c>
      <c r="D203" s="17" t="s">
        <v>415</v>
      </c>
      <c r="E203" s="24" t="s">
        <v>410</v>
      </c>
      <c r="F203" s="264" t="s">
        <v>271</v>
      </c>
      <c r="G203" s="265"/>
      <c r="H203" s="265"/>
      <c r="I203" s="265"/>
      <c r="J203" s="265">
        <v>2022</v>
      </c>
      <c r="K203" s="267">
        <v>44412</v>
      </c>
      <c r="L203" s="23">
        <v>44926</v>
      </c>
      <c r="M203" s="292"/>
      <c r="N203" s="292"/>
      <c r="O203" s="292"/>
      <c r="P203" s="292"/>
      <c r="Q203" s="292"/>
      <c r="R203" s="265"/>
      <c r="S203" s="17" t="s">
        <v>566</v>
      </c>
      <c r="T203" s="263" t="s">
        <v>908</v>
      </c>
    </row>
    <row r="204" spans="1:20" ht="37.5" hidden="1" customHeight="1" x14ac:dyDescent="0.25">
      <c r="A204" s="24" t="s">
        <v>266</v>
      </c>
      <c r="B204" s="24" t="s">
        <v>267</v>
      </c>
      <c r="C204" s="24" t="s">
        <v>275</v>
      </c>
      <c r="D204" s="17" t="s">
        <v>416</v>
      </c>
      <c r="E204" s="24" t="s">
        <v>410</v>
      </c>
      <c r="F204" s="264" t="s">
        <v>271</v>
      </c>
      <c r="G204" s="265"/>
      <c r="H204" s="265"/>
      <c r="I204" s="265"/>
      <c r="J204" s="265">
        <v>2022</v>
      </c>
      <c r="K204" s="267">
        <v>44412</v>
      </c>
      <c r="L204" s="23">
        <v>44926</v>
      </c>
      <c r="M204" s="292"/>
      <c r="N204" s="292"/>
      <c r="O204" s="292"/>
      <c r="P204" s="292"/>
      <c r="Q204" s="292"/>
      <c r="R204" s="265"/>
      <c r="S204" s="17" t="s">
        <v>566</v>
      </c>
      <c r="T204" s="263" t="s">
        <v>908</v>
      </c>
    </row>
    <row r="205" spans="1:20" ht="40.5" hidden="1" customHeight="1" x14ac:dyDescent="0.25">
      <c r="A205" s="24" t="s">
        <v>266</v>
      </c>
      <c r="B205" s="24" t="s">
        <v>267</v>
      </c>
      <c r="C205" s="24" t="s">
        <v>275</v>
      </c>
      <c r="D205" s="17" t="s">
        <v>417</v>
      </c>
      <c r="E205" s="24" t="s">
        <v>410</v>
      </c>
      <c r="F205" s="264" t="s">
        <v>271</v>
      </c>
      <c r="G205" s="265"/>
      <c r="H205" s="265"/>
      <c r="I205" s="265"/>
      <c r="J205" s="265">
        <v>2022</v>
      </c>
      <c r="K205" s="267">
        <v>44412</v>
      </c>
      <c r="L205" s="267">
        <v>44742</v>
      </c>
      <c r="M205" s="292"/>
      <c r="N205" s="292"/>
      <c r="O205" s="292"/>
      <c r="P205" s="292"/>
      <c r="Q205" s="292"/>
      <c r="R205" s="265"/>
      <c r="S205" s="17" t="s">
        <v>411</v>
      </c>
      <c r="T205" s="263" t="s">
        <v>908</v>
      </c>
    </row>
    <row r="206" spans="1:20" ht="37.5" hidden="1" customHeight="1" x14ac:dyDescent="0.25">
      <c r="A206" s="24" t="s">
        <v>266</v>
      </c>
      <c r="B206" s="24" t="s">
        <v>267</v>
      </c>
      <c r="C206" s="24" t="s">
        <v>275</v>
      </c>
      <c r="D206" s="17" t="s">
        <v>418</v>
      </c>
      <c r="E206" s="24" t="s">
        <v>410</v>
      </c>
      <c r="F206" s="264" t="s">
        <v>271</v>
      </c>
      <c r="G206" s="265"/>
      <c r="H206" s="265"/>
      <c r="I206" s="265"/>
      <c r="J206" s="265">
        <v>2022</v>
      </c>
      <c r="K206" s="267">
        <v>44412</v>
      </c>
      <c r="L206" s="267">
        <v>44742</v>
      </c>
      <c r="M206" s="292"/>
      <c r="N206" s="292"/>
      <c r="O206" s="292"/>
      <c r="P206" s="292"/>
      <c r="Q206" s="292"/>
      <c r="R206" s="265"/>
      <c r="S206" s="17" t="s">
        <v>411</v>
      </c>
      <c r="T206" s="263" t="s">
        <v>908</v>
      </c>
    </row>
    <row r="207" spans="1:20" ht="41.25" hidden="1" customHeight="1" x14ac:dyDescent="0.25">
      <c r="A207" s="24" t="s">
        <v>266</v>
      </c>
      <c r="B207" s="24" t="s">
        <v>267</v>
      </c>
      <c r="C207" s="24" t="s">
        <v>275</v>
      </c>
      <c r="D207" s="17" t="s">
        <v>419</v>
      </c>
      <c r="E207" s="24" t="s">
        <v>410</v>
      </c>
      <c r="F207" s="264" t="s">
        <v>271</v>
      </c>
      <c r="G207" s="265"/>
      <c r="H207" s="265"/>
      <c r="I207" s="265"/>
      <c r="J207" s="265">
        <v>2022</v>
      </c>
      <c r="K207" s="267">
        <v>44412</v>
      </c>
      <c r="L207" s="267">
        <v>44742</v>
      </c>
      <c r="M207" s="292"/>
      <c r="N207" s="292"/>
      <c r="O207" s="292"/>
      <c r="P207" s="292"/>
      <c r="Q207" s="292"/>
      <c r="R207" s="265"/>
      <c r="S207" s="17" t="s">
        <v>411</v>
      </c>
      <c r="T207" s="263" t="s">
        <v>908</v>
      </c>
    </row>
    <row r="208" spans="1:20" ht="39" hidden="1" customHeight="1" x14ac:dyDescent="0.25">
      <c r="A208" s="24" t="s">
        <v>266</v>
      </c>
      <c r="B208" s="24" t="s">
        <v>267</v>
      </c>
      <c r="C208" s="24" t="s">
        <v>275</v>
      </c>
      <c r="D208" s="17" t="s">
        <v>420</v>
      </c>
      <c r="E208" s="24" t="s">
        <v>410</v>
      </c>
      <c r="F208" s="264" t="s">
        <v>271</v>
      </c>
      <c r="G208" s="265"/>
      <c r="H208" s="265"/>
      <c r="I208" s="265"/>
      <c r="J208" s="265">
        <v>2022</v>
      </c>
      <c r="K208" s="267">
        <v>44412</v>
      </c>
      <c r="L208" s="267">
        <v>44742</v>
      </c>
      <c r="M208" s="292"/>
      <c r="N208" s="292"/>
      <c r="O208" s="292"/>
      <c r="P208" s="292"/>
      <c r="Q208" s="292"/>
      <c r="R208" s="265"/>
      <c r="S208" s="17" t="s">
        <v>411</v>
      </c>
      <c r="T208" s="263" t="s">
        <v>908</v>
      </c>
    </row>
    <row r="209" spans="1:20" ht="32.25" customHeight="1" x14ac:dyDescent="0.25">
      <c r="A209" s="24" t="s">
        <v>266</v>
      </c>
      <c r="B209" s="24" t="s">
        <v>267</v>
      </c>
      <c r="C209" s="323" t="s">
        <v>275</v>
      </c>
      <c r="D209" s="17" t="s">
        <v>742</v>
      </c>
      <c r="E209" s="24" t="s">
        <v>382</v>
      </c>
      <c r="F209" s="264" t="s">
        <v>271</v>
      </c>
      <c r="G209" s="24"/>
      <c r="H209" s="24"/>
      <c r="I209" s="24"/>
      <c r="J209" s="266">
        <v>2023</v>
      </c>
      <c r="K209" s="267">
        <v>44927</v>
      </c>
      <c r="L209" s="23">
        <v>45291</v>
      </c>
      <c r="M209" s="293" t="s">
        <v>822</v>
      </c>
      <c r="N209" s="294"/>
      <c r="O209" s="294"/>
      <c r="P209" s="294"/>
      <c r="Q209" s="295"/>
      <c r="R209" s="265"/>
      <c r="S209" s="17" t="s">
        <v>685</v>
      </c>
      <c r="T209" s="263" t="s">
        <v>908</v>
      </c>
    </row>
    <row r="210" spans="1:20" ht="32.25" customHeight="1" x14ac:dyDescent="0.25">
      <c r="A210" s="24" t="s">
        <v>266</v>
      </c>
      <c r="B210" s="24" t="s">
        <v>267</v>
      </c>
      <c r="C210" s="324"/>
      <c r="D210" s="17" t="s">
        <v>279</v>
      </c>
      <c r="E210" s="24" t="s">
        <v>280</v>
      </c>
      <c r="F210" s="264" t="s">
        <v>271</v>
      </c>
      <c r="G210" s="24"/>
      <c r="H210" s="24"/>
      <c r="I210" s="24"/>
      <c r="J210" s="266">
        <v>2023</v>
      </c>
      <c r="K210" s="267">
        <v>44927</v>
      </c>
      <c r="L210" s="23">
        <v>45291</v>
      </c>
      <c r="M210" s="296"/>
      <c r="N210" s="297"/>
      <c r="O210" s="297"/>
      <c r="P210" s="297"/>
      <c r="Q210" s="298"/>
      <c r="R210" s="265"/>
      <c r="S210" s="17" t="s">
        <v>685</v>
      </c>
      <c r="T210" s="263" t="s">
        <v>908</v>
      </c>
    </row>
    <row r="211" spans="1:20" ht="32.25" customHeight="1" x14ac:dyDescent="0.25">
      <c r="A211" s="24" t="s">
        <v>266</v>
      </c>
      <c r="B211" s="24" t="s">
        <v>267</v>
      </c>
      <c r="C211" s="324"/>
      <c r="D211" s="17" t="s">
        <v>283</v>
      </c>
      <c r="E211" s="24" t="s">
        <v>280</v>
      </c>
      <c r="F211" s="264" t="s">
        <v>271</v>
      </c>
      <c r="G211" s="24"/>
      <c r="H211" s="24"/>
      <c r="I211" s="24"/>
      <c r="J211" s="266">
        <v>2023</v>
      </c>
      <c r="K211" s="267">
        <v>44927</v>
      </c>
      <c r="L211" s="23">
        <v>45291</v>
      </c>
      <c r="M211" s="296"/>
      <c r="N211" s="297"/>
      <c r="O211" s="297"/>
      <c r="P211" s="297"/>
      <c r="Q211" s="298"/>
      <c r="R211" s="265"/>
      <c r="S211" s="17" t="s">
        <v>685</v>
      </c>
      <c r="T211" s="263" t="s">
        <v>908</v>
      </c>
    </row>
    <row r="212" spans="1:20" ht="32.25" customHeight="1" x14ac:dyDescent="0.25">
      <c r="A212" s="24" t="s">
        <v>266</v>
      </c>
      <c r="B212" s="24" t="s">
        <v>267</v>
      </c>
      <c r="C212" s="324"/>
      <c r="D212" s="17" t="s">
        <v>285</v>
      </c>
      <c r="E212" s="24" t="s">
        <v>280</v>
      </c>
      <c r="F212" s="264" t="s">
        <v>271</v>
      </c>
      <c r="G212" s="24"/>
      <c r="H212" s="24"/>
      <c r="I212" s="24"/>
      <c r="J212" s="266">
        <v>2023</v>
      </c>
      <c r="K212" s="267">
        <v>44927</v>
      </c>
      <c r="L212" s="23">
        <v>45291</v>
      </c>
      <c r="M212" s="296"/>
      <c r="N212" s="297"/>
      <c r="O212" s="297"/>
      <c r="P212" s="297"/>
      <c r="Q212" s="298"/>
      <c r="R212" s="265"/>
      <c r="S212" s="17" t="s">
        <v>685</v>
      </c>
      <c r="T212" s="263" t="s">
        <v>908</v>
      </c>
    </row>
    <row r="213" spans="1:20" ht="32.25" customHeight="1" x14ac:dyDescent="0.25">
      <c r="A213" s="24" t="s">
        <v>266</v>
      </c>
      <c r="B213" s="24" t="s">
        <v>267</v>
      </c>
      <c r="C213" s="324"/>
      <c r="D213" s="17" t="s">
        <v>277</v>
      </c>
      <c r="E213" s="24" t="s">
        <v>383</v>
      </c>
      <c r="F213" s="264" t="s">
        <v>271</v>
      </c>
      <c r="G213" s="24"/>
      <c r="H213" s="24"/>
      <c r="I213" s="24"/>
      <c r="J213" s="266">
        <v>2023</v>
      </c>
      <c r="K213" s="267">
        <v>44927</v>
      </c>
      <c r="L213" s="23">
        <v>45291</v>
      </c>
      <c r="M213" s="296"/>
      <c r="N213" s="297"/>
      <c r="O213" s="297"/>
      <c r="P213" s="297"/>
      <c r="Q213" s="298"/>
      <c r="R213" s="265"/>
      <c r="S213" s="17" t="s">
        <v>685</v>
      </c>
      <c r="T213" s="263" t="s">
        <v>908</v>
      </c>
    </row>
    <row r="214" spans="1:20" ht="32.25" customHeight="1" x14ac:dyDescent="0.25">
      <c r="A214" s="24" t="s">
        <v>266</v>
      </c>
      <c r="B214" s="24" t="s">
        <v>267</v>
      </c>
      <c r="C214" s="324"/>
      <c r="D214" s="17" t="s">
        <v>293</v>
      </c>
      <c r="E214" s="24" t="s">
        <v>291</v>
      </c>
      <c r="F214" s="264" t="s">
        <v>271</v>
      </c>
      <c r="G214" s="24"/>
      <c r="H214" s="24"/>
      <c r="I214" s="24"/>
      <c r="J214" s="266">
        <v>2023</v>
      </c>
      <c r="K214" s="267">
        <v>44927</v>
      </c>
      <c r="L214" s="23">
        <v>45291</v>
      </c>
      <c r="M214" s="296"/>
      <c r="N214" s="297"/>
      <c r="O214" s="297"/>
      <c r="P214" s="297"/>
      <c r="Q214" s="298"/>
      <c r="R214" s="265"/>
      <c r="S214" s="17" t="s">
        <v>685</v>
      </c>
      <c r="T214" s="263" t="s">
        <v>908</v>
      </c>
    </row>
    <row r="215" spans="1:20" ht="32.25" customHeight="1" x14ac:dyDescent="0.25">
      <c r="A215" s="24" t="s">
        <v>266</v>
      </c>
      <c r="B215" s="24" t="s">
        <v>267</v>
      </c>
      <c r="C215" s="324"/>
      <c r="D215" s="17" t="s">
        <v>278</v>
      </c>
      <c r="E215" s="24" t="s">
        <v>282</v>
      </c>
      <c r="F215" s="264" t="s">
        <v>271</v>
      </c>
      <c r="G215" s="24"/>
      <c r="H215" s="24"/>
      <c r="I215" s="24"/>
      <c r="J215" s="266">
        <v>2023</v>
      </c>
      <c r="K215" s="267">
        <v>44927</v>
      </c>
      <c r="L215" s="23">
        <v>45169</v>
      </c>
      <c r="M215" s="296"/>
      <c r="N215" s="297"/>
      <c r="O215" s="297"/>
      <c r="P215" s="297"/>
      <c r="Q215" s="298"/>
      <c r="R215" s="265"/>
      <c r="S215" s="17" t="s">
        <v>685</v>
      </c>
      <c r="T215" s="263" t="s">
        <v>908</v>
      </c>
    </row>
    <row r="216" spans="1:20" ht="32.25" customHeight="1" x14ac:dyDescent="0.25">
      <c r="A216" s="24" t="s">
        <v>266</v>
      </c>
      <c r="B216" s="24" t="s">
        <v>267</v>
      </c>
      <c r="C216" s="324"/>
      <c r="D216" s="17" t="s">
        <v>281</v>
      </c>
      <c r="E216" s="24" t="s">
        <v>282</v>
      </c>
      <c r="F216" s="264" t="s">
        <v>271</v>
      </c>
      <c r="G216" s="24"/>
      <c r="H216" s="24"/>
      <c r="I216" s="24"/>
      <c r="J216" s="266">
        <v>2023</v>
      </c>
      <c r="K216" s="267">
        <v>44927</v>
      </c>
      <c r="L216" s="23">
        <v>45169</v>
      </c>
      <c r="M216" s="296"/>
      <c r="N216" s="297"/>
      <c r="O216" s="297"/>
      <c r="P216" s="297"/>
      <c r="Q216" s="298"/>
      <c r="R216" s="265"/>
      <c r="S216" s="17" t="s">
        <v>685</v>
      </c>
      <c r="T216" s="263" t="s">
        <v>908</v>
      </c>
    </row>
    <row r="217" spans="1:20" ht="32.25" customHeight="1" x14ac:dyDescent="0.25">
      <c r="A217" s="24" t="s">
        <v>266</v>
      </c>
      <c r="B217" s="24" t="s">
        <v>267</v>
      </c>
      <c r="C217" s="324"/>
      <c r="D217" s="17" t="s">
        <v>284</v>
      </c>
      <c r="E217" s="24" t="s">
        <v>287</v>
      </c>
      <c r="F217" s="264" t="s">
        <v>271</v>
      </c>
      <c r="G217" s="24"/>
      <c r="H217" s="24"/>
      <c r="I217" s="24"/>
      <c r="J217" s="266">
        <v>2023</v>
      </c>
      <c r="K217" s="267">
        <v>44927</v>
      </c>
      <c r="L217" s="23">
        <v>45169</v>
      </c>
      <c r="M217" s="296"/>
      <c r="N217" s="297"/>
      <c r="O217" s="297"/>
      <c r="P217" s="297"/>
      <c r="Q217" s="298"/>
      <c r="R217" s="265"/>
      <c r="S217" s="17" t="s">
        <v>685</v>
      </c>
      <c r="T217" s="263" t="s">
        <v>908</v>
      </c>
    </row>
    <row r="218" spans="1:20" ht="32.25" customHeight="1" x14ac:dyDescent="0.25">
      <c r="A218" s="24" t="s">
        <v>266</v>
      </c>
      <c r="B218" s="24" t="s">
        <v>267</v>
      </c>
      <c r="C218" s="324"/>
      <c r="D218" s="17" t="s">
        <v>286</v>
      </c>
      <c r="E218" s="24" t="s">
        <v>287</v>
      </c>
      <c r="F218" s="264" t="s">
        <v>271</v>
      </c>
      <c r="G218" s="24"/>
      <c r="H218" s="24"/>
      <c r="I218" s="24"/>
      <c r="J218" s="266">
        <v>2023</v>
      </c>
      <c r="K218" s="267">
        <v>44927</v>
      </c>
      <c r="L218" s="23">
        <v>45169</v>
      </c>
      <c r="M218" s="296"/>
      <c r="N218" s="297"/>
      <c r="O218" s="297"/>
      <c r="P218" s="297"/>
      <c r="Q218" s="298"/>
      <c r="R218" s="265"/>
      <c r="S218" s="17" t="s">
        <v>685</v>
      </c>
      <c r="T218" s="263" t="s">
        <v>908</v>
      </c>
    </row>
    <row r="219" spans="1:20" ht="32.25" customHeight="1" x14ac:dyDescent="0.25">
      <c r="A219" s="24" t="s">
        <v>266</v>
      </c>
      <c r="B219" s="24" t="s">
        <v>267</v>
      </c>
      <c r="C219" s="324"/>
      <c r="D219" s="17" t="s">
        <v>457</v>
      </c>
      <c r="E219" s="24" t="s">
        <v>287</v>
      </c>
      <c r="F219" s="264" t="s">
        <v>271</v>
      </c>
      <c r="G219" s="24"/>
      <c r="H219" s="24"/>
      <c r="I219" s="24"/>
      <c r="J219" s="266">
        <v>2023</v>
      </c>
      <c r="K219" s="267">
        <v>44927</v>
      </c>
      <c r="L219" s="23">
        <v>45169</v>
      </c>
      <c r="M219" s="296"/>
      <c r="N219" s="297"/>
      <c r="O219" s="297"/>
      <c r="P219" s="297"/>
      <c r="Q219" s="298"/>
      <c r="R219" s="265"/>
      <c r="S219" s="17" t="s">
        <v>685</v>
      </c>
      <c r="T219" s="263" t="s">
        <v>908</v>
      </c>
    </row>
    <row r="220" spans="1:20" ht="32.25" customHeight="1" x14ac:dyDescent="0.25">
      <c r="A220" s="24" t="s">
        <v>266</v>
      </c>
      <c r="B220" s="24" t="s">
        <v>267</v>
      </c>
      <c r="C220" s="324"/>
      <c r="D220" s="17" t="s">
        <v>288</v>
      </c>
      <c r="E220" s="24" t="s">
        <v>289</v>
      </c>
      <c r="F220" s="264" t="s">
        <v>271</v>
      </c>
      <c r="G220" s="24"/>
      <c r="H220" s="24"/>
      <c r="I220" s="24"/>
      <c r="J220" s="266">
        <v>2023</v>
      </c>
      <c r="K220" s="267">
        <v>44927</v>
      </c>
      <c r="L220" s="23">
        <v>45169</v>
      </c>
      <c r="M220" s="296"/>
      <c r="N220" s="297"/>
      <c r="O220" s="297"/>
      <c r="P220" s="297"/>
      <c r="Q220" s="298"/>
      <c r="R220" s="265"/>
      <c r="S220" s="17" t="s">
        <v>685</v>
      </c>
      <c r="T220" s="263" t="s">
        <v>908</v>
      </c>
    </row>
    <row r="221" spans="1:20" ht="32.25" customHeight="1" x14ac:dyDescent="0.25">
      <c r="A221" s="24" t="s">
        <v>266</v>
      </c>
      <c r="B221" s="24" t="s">
        <v>267</v>
      </c>
      <c r="C221" s="324"/>
      <c r="D221" s="17" t="s">
        <v>290</v>
      </c>
      <c r="E221" s="24" t="s">
        <v>291</v>
      </c>
      <c r="F221" s="264" t="s">
        <v>271</v>
      </c>
      <c r="G221" s="24"/>
      <c r="H221" s="24"/>
      <c r="I221" s="24"/>
      <c r="J221" s="266">
        <v>2023</v>
      </c>
      <c r="K221" s="267">
        <v>44927</v>
      </c>
      <c r="L221" s="23">
        <v>45169</v>
      </c>
      <c r="M221" s="296"/>
      <c r="N221" s="297"/>
      <c r="O221" s="297"/>
      <c r="P221" s="297"/>
      <c r="Q221" s="298"/>
      <c r="R221" s="265"/>
      <c r="S221" s="17" t="s">
        <v>685</v>
      </c>
      <c r="T221" s="263" t="s">
        <v>908</v>
      </c>
    </row>
    <row r="222" spans="1:20" ht="32.25" customHeight="1" x14ac:dyDescent="0.25">
      <c r="A222" s="24" t="s">
        <v>266</v>
      </c>
      <c r="B222" s="24" t="s">
        <v>267</v>
      </c>
      <c r="C222" s="324"/>
      <c r="D222" s="17" t="s">
        <v>292</v>
      </c>
      <c r="E222" s="24" t="s">
        <v>291</v>
      </c>
      <c r="F222" s="264" t="s">
        <v>271</v>
      </c>
      <c r="G222" s="24"/>
      <c r="H222" s="24"/>
      <c r="I222" s="24"/>
      <c r="J222" s="266">
        <v>2023</v>
      </c>
      <c r="K222" s="267">
        <v>44927</v>
      </c>
      <c r="L222" s="23">
        <v>45169</v>
      </c>
      <c r="M222" s="296"/>
      <c r="N222" s="297"/>
      <c r="O222" s="297"/>
      <c r="P222" s="297"/>
      <c r="Q222" s="298"/>
      <c r="R222" s="265"/>
      <c r="S222" s="17" t="s">
        <v>685</v>
      </c>
      <c r="T222" s="263" t="s">
        <v>908</v>
      </c>
    </row>
    <row r="223" spans="1:20" ht="32.25" customHeight="1" x14ac:dyDescent="0.25">
      <c r="A223" s="24" t="s">
        <v>266</v>
      </c>
      <c r="B223" s="24" t="s">
        <v>267</v>
      </c>
      <c r="C223" s="324"/>
      <c r="D223" s="17" t="s">
        <v>294</v>
      </c>
      <c r="E223" s="24" t="s">
        <v>291</v>
      </c>
      <c r="F223" s="264" t="s">
        <v>271</v>
      </c>
      <c r="G223" s="24"/>
      <c r="H223" s="24"/>
      <c r="I223" s="24"/>
      <c r="J223" s="266">
        <v>2023</v>
      </c>
      <c r="K223" s="267">
        <v>44927</v>
      </c>
      <c r="L223" s="23">
        <v>45169</v>
      </c>
      <c r="M223" s="296"/>
      <c r="N223" s="297"/>
      <c r="O223" s="297"/>
      <c r="P223" s="297"/>
      <c r="Q223" s="298"/>
      <c r="R223" s="265"/>
      <c r="S223" s="17" t="s">
        <v>685</v>
      </c>
      <c r="T223" s="263" t="s">
        <v>908</v>
      </c>
    </row>
    <row r="224" spans="1:20" ht="32.25" customHeight="1" x14ac:dyDescent="0.25">
      <c r="A224" s="24" t="s">
        <v>266</v>
      </c>
      <c r="B224" s="24" t="s">
        <v>267</v>
      </c>
      <c r="C224" s="324"/>
      <c r="D224" s="17" t="s">
        <v>522</v>
      </c>
      <c r="E224" s="24" t="s">
        <v>291</v>
      </c>
      <c r="F224" s="264" t="s">
        <v>271</v>
      </c>
      <c r="G224" s="24"/>
      <c r="H224" s="24"/>
      <c r="I224" s="24"/>
      <c r="J224" s="266">
        <v>2023</v>
      </c>
      <c r="K224" s="267">
        <v>44927</v>
      </c>
      <c r="L224" s="23">
        <v>45169</v>
      </c>
      <c r="M224" s="296"/>
      <c r="N224" s="297"/>
      <c r="O224" s="297"/>
      <c r="P224" s="297"/>
      <c r="Q224" s="298"/>
      <c r="R224" s="265"/>
      <c r="S224" s="17" t="s">
        <v>685</v>
      </c>
      <c r="T224" s="263" t="s">
        <v>908</v>
      </c>
    </row>
    <row r="225" spans="1:20" ht="32.25" customHeight="1" x14ac:dyDescent="0.25">
      <c r="A225" s="24" t="s">
        <v>266</v>
      </c>
      <c r="B225" s="24" t="s">
        <v>267</v>
      </c>
      <c r="C225" s="324"/>
      <c r="D225" s="17" t="s">
        <v>295</v>
      </c>
      <c r="E225" s="24" t="s">
        <v>296</v>
      </c>
      <c r="F225" s="264" t="s">
        <v>271</v>
      </c>
      <c r="G225" s="24"/>
      <c r="H225" s="24"/>
      <c r="I225" s="24"/>
      <c r="J225" s="266">
        <v>2023</v>
      </c>
      <c r="K225" s="267">
        <v>44927</v>
      </c>
      <c r="L225" s="23">
        <v>45169</v>
      </c>
      <c r="M225" s="296"/>
      <c r="N225" s="297"/>
      <c r="O225" s="297"/>
      <c r="P225" s="297"/>
      <c r="Q225" s="298"/>
      <c r="R225" s="265"/>
      <c r="S225" s="17" t="s">
        <v>685</v>
      </c>
      <c r="T225" s="263" t="s">
        <v>908</v>
      </c>
    </row>
    <row r="226" spans="1:20" ht="32.25" customHeight="1" x14ac:dyDescent="0.25">
      <c r="A226" s="24" t="s">
        <v>266</v>
      </c>
      <c r="B226" s="24" t="s">
        <v>267</v>
      </c>
      <c r="C226" s="324"/>
      <c r="D226" s="17" t="s">
        <v>297</v>
      </c>
      <c r="E226" s="24" t="s">
        <v>296</v>
      </c>
      <c r="F226" s="264" t="s">
        <v>271</v>
      </c>
      <c r="G226" s="24"/>
      <c r="H226" s="24"/>
      <c r="I226" s="24"/>
      <c r="J226" s="266">
        <v>2023</v>
      </c>
      <c r="K226" s="267">
        <v>44927</v>
      </c>
      <c r="L226" s="23">
        <v>45169</v>
      </c>
      <c r="M226" s="296"/>
      <c r="N226" s="297"/>
      <c r="O226" s="297"/>
      <c r="P226" s="297"/>
      <c r="Q226" s="298"/>
      <c r="R226" s="265"/>
      <c r="S226" s="17" t="s">
        <v>685</v>
      </c>
      <c r="T226" s="263" t="s">
        <v>908</v>
      </c>
    </row>
    <row r="227" spans="1:20" ht="43.5" customHeight="1" x14ac:dyDescent="0.25">
      <c r="A227" s="24" t="s">
        <v>266</v>
      </c>
      <c r="B227" s="24" t="s">
        <v>267</v>
      </c>
      <c r="C227" s="324"/>
      <c r="D227" s="17" t="s">
        <v>414</v>
      </c>
      <c r="E227" s="24" t="s">
        <v>289</v>
      </c>
      <c r="F227" s="264" t="s">
        <v>271</v>
      </c>
      <c r="G227" s="265"/>
      <c r="H227" s="265"/>
      <c r="I227" s="265"/>
      <c r="J227" s="266">
        <v>2023</v>
      </c>
      <c r="K227" s="267">
        <v>44927</v>
      </c>
      <c r="L227" s="23">
        <v>45291</v>
      </c>
      <c r="M227" s="296"/>
      <c r="N227" s="297"/>
      <c r="O227" s="297"/>
      <c r="P227" s="297"/>
      <c r="Q227" s="298"/>
      <c r="R227" s="265"/>
      <c r="S227" s="17" t="s">
        <v>685</v>
      </c>
      <c r="T227" s="263" t="s">
        <v>908</v>
      </c>
    </row>
    <row r="228" spans="1:20" s="268" customFormat="1" ht="32.25" customHeight="1" x14ac:dyDescent="0.25">
      <c r="A228" s="24" t="s">
        <v>266</v>
      </c>
      <c r="B228" s="24" t="s">
        <v>267</v>
      </c>
      <c r="C228" s="324"/>
      <c r="D228" s="17" t="s">
        <v>415</v>
      </c>
      <c r="E228" s="24" t="s">
        <v>410</v>
      </c>
      <c r="F228" s="264" t="s">
        <v>271</v>
      </c>
      <c r="G228" s="265"/>
      <c r="H228" s="265"/>
      <c r="I228" s="265"/>
      <c r="J228" s="266">
        <v>2023</v>
      </c>
      <c r="K228" s="267">
        <v>44927</v>
      </c>
      <c r="L228" s="23">
        <v>45138</v>
      </c>
      <c r="M228" s="296"/>
      <c r="N228" s="297"/>
      <c r="O228" s="297"/>
      <c r="P228" s="297"/>
      <c r="Q228" s="298"/>
      <c r="R228" s="265"/>
      <c r="S228" s="17" t="s">
        <v>685</v>
      </c>
      <c r="T228" s="263" t="s">
        <v>908</v>
      </c>
    </row>
    <row r="229" spans="1:20" ht="32.25" customHeight="1" x14ac:dyDescent="0.25">
      <c r="A229" s="24" t="s">
        <v>266</v>
      </c>
      <c r="B229" s="24" t="s">
        <v>267</v>
      </c>
      <c r="C229" s="324"/>
      <c r="D229" s="17" t="s">
        <v>416</v>
      </c>
      <c r="E229" s="24" t="s">
        <v>410</v>
      </c>
      <c r="F229" s="264" t="s">
        <v>271</v>
      </c>
      <c r="G229" s="265"/>
      <c r="H229" s="265"/>
      <c r="I229" s="265"/>
      <c r="J229" s="266">
        <v>2023</v>
      </c>
      <c r="K229" s="267">
        <v>44927</v>
      </c>
      <c r="L229" s="23">
        <v>45291</v>
      </c>
      <c r="M229" s="296"/>
      <c r="N229" s="297"/>
      <c r="O229" s="297"/>
      <c r="P229" s="297"/>
      <c r="Q229" s="298"/>
      <c r="R229" s="265"/>
      <c r="S229" s="17" t="s">
        <v>685</v>
      </c>
      <c r="T229" s="263" t="s">
        <v>908</v>
      </c>
    </row>
    <row r="230" spans="1:20" ht="32.25" customHeight="1" x14ac:dyDescent="0.25">
      <c r="A230" s="24" t="s">
        <v>266</v>
      </c>
      <c r="B230" s="24" t="s">
        <v>267</v>
      </c>
      <c r="C230" s="324"/>
      <c r="D230" s="17" t="s">
        <v>848</v>
      </c>
      <c r="E230" s="24" t="s">
        <v>282</v>
      </c>
      <c r="F230" s="264" t="s">
        <v>271</v>
      </c>
      <c r="G230" s="265"/>
      <c r="H230" s="265"/>
      <c r="I230" s="265"/>
      <c r="J230" s="266">
        <v>2023</v>
      </c>
      <c r="K230" s="267" t="s">
        <v>850</v>
      </c>
      <c r="L230" s="23">
        <v>45291</v>
      </c>
      <c r="M230" s="296"/>
      <c r="N230" s="297"/>
      <c r="O230" s="297"/>
      <c r="P230" s="297"/>
      <c r="Q230" s="298"/>
      <c r="R230" s="265"/>
      <c r="S230" s="265" t="s">
        <v>899</v>
      </c>
      <c r="T230" s="263" t="s">
        <v>908</v>
      </c>
    </row>
    <row r="231" spans="1:20" ht="32.25" customHeight="1" x14ac:dyDescent="0.25">
      <c r="A231" s="24" t="s">
        <v>266</v>
      </c>
      <c r="B231" s="24" t="s">
        <v>267</v>
      </c>
      <c r="C231" s="324"/>
      <c r="D231" s="17" t="s">
        <v>880</v>
      </c>
      <c r="E231" s="24" t="s">
        <v>282</v>
      </c>
      <c r="F231" s="264" t="s">
        <v>271</v>
      </c>
      <c r="G231" s="265"/>
      <c r="H231" s="265"/>
      <c r="I231" s="265"/>
      <c r="J231" s="266">
        <v>2023</v>
      </c>
      <c r="K231" s="267" t="s">
        <v>850</v>
      </c>
      <c r="L231" s="23">
        <v>45291</v>
      </c>
      <c r="M231" s="296"/>
      <c r="N231" s="297"/>
      <c r="O231" s="297"/>
      <c r="P231" s="297"/>
      <c r="Q231" s="298"/>
      <c r="R231" s="265"/>
      <c r="S231" s="265" t="s">
        <v>899</v>
      </c>
      <c r="T231" s="263" t="s">
        <v>908</v>
      </c>
    </row>
    <row r="232" spans="1:20" ht="32.25" customHeight="1" x14ac:dyDescent="0.25">
      <c r="A232" s="24" t="s">
        <v>266</v>
      </c>
      <c r="B232" s="24" t="s">
        <v>267</v>
      </c>
      <c r="C232" s="324"/>
      <c r="D232" s="17" t="s">
        <v>849</v>
      </c>
      <c r="E232" s="24" t="s">
        <v>282</v>
      </c>
      <c r="F232" s="264" t="s">
        <v>271</v>
      </c>
      <c r="G232" s="265"/>
      <c r="H232" s="265"/>
      <c r="I232" s="265"/>
      <c r="J232" s="266">
        <v>2023</v>
      </c>
      <c r="K232" s="267" t="s">
        <v>850</v>
      </c>
      <c r="L232" s="23">
        <v>45291</v>
      </c>
      <c r="M232" s="296"/>
      <c r="N232" s="297"/>
      <c r="O232" s="297"/>
      <c r="P232" s="297"/>
      <c r="Q232" s="298"/>
      <c r="R232" s="265"/>
      <c r="S232" s="265" t="s">
        <v>899</v>
      </c>
      <c r="T232" s="263" t="s">
        <v>908</v>
      </c>
    </row>
    <row r="233" spans="1:20" ht="32.25" customHeight="1" x14ac:dyDescent="0.25">
      <c r="A233" s="24" t="s">
        <v>266</v>
      </c>
      <c r="B233" s="24" t="s">
        <v>267</v>
      </c>
      <c r="C233" s="324"/>
      <c r="D233" s="17" t="s">
        <v>851</v>
      </c>
      <c r="E233" s="24" t="s">
        <v>291</v>
      </c>
      <c r="F233" s="264" t="s">
        <v>271</v>
      </c>
      <c r="G233" s="265"/>
      <c r="H233" s="265"/>
      <c r="I233" s="265"/>
      <c r="J233" s="266">
        <v>2023</v>
      </c>
      <c r="K233" s="267" t="s">
        <v>850</v>
      </c>
      <c r="L233" s="23">
        <v>45291</v>
      </c>
      <c r="M233" s="296"/>
      <c r="N233" s="297"/>
      <c r="O233" s="297"/>
      <c r="P233" s="297"/>
      <c r="Q233" s="298"/>
      <c r="R233" s="265"/>
      <c r="S233" s="265" t="s">
        <v>899</v>
      </c>
      <c r="T233" s="263" t="s">
        <v>908</v>
      </c>
    </row>
    <row r="234" spans="1:20" ht="32.25" customHeight="1" x14ac:dyDescent="0.25">
      <c r="A234" s="24" t="s">
        <v>266</v>
      </c>
      <c r="B234" s="24" t="s">
        <v>267</v>
      </c>
      <c r="C234" s="324"/>
      <c r="D234" s="17" t="s">
        <v>852</v>
      </c>
      <c r="E234" s="24" t="s">
        <v>291</v>
      </c>
      <c r="F234" s="264" t="s">
        <v>271</v>
      </c>
      <c r="G234" s="265"/>
      <c r="H234" s="265"/>
      <c r="I234" s="265"/>
      <c r="J234" s="266">
        <v>2023</v>
      </c>
      <c r="K234" s="267" t="s">
        <v>850</v>
      </c>
      <c r="L234" s="23">
        <v>45291</v>
      </c>
      <c r="M234" s="296"/>
      <c r="N234" s="297"/>
      <c r="O234" s="297"/>
      <c r="P234" s="297"/>
      <c r="Q234" s="298"/>
      <c r="R234" s="265"/>
      <c r="S234" s="265" t="s">
        <v>899</v>
      </c>
      <c r="T234" s="263" t="s">
        <v>908</v>
      </c>
    </row>
    <row r="235" spans="1:20" ht="32.25" customHeight="1" x14ac:dyDescent="0.25">
      <c r="A235" s="24" t="s">
        <v>266</v>
      </c>
      <c r="B235" s="24" t="s">
        <v>267</v>
      </c>
      <c r="C235" s="325"/>
      <c r="D235" s="275" t="s">
        <v>853</v>
      </c>
      <c r="E235" s="24" t="s">
        <v>291</v>
      </c>
      <c r="F235" s="264" t="s">
        <v>271</v>
      </c>
      <c r="G235" s="265"/>
      <c r="H235" s="265"/>
      <c r="I235" s="265"/>
      <c r="J235" s="266">
        <v>2023</v>
      </c>
      <c r="K235" s="267" t="s">
        <v>850</v>
      </c>
      <c r="L235" s="23">
        <v>45291</v>
      </c>
      <c r="M235" s="299"/>
      <c r="N235" s="300"/>
      <c r="O235" s="300"/>
      <c r="P235" s="300"/>
      <c r="Q235" s="301"/>
      <c r="R235" s="265"/>
      <c r="S235" s="265" t="s">
        <v>899</v>
      </c>
      <c r="T235" s="263" t="s">
        <v>908</v>
      </c>
    </row>
  </sheetData>
  <autoFilter ref="A2:T235">
    <filterColumn colId="9">
      <filters>
        <filter val="2023"/>
      </filters>
    </filterColumn>
  </autoFilter>
  <mergeCells count="18">
    <mergeCell ref="M209:Q235"/>
    <mergeCell ref="C209:C235"/>
    <mergeCell ref="M184:Q208"/>
    <mergeCell ref="C180:C183"/>
    <mergeCell ref="C146:C150"/>
    <mergeCell ref="C139:C145"/>
    <mergeCell ref="M139:Q145"/>
    <mergeCell ref="C164:C174"/>
    <mergeCell ref="C175:C179"/>
    <mergeCell ref="M175:Q179"/>
    <mergeCell ref="C135:C138"/>
    <mergeCell ref="M135:Q138"/>
    <mergeCell ref="M164:Q174"/>
    <mergeCell ref="C160:C163"/>
    <mergeCell ref="M160:Q163"/>
    <mergeCell ref="C151:C159"/>
    <mergeCell ref="M151:Q159"/>
    <mergeCell ref="M146:Q150"/>
  </mergeCells>
  <pageMargins left="0.25" right="0.25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SO137"/>
  <sheetViews>
    <sheetView workbookViewId="0"/>
  </sheetViews>
  <sheetFormatPr defaultRowHeight="15" x14ac:dyDescent="0.25"/>
  <cols>
    <col min="1" max="1" width="9.5703125" style="87" customWidth="1"/>
    <col min="2" max="2" width="14.140625" style="87" customWidth="1"/>
    <col min="3" max="3" width="15.28515625" style="87" customWidth="1"/>
    <col min="4" max="4" width="15.42578125" style="87" customWidth="1"/>
    <col min="5" max="5" width="13.42578125" style="87" customWidth="1"/>
    <col min="6" max="6" width="8" style="87" bestFit="1" customWidth="1"/>
    <col min="7" max="7" width="5.7109375" style="87" customWidth="1"/>
    <col min="8" max="8" width="5.42578125" style="87" customWidth="1"/>
    <col min="9" max="9" width="5.85546875" style="87" customWidth="1"/>
    <col min="10" max="10" width="9" style="119" customWidth="1"/>
    <col min="11" max="11" width="11" style="87" customWidth="1"/>
    <col min="12" max="12" width="11.5703125" style="87" customWidth="1"/>
    <col min="13" max="13" width="9.28515625" style="87" bestFit="1" customWidth="1"/>
    <col min="14" max="14" width="8.5703125" style="87" hidden="1" customWidth="1"/>
    <col min="15" max="15" width="7.85546875" style="87" hidden="1" customWidth="1"/>
    <col min="16" max="16" width="7" style="87" hidden="1" customWidth="1"/>
    <col min="17" max="17" width="5" style="87" hidden="1" customWidth="1"/>
    <col min="18" max="18" width="9" style="87" bestFit="1" customWidth="1"/>
    <col min="19" max="19" width="16" style="87" bestFit="1" customWidth="1"/>
    <col min="20" max="20" width="11.5703125" style="87" bestFit="1" customWidth="1"/>
    <col min="21" max="16384" width="9.140625" style="87"/>
  </cols>
  <sheetData>
    <row r="1" spans="1:20" ht="29.25" customHeight="1" x14ac:dyDescent="0.25">
      <c r="A1" s="335" t="s">
        <v>903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138"/>
      <c r="O1" s="138"/>
      <c r="P1" s="138"/>
      <c r="Q1" s="138"/>
      <c r="R1" s="335"/>
      <c r="S1" s="335"/>
      <c r="T1" s="335"/>
    </row>
    <row r="2" spans="1:20" ht="38.25" x14ac:dyDescent="0.25">
      <c r="A2" s="18" t="s">
        <v>0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1" t="s">
        <v>9</v>
      </c>
      <c r="K2" s="20" t="s">
        <v>10</v>
      </c>
      <c r="L2" s="20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10" t="s">
        <v>18</v>
      </c>
      <c r="T2" s="10" t="s">
        <v>902</v>
      </c>
    </row>
    <row r="3" spans="1:20" s="130" customFormat="1" ht="24" hidden="1" x14ac:dyDescent="0.25">
      <c r="A3" s="16" t="s">
        <v>70</v>
      </c>
      <c r="B3" s="16" t="s">
        <v>66</v>
      </c>
      <c r="C3" s="16" t="s">
        <v>559</v>
      </c>
      <c r="D3" s="16" t="s">
        <v>560</v>
      </c>
      <c r="E3" s="16" t="s">
        <v>22</v>
      </c>
      <c r="F3" s="16">
        <v>25</v>
      </c>
      <c r="G3" s="16">
        <v>34</v>
      </c>
      <c r="H3" s="16">
        <v>22</v>
      </c>
      <c r="I3" s="16">
        <v>748</v>
      </c>
      <c r="J3" s="137">
        <v>2021</v>
      </c>
      <c r="K3" s="70">
        <v>44393</v>
      </c>
      <c r="L3" s="70">
        <v>44561</v>
      </c>
      <c r="M3" s="148">
        <v>18700</v>
      </c>
      <c r="N3" s="148">
        <v>4114</v>
      </c>
      <c r="O3" s="148"/>
      <c r="P3" s="148"/>
      <c r="Q3" s="148"/>
      <c r="R3" s="148">
        <v>22814</v>
      </c>
      <c r="S3" s="137" t="s">
        <v>905</v>
      </c>
      <c r="T3" s="16" t="s">
        <v>907</v>
      </c>
    </row>
    <row r="4" spans="1:20" s="130" customFormat="1" ht="24" hidden="1" x14ac:dyDescent="0.25">
      <c r="A4" s="16" t="s">
        <v>70</v>
      </c>
      <c r="B4" s="16" t="s">
        <v>66</v>
      </c>
      <c r="C4" s="16" t="s">
        <v>559</v>
      </c>
      <c r="D4" s="16" t="s">
        <v>560</v>
      </c>
      <c r="E4" s="16" t="s">
        <v>22</v>
      </c>
      <c r="F4" s="16">
        <v>25</v>
      </c>
      <c r="G4" s="16">
        <v>34</v>
      </c>
      <c r="H4" s="16">
        <v>2</v>
      </c>
      <c r="I4" s="16">
        <v>68</v>
      </c>
      <c r="J4" s="137">
        <v>2022</v>
      </c>
      <c r="K4" s="70">
        <v>44562</v>
      </c>
      <c r="L4" s="70">
        <v>44576</v>
      </c>
      <c r="M4" s="148">
        <v>1700</v>
      </c>
      <c r="N4" s="148">
        <v>374</v>
      </c>
      <c r="O4" s="148"/>
      <c r="P4" s="148"/>
      <c r="Q4" s="148"/>
      <c r="R4" s="148">
        <v>2074</v>
      </c>
      <c r="S4" s="137" t="s">
        <v>905</v>
      </c>
      <c r="T4" s="16" t="s">
        <v>907</v>
      </c>
    </row>
    <row r="5" spans="1:20" ht="24" hidden="1" x14ac:dyDescent="0.25">
      <c r="A5" s="16" t="s">
        <v>20</v>
      </c>
      <c r="B5" s="16" t="s">
        <v>29</v>
      </c>
      <c r="C5" s="16" t="s">
        <v>119</v>
      </c>
      <c r="D5" s="16" t="s">
        <v>570</v>
      </c>
      <c r="E5" s="16" t="s">
        <v>22</v>
      </c>
      <c r="F5" s="160">
        <v>25</v>
      </c>
      <c r="G5" s="16">
        <v>32</v>
      </c>
      <c r="H5" s="16">
        <v>6</v>
      </c>
      <c r="I5" s="16">
        <f t="shared" ref="I5:I21" si="0">+G5*H5</f>
        <v>192</v>
      </c>
      <c r="J5" s="137">
        <v>2022</v>
      </c>
      <c r="K5" s="70">
        <v>44621</v>
      </c>
      <c r="L5" s="147">
        <v>44665</v>
      </c>
      <c r="M5" s="148">
        <f>F5*G5*H5</f>
        <v>4800</v>
      </c>
      <c r="N5" s="148"/>
      <c r="O5" s="148"/>
      <c r="P5" s="148"/>
      <c r="Q5" s="148"/>
      <c r="R5" s="148">
        <f>F5*G5*H5</f>
        <v>4800</v>
      </c>
      <c r="S5" s="137" t="s">
        <v>906</v>
      </c>
      <c r="T5" s="16" t="s">
        <v>907</v>
      </c>
    </row>
    <row r="6" spans="1:20" ht="24" hidden="1" x14ac:dyDescent="0.25">
      <c r="A6" s="16" t="s">
        <v>20</v>
      </c>
      <c r="B6" s="16" t="s">
        <v>29</v>
      </c>
      <c r="C6" s="16" t="s">
        <v>119</v>
      </c>
      <c r="D6" s="16" t="s">
        <v>570</v>
      </c>
      <c r="E6" s="16" t="s">
        <v>22</v>
      </c>
      <c r="F6" s="160">
        <v>25</v>
      </c>
      <c r="G6" s="16">
        <v>34</v>
      </c>
      <c r="H6" s="16">
        <v>10</v>
      </c>
      <c r="I6" s="16">
        <f t="shared" si="0"/>
        <v>340</v>
      </c>
      <c r="J6" s="137">
        <v>2022</v>
      </c>
      <c r="K6" s="70">
        <v>44666</v>
      </c>
      <c r="L6" s="147">
        <v>44742</v>
      </c>
      <c r="M6" s="148">
        <f>F6*G6*H6</f>
        <v>8500</v>
      </c>
      <c r="N6" s="148"/>
      <c r="O6" s="148"/>
      <c r="P6" s="148"/>
      <c r="Q6" s="148"/>
      <c r="R6" s="148">
        <f>F6*G6*H6</f>
        <v>8500</v>
      </c>
      <c r="S6" s="137" t="s">
        <v>552</v>
      </c>
      <c r="T6" s="16" t="s">
        <v>907</v>
      </c>
    </row>
    <row r="7" spans="1:20" ht="24" hidden="1" x14ac:dyDescent="0.25">
      <c r="A7" s="16" t="s">
        <v>20</v>
      </c>
      <c r="B7" s="16" t="s">
        <v>29</v>
      </c>
      <c r="C7" s="16" t="s">
        <v>119</v>
      </c>
      <c r="D7" s="16" t="s">
        <v>426</v>
      </c>
      <c r="E7" s="16" t="s">
        <v>447</v>
      </c>
      <c r="F7" s="160">
        <v>30</v>
      </c>
      <c r="G7" s="16">
        <v>5</v>
      </c>
      <c r="H7" s="16">
        <v>24</v>
      </c>
      <c r="I7" s="16">
        <f t="shared" si="0"/>
        <v>120</v>
      </c>
      <c r="J7" s="137">
        <v>2021</v>
      </c>
      <c r="K7" s="70">
        <v>44467</v>
      </c>
      <c r="L7" s="70">
        <v>44561</v>
      </c>
      <c r="M7" s="148">
        <f t="shared" ref="M7:M8" si="1">F7*G7*H7</f>
        <v>3600</v>
      </c>
      <c r="N7" s="148"/>
      <c r="O7" s="148"/>
      <c r="P7" s="148"/>
      <c r="Q7" s="148"/>
      <c r="R7" s="148">
        <f>F7*G7*H7</f>
        <v>3600</v>
      </c>
      <c r="S7" s="137" t="s">
        <v>448</v>
      </c>
      <c r="T7" s="16" t="s">
        <v>907</v>
      </c>
    </row>
    <row r="8" spans="1:20" ht="24" hidden="1" x14ac:dyDescent="0.25">
      <c r="A8" s="16" t="s">
        <v>20</v>
      </c>
      <c r="B8" s="16" t="s">
        <v>29</v>
      </c>
      <c r="C8" s="16" t="s">
        <v>119</v>
      </c>
      <c r="D8" s="16" t="s">
        <v>450</v>
      </c>
      <c r="E8" s="16" t="s">
        <v>447</v>
      </c>
      <c r="F8" s="160">
        <v>30</v>
      </c>
      <c r="G8" s="16">
        <v>5</v>
      </c>
      <c r="H8" s="16">
        <v>24</v>
      </c>
      <c r="I8" s="16">
        <f t="shared" si="0"/>
        <v>120</v>
      </c>
      <c r="J8" s="137">
        <v>2021</v>
      </c>
      <c r="K8" s="70">
        <v>44467</v>
      </c>
      <c r="L8" s="70">
        <v>44561</v>
      </c>
      <c r="M8" s="148">
        <f t="shared" si="1"/>
        <v>3600</v>
      </c>
      <c r="N8" s="148"/>
      <c r="O8" s="148"/>
      <c r="P8" s="148"/>
      <c r="Q8" s="148"/>
      <c r="R8" s="148">
        <f>F8*G8*H8</f>
        <v>3600</v>
      </c>
      <c r="S8" s="137" t="s">
        <v>448</v>
      </c>
      <c r="T8" s="16" t="s">
        <v>907</v>
      </c>
    </row>
    <row r="9" spans="1:20" ht="24" hidden="1" x14ac:dyDescent="0.25">
      <c r="A9" s="16" t="s">
        <v>20</v>
      </c>
      <c r="B9" s="16" t="s">
        <v>29</v>
      </c>
      <c r="C9" s="16" t="s">
        <v>119</v>
      </c>
      <c r="D9" s="16" t="s">
        <v>120</v>
      </c>
      <c r="E9" s="16" t="s">
        <v>121</v>
      </c>
      <c r="F9" s="160">
        <v>30</v>
      </c>
      <c r="G9" s="16">
        <v>5</v>
      </c>
      <c r="H9" s="16">
        <v>24</v>
      </c>
      <c r="I9" s="16">
        <f t="shared" si="0"/>
        <v>120</v>
      </c>
      <c r="J9" s="137">
        <v>2022</v>
      </c>
      <c r="K9" s="70">
        <v>44562</v>
      </c>
      <c r="L9" s="147">
        <v>44742</v>
      </c>
      <c r="M9" s="148">
        <f t="shared" ref="M9:M21" si="2">F9*G9*H9</f>
        <v>3600</v>
      </c>
      <c r="N9" s="148"/>
      <c r="O9" s="148"/>
      <c r="P9" s="148"/>
      <c r="Q9" s="148"/>
      <c r="R9" s="148">
        <f t="shared" ref="R9:R22" si="3">M9+N9+O9+P9+Q9</f>
        <v>3600</v>
      </c>
      <c r="S9" s="137" t="s">
        <v>412</v>
      </c>
      <c r="T9" s="16" t="s">
        <v>907</v>
      </c>
    </row>
    <row r="10" spans="1:20" ht="24" hidden="1" x14ac:dyDescent="0.25">
      <c r="A10" s="16" t="s">
        <v>20</v>
      </c>
      <c r="B10" s="16" t="s">
        <v>29</v>
      </c>
      <c r="C10" s="16" t="s">
        <v>119</v>
      </c>
      <c r="D10" s="16" t="s">
        <v>122</v>
      </c>
      <c r="E10" s="16" t="s">
        <v>121</v>
      </c>
      <c r="F10" s="160">
        <v>30</v>
      </c>
      <c r="G10" s="16">
        <v>5</v>
      </c>
      <c r="H10" s="16">
        <v>24</v>
      </c>
      <c r="I10" s="16">
        <f t="shared" si="0"/>
        <v>120</v>
      </c>
      <c r="J10" s="137">
        <v>2022</v>
      </c>
      <c r="K10" s="70">
        <v>44562</v>
      </c>
      <c r="L10" s="147">
        <v>44742</v>
      </c>
      <c r="M10" s="148">
        <f t="shared" si="2"/>
        <v>3600</v>
      </c>
      <c r="N10" s="148"/>
      <c r="O10" s="148"/>
      <c r="P10" s="148"/>
      <c r="Q10" s="148"/>
      <c r="R10" s="148">
        <f t="shared" si="3"/>
        <v>3600</v>
      </c>
      <c r="S10" s="137" t="s">
        <v>412</v>
      </c>
      <c r="T10" s="16" t="s">
        <v>907</v>
      </c>
    </row>
    <row r="11" spans="1:20" ht="24" hidden="1" x14ac:dyDescent="0.25">
      <c r="A11" s="16" t="s">
        <v>20</v>
      </c>
      <c r="B11" s="16" t="s">
        <v>29</v>
      </c>
      <c r="C11" s="16" t="s">
        <v>119</v>
      </c>
      <c r="D11" s="16" t="s">
        <v>123</v>
      </c>
      <c r="E11" s="16" t="s">
        <v>121</v>
      </c>
      <c r="F11" s="160">
        <v>30</v>
      </c>
      <c r="G11" s="16">
        <v>5</v>
      </c>
      <c r="H11" s="16">
        <v>24</v>
      </c>
      <c r="I11" s="16">
        <f t="shared" si="0"/>
        <v>120</v>
      </c>
      <c r="J11" s="137">
        <v>2022</v>
      </c>
      <c r="K11" s="70">
        <v>44562</v>
      </c>
      <c r="L11" s="147">
        <v>44742</v>
      </c>
      <c r="M11" s="148">
        <f t="shared" si="2"/>
        <v>3600</v>
      </c>
      <c r="N11" s="148"/>
      <c r="O11" s="148"/>
      <c r="P11" s="148"/>
      <c r="Q11" s="148"/>
      <c r="R11" s="148">
        <f t="shared" si="3"/>
        <v>3600</v>
      </c>
      <c r="S11" s="137" t="s">
        <v>412</v>
      </c>
      <c r="T11" s="16" t="s">
        <v>907</v>
      </c>
    </row>
    <row r="12" spans="1:20" ht="24" hidden="1" x14ac:dyDescent="0.25">
      <c r="A12" s="16" t="s">
        <v>20</v>
      </c>
      <c r="B12" s="16" t="s">
        <v>29</v>
      </c>
      <c r="C12" s="16" t="s">
        <v>119</v>
      </c>
      <c r="D12" s="16" t="s">
        <v>124</v>
      </c>
      <c r="E12" s="16" t="s">
        <v>121</v>
      </c>
      <c r="F12" s="160">
        <v>30</v>
      </c>
      <c r="G12" s="16">
        <v>5</v>
      </c>
      <c r="H12" s="16">
        <v>24</v>
      </c>
      <c r="I12" s="16">
        <f t="shared" si="0"/>
        <v>120</v>
      </c>
      <c r="J12" s="137">
        <v>2022</v>
      </c>
      <c r="K12" s="70">
        <v>44562</v>
      </c>
      <c r="L12" s="147">
        <v>44742</v>
      </c>
      <c r="M12" s="148">
        <f t="shared" si="2"/>
        <v>3600</v>
      </c>
      <c r="N12" s="148"/>
      <c r="O12" s="148"/>
      <c r="P12" s="148"/>
      <c r="Q12" s="148"/>
      <c r="R12" s="148">
        <f t="shared" si="3"/>
        <v>3600</v>
      </c>
      <c r="S12" s="137" t="s">
        <v>412</v>
      </c>
      <c r="T12" s="16" t="s">
        <v>907</v>
      </c>
    </row>
    <row r="13" spans="1:20" ht="24" hidden="1" x14ac:dyDescent="0.25">
      <c r="A13" s="16" t="s">
        <v>20</v>
      </c>
      <c r="B13" s="16" t="s">
        <v>29</v>
      </c>
      <c r="C13" s="16" t="s">
        <v>119</v>
      </c>
      <c r="D13" s="16" t="s">
        <v>125</v>
      </c>
      <c r="E13" s="16" t="s">
        <v>121</v>
      </c>
      <c r="F13" s="160">
        <v>30</v>
      </c>
      <c r="G13" s="16">
        <v>5</v>
      </c>
      <c r="H13" s="16">
        <v>24</v>
      </c>
      <c r="I13" s="16">
        <f t="shared" si="0"/>
        <v>120</v>
      </c>
      <c r="J13" s="137">
        <v>2022</v>
      </c>
      <c r="K13" s="70">
        <v>44562</v>
      </c>
      <c r="L13" s="147">
        <v>44742</v>
      </c>
      <c r="M13" s="148">
        <f t="shared" si="2"/>
        <v>3600</v>
      </c>
      <c r="N13" s="148"/>
      <c r="O13" s="148"/>
      <c r="P13" s="148"/>
      <c r="Q13" s="148"/>
      <c r="R13" s="148">
        <f t="shared" si="3"/>
        <v>3600</v>
      </c>
      <c r="S13" s="137" t="s">
        <v>412</v>
      </c>
      <c r="T13" s="16" t="s">
        <v>907</v>
      </c>
    </row>
    <row r="14" spans="1:20" ht="24" hidden="1" x14ac:dyDescent="0.25">
      <c r="A14" s="16" t="s">
        <v>20</v>
      </c>
      <c r="B14" s="16" t="s">
        <v>29</v>
      </c>
      <c r="C14" s="16" t="s">
        <v>119</v>
      </c>
      <c r="D14" s="16" t="s">
        <v>126</v>
      </c>
      <c r="E14" s="16" t="s">
        <v>33</v>
      </c>
      <c r="F14" s="160">
        <v>40</v>
      </c>
      <c r="G14" s="16">
        <v>8</v>
      </c>
      <c r="H14" s="16">
        <v>24</v>
      </c>
      <c r="I14" s="16">
        <f t="shared" si="0"/>
        <v>192</v>
      </c>
      <c r="J14" s="137">
        <v>2022</v>
      </c>
      <c r="K14" s="70">
        <v>44562</v>
      </c>
      <c r="L14" s="147">
        <v>44742</v>
      </c>
      <c r="M14" s="148">
        <f t="shared" si="2"/>
        <v>7680</v>
      </c>
      <c r="N14" s="148"/>
      <c r="O14" s="148"/>
      <c r="P14" s="148">
        <f>M14*4/100</f>
        <v>307.2</v>
      </c>
      <c r="Q14" s="148"/>
      <c r="R14" s="148">
        <f t="shared" si="3"/>
        <v>7987.2</v>
      </c>
      <c r="S14" s="137" t="s">
        <v>412</v>
      </c>
      <c r="T14" s="16" t="s">
        <v>907</v>
      </c>
    </row>
    <row r="15" spans="1:20" ht="24" hidden="1" x14ac:dyDescent="0.25">
      <c r="A15" s="16" t="s">
        <v>20</v>
      </c>
      <c r="B15" s="16" t="s">
        <v>29</v>
      </c>
      <c r="C15" s="16" t="s">
        <v>119</v>
      </c>
      <c r="D15" s="16" t="s">
        <v>127</v>
      </c>
      <c r="E15" s="16" t="s">
        <v>33</v>
      </c>
      <c r="F15" s="160">
        <v>40</v>
      </c>
      <c r="G15" s="16">
        <v>8</v>
      </c>
      <c r="H15" s="16">
        <v>24</v>
      </c>
      <c r="I15" s="16">
        <f t="shared" si="0"/>
        <v>192</v>
      </c>
      <c r="J15" s="137">
        <v>2022</v>
      </c>
      <c r="K15" s="70">
        <v>44562</v>
      </c>
      <c r="L15" s="147">
        <v>44742</v>
      </c>
      <c r="M15" s="148">
        <f t="shared" si="2"/>
        <v>7680</v>
      </c>
      <c r="N15" s="148"/>
      <c r="O15" s="148"/>
      <c r="P15" s="148">
        <f>M15*4/100</f>
        <v>307.2</v>
      </c>
      <c r="Q15" s="148"/>
      <c r="R15" s="148">
        <f t="shared" si="3"/>
        <v>7987.2</v>
      </c>
      <c r="S15" s="137" t="s">
        <v>412</v>
      </c>
      <c r="T15" s="16" t="s">
        <v>907</v>
      </c>
    </row>
    <row r="16" spans="1:20" ht="24" hidden="1" x14ac:dyDescent="0.25">
      <c r="A16" s="16" t="s">
        <v>20</v>
      </c>
      <c r="B16" s="16" t="s">
        <v>29</v>
      </c>
      <c r="C16" s="16" t="s">
        <v>119</v>
      </c>
      <c r="D16" s="16" t="s">
        <v>128</v>
      </c>
      <c r="E16" s="16" t="s">
        <v>33</v>
      </c>
      <c r="F16" s="160">
        <v>40</v>
      </c>
      <c r="G16" s="16">
        <v>11</v>
      </c>
      <c r="H16" s="16">
        <v>24</v>
      </c>
      <c r="I16" s="16">
        <f t="shared" si="0"/>
        <v>264</v>
      </c>
      <c r="J16" s="137">
        <v>2022</v>
      </c>
      <c r="K16" s="70">
        <v>44562</v>
      </c>
      <c r="L16" s="147">
        <v>44742</v>
      </c>
      <c r="M16" s="148">
        <f t="shared" si="2"/>
        <v>10560</v>
      </c>
      <c r="N16" s="148"/>
      <c r="O16" s="148"/>
      <c r="P16" s="148">
        <f>M16*4/100</f>
        <v>422.4</v>
      </c>
      <c r="Q16" s="148"/>
      <c r="R16" s="148">
        <f t="shared" si="3"/>
        <v>10982.4</v>
      </c>
      <c r="S16" s="137" t="s">
        <v>412</v>
      </c>
      <c r="T16" s="16" t="s">
        <v>907</v>
      </c>
    </row>
    <row r="17" spans="1:20" ht="24" hidden="1" x14ac:dyDescent="0.25">
      <c r="A17" s="16" t="s">
        <v>20</v>
      </c>
      <c r="B17" s="16" t="s">
        <v>29</v>
      </c>
      <c r="C17" s="16" t="s">
        <v>119</v>
      </c>
      <c r="D17" s="16" t="s">
        <v>129</v>
      </c>
      <c r="E17" s="16" t="s">
        <v>33</v>
      </c>
      <c r="F17" s="160">
        <v>40</v>
      </c>
      <c r="G17" s="16">
        <v>5</v>
      </c>
      <c r="H17" s="16">
        <v>24</v>
      </c>
      <c r="I17" s="16">
        <f t="shared" si="0"/>
        <v>120</v>
      </c>
      <c r="J17" s="137">
        <v>2022</v>
      </c>
      <c r="K17" s="70">
        <v>44562</v>
      </c>
      <c r="L17" s="147">
        <v>44742</v>
      </c>
      <c r="M17" s="148">
        <f t="shared" si="2"/>
        <v>4800</v>
      </c>
      <c r="N17" s="148"/>
      <c r="O17" s="148"/>
      <c r="P17" s="148">
        <f>M17*4/100</f>
        <v>192</v>
      </c>
      <c r="Q17" s="148"/>
      <c r="R17" s="148">
        <f t="shared" si="3"/>
        <v>4992</v>
      </c>
      <c r="S17" s="137" t="s">
        <v>412</v>
      </c>
      <c r="T17" s="16" t="s">
        <v>907</v>
      </c>
    </row>
    <row r="18" spans="1:20" ht="24" hidden="1" x14ac:dyDescent="0.25">
      <c r="A18" s="16" t="s">
        <v>20</v>
      </c>
      <c r="B18" s="16" t="s">
        <v>29</v>
      </c>
      <c r="C18" s="16" t="s">
        <v>119</v>
      </c>
      <c r="D18" s="16" t="s">
        <v>130</v>
      </c>
      <c r="E18" s="16" t="s">
        <v>33</v>
      </c>
      <c r="F18" s="160">
        <v>40</v>
      </c>
      <c r="G18" s="16">
        <v>5</v>
      </c>
      <c r="H18" s="16">
        <v>24</v>
      </c>
      <c r="I18" s="16">
        <f t="shared" si="0"/>
        <v>120</v>
      </c>
      <c r="J18" s="137">
        <v>2022</v>
      </c>
      <c r="K18" s="70">
        <v>44562</v>
      </c>
      <c r="L18" s="147">
        <v>44742</v>
      </c>
      <c r="M18" s="148">
        <f t="shared" si="2"/>
        <v>4800</v>
      </c>
      <c r="N18" s="148"/>
      <c r="O18" s="148"/>
      <c r="P18" s="148">
        <f>M18*4/100</f>
        <v>192</v>
      </c>
      <c r="Q18" s="148"/>
      <c r="R18" s="148">
        <f t="shared" si="3"/>
        <v>4992</v>
      </c>
      <c r="S18" s="137" t="s">
        <v>412</v>
      </c>
      <c r="T18" s="16" t="s">
        <v>907</v>
      </c>
    </row>
    <row r="19" spans="1:20" ht="24" hidden="1" x14ac:dyDescent="0.25">
      <c r="A19" s="16" t="s">
        <v>20</v>
      </c>
      <c r="B19" s="16" t="s">
        <v>29</v>
      </c>
      <c r="C19" s="16" t="s">
        <v>119</v>
      </c>
      <c r="D19" s="16" t="s">
        <v>131</v>
      </c>
      <c r="E19" s="16" t="s">
        <v>121</v>
      </c>
      <c r="F19" s="160">
        <v>30</v>
      </c>
      <c r="G19" s="16">
        <v>5</v>
      </c>
      <c r="H19" s="16">
        <v>24</v>
      </c>
      <c r="I19" s="16">
        <f t="shared" si="0"/>
        <v>120</v>
      </c>
      <c r="J19" s="137">
        <v>2022</v>
      </c>
      <c r="K19" s="70">
        <v>44562</v>
      </c>
      <c r="L19" s="147">
        <v>44742</v>
      </c>
      <c r="M19" s="148">
        <f t="shared" si="2"/>
        <v>3600</v>
      </c>
      <c r="N19" s="148"/>
      <c r="O19" s="148"/>
      <c r="P19" s="148"/>
      <c r="Q19" s="148"/>
      <c r="R19" s="148">
        <f t="shared" si="3"/>
        <v>3600</v>
      </c>
      <c r="S19" s="137" t="s">
        <v>412</v>
      </c>
      <c r="T19" s="16" t="s">
        <v>907</v>
      </c>
    </row>
    <row r="20" spans="1:20" ht="24" hidden="1" x14ac:dyDescent="0.25">
      <c r="A20" s="16" t="s">
        <v>20</v>
      </c>
      <c r="B20" s="16" t="s">
        <v>29</v>
      </c>
      <c r="C20" s="16" t="s">
        <v>119</v>
      </c>
      <c r="D20" s="16" t="s">
        <v>132</v>
      </c>
      <c r="E20" s="16" t="s">
        <v>121</v>
      </c>
      <c r="F20" s="160">
        <v>30</v>
      </c>
      <c r="G20" s="16">
        <v>5</v>
      </c>
      <c r="H20" s="16">
        <v>24</v>
      </c>
      <c r="I20" s="16">
        <f t="shared" si="0"/>
        <v>120</v>
      </c>
      <c r="J20" s="137">
        <v>2022</v>
      </c>
      <c r="K20" s="70">
        <v>44562</v>
      </c>
      <c r="L20" s="147">
        <v>44742</v>
      </c>
      <c r="M20" s="148">
        <f t="shared" si="2"/>
        <v>3600</v>
      </c>
      <c r="N20" s="148"/>
      <c r="O20" s="148"/>
      <c r="P20" s="148"/>
      <c r="Q20" s="148"/>
      <c r="R20" s="148">
        <f t="shared" si="3"/>
        <v>3600</v>
      </c>
      <c r="S20" s="137" t="s">
        <v>412</v>
      </c>
      <c r="T20" s="16" t="s">
        <v>907</v>
      </c>
    </row>
    <row r="21" spans="1:20" ht="24" hidden="1" x14ac:dyDescent="0.25">
      <c r="A21" s="16" t="s">
        <v>20</v>
      </c>
      <c r="B21" s="16" t="s">
        <v>29</v>
      </c>
      <c r="C21" s="16" t="s">
        <v>119</v>
      </c>
      <c r="D21" s="16" t="s">
        <v>64</v>
      </c>
      <c r="E21" s="16" t="s">
        <v>48</v>
      </c>
      <c r="F21" s="160">
        <v>20</v>
      </c>
      <c r="G21" s="16">
        <v>10</v>
      </c>
      <c r="H21" s="16">
        <v>24</v>
      </c>
      <c r="I21" s="16">
        <f t="shared" si="0"/>
        <v>240</v>
      </c>
      <c r="J21" s="137">
        <v>2022</v>
      </c>
      <c r="K21" s="70">
        <v>44562</v>
      </c>
      <c r="L21" s="147">
        <v>44742</v>
      </c>
      <c r="M21" s="148">
        <f t="shared" si="2"/>
        <v>4800</v>
      </c>
      <c r="N21" s="148">
        <f>M21*2%</f>
        <v>96</v>
      </c>
      <c r="O21" s="148"/>
      <c r="P21" s="148"/>
      <c r="Q21" s="148"/>
      <c r="R21" s="148">
        <f t="shared" si="3"/>
        <v>4896</v>
      </c>
      <c r="S21" s="137" t="s">
        <v>412</v>
      </c>
      <c r="T21" s="16" t="s">
        <v>907</v>
      </c>
    </row>
    <row r="22" spans="1:20" ht="36" hidden="1" x14ac:dyDescent="0.25">
      <c r="A22" s="16" t="s">
        <v>20</v>
      </c>
      <c r="B22" s="16" t="s">
        <v>29</v>
      </c>
      <c r="C22" s="16" t="s">
        <v>138</v>
      </c>
      <c r="D22" s="302" t="s">
        <v>139</v>
      </c>
      <c r="E22" s="16" t="s">
        <v>140</v>
      </c>
      <c r="F22" s="160">
        <v>20</v>
      </c>
      <c r="G22" s="16">
        <v>34</v>
      </c>
      <c r="H22" s="16">
        <v>20</v>
      </c>
      <c r="I22" s="16">
        <f t="shared" ref="I22:I31" si="4">G22*H22</f>
        <v>680</v>
      </c>
      <c r="J22" s="137">
        <v>2022</v>
      </c>
      <c r="K22" s="70">
        <v>44562</v>
      </c>
      <c r="L22" s="70">
        <v>44712</v>
      </c>
      <c r="M22" s="148">
        <v>29240</v>
      </c>
      <c r="N22" s="148"/>
      <c r="O22" s="148"/>
      <c r="P22" s="148">
        <v>1169.5999999999999</v>
      </c>
      <c r="Q22" s="148"/>
      <c r="R22" s="148">
        <f t="shared" si="3"/>
        <v>30409.599999999999</v>
      </c>
      <c r="S22" s="137" t="s">
        <v>467</v>
      </c>
      <c r="T22" s="16" t="s">
        <v>907</v>
      </c>
    </row>
    <row r="23" spans="1:20" s="131" customFormat="1" ht="33" hidden="1" customHeight="1" x14ac:dyDescent="0.25">
      <c r="A23" s="16" t="s">
        <v>20</v>
      </c>
      <c r="B23" s="16" t="s">
        <v>44</v>
      </c>
      <c r="C23" s="16" t="s">
        <v>409</v>
      </c>
      <c r="D23" s="16" t="s">
        <v>176</v>
      </c>
      <c r="E23" s="16" t="s">
        <v>50</v>
      </c>
      <c r="F23" s="160">
        <v>23</v>
      </c>
      <c r="G23" s="16">
        <v>18</v>
      </c>
      <c r="H23" s="16">
        <v>47</v>
      </c>
      <c r="I23" s="16">
        <f t="shared" si="4"/>
        <v>846</v>
      </c>
      <c r="J23" s="137">
        <v>2022</v>
      </c>
      <c r="K23" s="70">
        <v>44562</v>
      </c>
      <c r="L23" s="70">
        <v>44926</v>
      </c>
      <c r="M23" s="148">
        <f t="shared" ref="M23:M61" si="5">F23*G23*H23</f>
        <v>19458</v>
      </c>
      <c r="N23" s="148">
        <f>M23*2%</f>
        <v>389.16</v>
      </c>
      <c r="O23" s="148"/>
      <c r="P23" s="148"/>
      <c r="Q23" s="148"/>
      <c r="R23" s="148">
        <f>SUM(M23:Q23)</f>
        <v>19847.16</v>
      </c>
      <c r="S23" s="137" t="s">
        <v>542</v>
      </c>
      <c r="T23" s="16" t="s">
        <v>907</v>
      </c>
    </row>
    <row r="24" spans="1:20" s="131" customFormat="1" ht="36" hidden="1" x14ac:dyDescent="0.25">
      <c r="A24" s="16" t="s">
        <v>384</v>
      </c>
      <c r="B24" s="16" t="s">
        <v>44</v>
      </c>
      <c r="C24" s="16" t="s">
        <v>470</v>
      </c>
      <c r="D24" s="276" t="s">
        <v>904</v>
      </c>
      <c r="E24" s="16" t="s">
        <v>50</v>
      </c>
      <c r="F24" s="160">
        <v>23</v>
      </c>
      <c r="G24" s="16">
        <v>20</v>
      </c>
      <c r="H24" s="16">
        <v>48</v>
      </c>
      <c r="I24" s="16">
        <f t="shared" si="4"/>
        <v>960</v>
      </c>
      <c r="J24" s="137">
        <v>2022</v>
      </c>
      <c r="K24" s="70">
        <v>44562</v>
      </c>
      <c r="L24" s="70">
        <v>44926</v>
      </c>
      <c r="M24" s="66">
        <f t="shared" si="5"/>
        <v>22080</v>
      </c>
      <c r="N24" s="148">
        <f>M24*2%</f>
        <v>441.6</v>
      </c>
      <c r="O24" s="303"/>
      <c r="P24" s="148"/>
      <c r="Q24" s="148"/>
      <c r="R24" s="148">
        <f>SUBTOTAL(9,M24:Q24)</f>
        <v>0</v>
      </c>
      <c r="S24" s="137" t="s">
        <v>487</v>
      </c>
      <c r="T24" s="16" t="s">
        <v>907</v>
      </c>
    </row>
    <row r="25" spans="1:20" s="131" customFormat="1" ht="36" hidden="1" x14ac:dyDescent="0.25">
      <c r="A25" s="16" t="s">
        <v>384</v>
      </c>
      <c r="B25" s="16" t="s">
        <v>44</v>
      </c>
      <c r="C25" s="16" t="s">
        <v>470</v>
      </c>
      <c r="D25" s="276" t="s">
        <v>904</v>
      </c>
      <c r="E25" s="16" t="s">
        <v>50</v>
      </c>
      <c r="F25" s="160">
        <v>23</v>
      </c>
      <c r="G25" s="16">
        <v>20</v>
      </c>
      <c r="H25" s="16">
        <v>48</v>
      </c>
      <c r="I25" s="16">
        <f t="shared" si="4"/>
        <v>960</v>
      </c>
      <c r="J25" s="137">
        <v>2022</v>
      </c>
      <c r="K25" s="70">
        <v>44562</v>
      </c>
      <c r="L25" s="70">
        <v>44926</v>
      </c>
      <c r="M25" s="66">
        <f t="shared" si="5"/>
        <v>22080</v>
      </c>
      <c r="N25" s="148">
        <f t="shared" ref="N25:N31" si="6">M25*2%</f>
        <v>441.6</v>
      </c>
      <c r="O25" s="303"/>
      <c r="P25" s="148"/>
      <c r="Q25" s="148"/>
      <c r="R25" s="148">
        <f t="shared" ref="R25:R31" si="7">SUBTOTAL(9,M25:Q25)</f>
        <v>0</v>
      </c>
      <c r="S25" s="137" t="s">
        <v>487</v>
      </c>
      <c r="T25" s="16" t="s">
        <v>907</v>
      </c>
    </row>
    <row r="26" spans="1:20" s="131" customFormat="1" ht="36" hidden="1" x14ac:dyDescent="0.25">
      <c r="A26" s="16" t="s">
        <v>384</v>
      </c>
      <c r="B26" s="16" t="s">
        <v>44</v>
      </c>
      <c r="C26" s="16" t="s">
        <v>470</v>
      </c>
      <c r="D26" s="276" t="s">
        <v>904</v>
      </c>
      <c r="E26" s="16" t="s">
        <v>50</v>
      </c>
      <c r="F26" s="160">
        <v>23</v>
      </c>
      <c r="G26" s="16">
        <v>20</v>
      </c>
      <c r="H26" s="16">
        <v>48</v>
      </c>
      <c r="I26" s="16">
        <f t="shared" si="4"/>
        <v>960</v>
      </c>
      <c r="J26" s="137">
        <v>2022</v>
      </c>
      <c r="K26" s="70">
        <v>44562</v>
      </c>
      <c r="L26" s="70">
        <v>44926</v>
      </c>
      <c r="M26" s="66">
        <f t="shared" si="5"/>
        <v>22080</v>
      </c>
      <c r="N26" s="148">
        <f t="shared" si="6"/>
        <v>441.6</v>
      </c>
      <c r="O26" s="303"/>
      <c r="P26" s="148"/>
      <c r="Q26" s="148"/>
      <c r="R26" s="148">
        <f t="shared" si="7"/>
        <v>0</v>
      </c>
      <c r="S26" s="137" t="s">
        <v>487</v>
      </c>
      <c r="T26" s="16" t="s">
        <v>907</v>
      </c>
    </row>
    <row r="27" spans="1:20" s="131" customFormat="1" ht="24" hidden="1" x14ac:dyDescent="0.25">
      <c r="A27" s="16" t="s">
        <v>384</v>
      </c>
      <c r="B27" s="16" t="s">
        <v>44</v>
      </c>
      <c r="C27" s="16" t="s">
        <v>469</v>
      </c>
      <c r="D27" s="16" t="s">
        <v>133</v>
      </c>
      <c r="E27" s="16" t="s">
        <v>249</v>
      </c>
      <c r="F27" s="160">
        <v>20</v>
      </c>
      <c r="G27" s="16">
        <v>15</v>
      </c>
      <c r="H27" s="16">
        <v>48</v>
      </c>
      <c r="I27" s="16">
        <f t="shared" si="4"/>
        <v>720</v>
      </c>
      <c r="J27" s="137">
        <v>2022</v>
      </c>
      <c r="K27" s="70">
        <v>44562</v>
      </c>
      <c r="L27" s="70">
        <v>44926</v>
      </c>
      <c r="M27" s="66">
        <f t="shared" si="5"/>
        <v>14400</v>
      </c>
      <c r="N27" s="148"/>
      <c r="O27" s="303"/>
      <c r="P27" s="148">
        <f>M27*4%</f>
        <v>576</v>
      </c>
      <c r="Q27" s="148"/>
      <c r="R27" s="148">
        <f t="shared" si="7"/>
        <v>0</v>
      </c>
      <c r="S27" s="137" t="s">
        <v>487</v>
      </c>
      <c r="T27" s="16" t="s">
        <v>907</v>
      </c>
    </row>
    <row r="28" spans="1:20" s="131" customFormat="1" ht="24" hidden="1" x14ac:dyDescent="0.25">
      <c r="A28" s="16" t="s">
        <v>384</v>
      </c>
      <c r="B28" s="16" t="s">
        <v>44</v>
      </c>
      <c r="C28" s="16" t="s">
        <v>469</v>
      </c>
      <c r="D28" s="16" t="s">
        <v>134</v>
      </c>
      <c r="E28" s="16" t="s">
        <v>50</v>
      </c>
      <c r="F28" s="160">
        <v>23</v>
      </c>
      <c r="G28" s="16">
        <v>15</v>
      </c>
      <c r="H28" s="16">
        <v>40</v>
      </c>
      <c r="I28" s="16">
        <f t="shared" si="4"/>
        <v>600</v>
      </c>
      <c r="J28" s="137">
        <v>2022</v>
      </c>
      <c r="K28" s="70">
        <v>44562</v>
      </c>
      <c r="L28" s="70">
        <v>44865</v>
      </c>
      <c r="M28" s="66">
        <f t="shared" si="5"/>
        <v>13800</v>
      </c>
      <c r="N28" s="148">
        <f t="shared" si="6"/>
        <v>276</v>
      </c>
      <c r="O28" s="303"/>
      <c r="P28" s="148"/>
      <c r="Q28" s="148"/>
      <c r="R28" s="148">
        <f t="shared" si="7"/>
        <v>0</v>
      </c>
      <c r="S28" s="137" t="s">
        <v>487</v>
      </c>
      <c r="T28" s="16" t="s">
        <v>907</v>
      </c>
    </row>
    <row r="29" spans="1:20" s="131" customFormat="1" ht="24" hidden="1" x14ac:dyDescent="0.25">
      <c r="A29" s="16" t="s">
        <v>384</v>
      </c>
      <c r="B29" s="16" t="s">
        <v>44</v>
      </c>
      <c r="C29" s="16" t="s">
        <v>469</v>
      </c>
      <c r="D29" s="16" t="s">
        <v>135</v>
      </c>
      <c r="E29" s="16" t="s">
        <v>50</v>
      </c>
      <c r="F29" s="160">
        <v>23</v>
      </c>
      <c r="G29" s="16">
        <v>12</v>
      </c>
      <c r="H29" s="16">
        <v>48</v>
      </c>
      <c r="I29" s="16">
        <f t="shared" si="4"/>
        <v>576</v>
      </c>
      <c r="J29" s="137">
        <v>2022</v>
      </c>
      <c r="K29" s="70">
        <v>44562</v>
      </c>
      <c r="L29" s="70">
        <v>44926</v>
      </c>
      <c r="M29" s="66">
        <f t="shared" si="5"/>
        <v>13248</v>
      </c>
      <c r="N29" s="148">
        <f t="shared" si="6"/>
        <v>264.95999999999998</v>
      </c>
      <c r="O29" s="303"/>
      <c r="P29" s="148"/>
      <c r="Q29" s="148"/>
      <c r="R29" s="148">
        <f t="shared" si="7"/>
        <v>0</v>
      </c>
      <c r="S29" s="137" t="s">
        <v>487</v>
      </c>
      <c r="T29" s="16" t="s">
        <v>907</v>
      </c>
    </row>
    <row r="30" spans="1:20" s="131" customFormat="1" ht="24" hidden="1" x14ac:dyDescent="0.25">
      <c r="A30" s="16" t="s">
        <v>384</v>
      </c>
      <c r="B30" s="16" t="s">
        <v>44</v>
      </c>
      <c r="C30" s="16" t="s">
        <v>469</v>
      </c>
      <c r="D30" s="16" t="s">
        <v>136</v>
      </c>
      <c r="E30" s="16" t="s">
        <v>50</v>
      </c>
      <c r="F30" s="160">
        <v>23</v>
      </c>
      <c r="G30" s="16">
        <v>15</v>
      </c>
      <c r="H30" s="16">
        <v>48</v>
      </c>
      <c r="I30" s="16">
        <f t="shared" si="4"/>
        <v>720</v>
      </c>
      <c r="J30" s="137">
        <v>2022</v>
      </c>
      <c r="K30" s="70">
        <v>44562</v>
      </c>
      <c r="L30" s="70">
        <v>44926</v>
      </c>
      <c r="M30" s="66">
        <f t="shared" si="5"/>
        <v>16560</v>
      </c>
      <c r="N30" s="148">
        <f t="shared" si="6"/>
        <v>331.2</v>
      </c>
      <c r="O30" s="303"/>
      <c r="P30" s="148"/>
      <c r="Q30" s="148"/>
      <c r="R30" s="148">
        <f t="shared" si="7"/>
        <v>0</v>
      </c>
      <c r="S30" s="137" t="s">
        <v>487</v>
      </c>
      <c r="T30" s="16" t="s">
        <v>907</v>
      </c>
    </row>
    <row r="31" spans="1:20" s="131" customFormat="1" ht="24" hidden="1" x14ac:dyDescent="0.25">
      <c r="A31" s="16" t="s">
        <v>384</v>
      </c>
      <c r="B31" s="16" t="s">
        <v>44</v>
      </c>
      <c r="C31" s="16" t="s">
        <v>469</v>
      </c>
      <c r="D31" s="16" t="s">
        <v>137</v>
      </c>
      <c r="E31" s="16" t="s">
        <v>50</v>
      </c>
      <c r="F31" s="160">
        <v>23</v>
      </c>
      <c r="G31" s="16">
        <v>15</v>
      </c>
      <c r="H31" s="16">
        <v>48</v>
      </c>
      <c r="I31" s="16">
        <f t="shared" si="4"/>
        <v>720</v>
      </c>
      <c r="J31" s="137">
        <v>2022</v>
      </c>
      <c r="K31" s="70">
        <v>44562</v>
      </c>
      <c r="L31" s="70">
        <v>44926</v>
      </c>
      <c r="M31" s="66">
        <f t="shared" si="5"/>
        <v>16560</v>
      </c>
      <c r="N31" s="148">
        <f t="shared" si="6"/>
        <v>331.2</v>
      </c>
      <c r="O31" s="303"/>
      <c r="P31" s="148"/>
      <c r="Q31" s="148"/>
      <c r="R31" s="148">
        <f t="shared" si="7"/>
        <v>0</v>
      </c>
      <c r="S31" s="137" t="s">
        <v>487</v>
      </c>
      <c r="T31" s="16" t="s">
        <v>907</v>
      </c>
    </row>
    <row r="32" spans="1:20" ht="38.25" hidden="1" x14ac:dyDescent="0.2">
      <c r="A32" s="16" t="s">
        <v>20</v>
      </c>
      <c r="B32" s="16" t="s">
        <v>100</v>
      </c>
      <c r="C32" s="16" t="s">
        <v>555</v>
      </c>
      <c r="D32" s="16" t="s">
        <v>394</v>
      </c>
      <c r="E32" s="16" t="s">
        <v>395</v>
      </c>
      <c r="F32" s="307">
        <v>25</v>
      </c>
      <c r="G32" s="16">
        <v>10</v>
      </c>
      <c r="H32" s="16">
        <v>48</v>
      </c>
      <c r="I32" s="16">
        <f t="shared" ref="I32:I39" si="8">+G32*H32</f>
        <v>480</v>
      </c>
      <c r="J32" s="137">
        <v>2022</v>
      </c>
      <c r="K32" s="70">
        <v>44562</v>
      </c>
      <c r="L32" s="70">
        <v>44926</v>
      </c>
      <c r="M32" s="148">
        <f t="shared" si="5"/>
        <v>12000</v>
      </c>
      <c r="N32" s="148">
        <f>(M32+O32)*22%</f>
        <v>2745.6</v>
      </c>
      <c r="O32" s="148">
        <f>M32*4/100</f>
        <v>480</v>
      </c>
      <c r="P32" s="148"/>
      <c r="Q32" s="148"/>
      <c r="R32" s="148">
        <f t="shared" ref="R32:R61" si="9">M32+N32+O32+P32+Q32</f>
        <v>15225.6</v>
      </c>
      <c r="S32" s="137" t="s">
        <v>468</v>
      </c>
      <c r="T32" s="322" t="s">
        <v>910</v>
      </c>
    </row>
    <row r="33" spans="1:20" ht="33.75" customHeight="1" x14ac:dyDescent="0.2">
      <c r="A33" s="16" t="s">
        <v>20</v>
      </c>
      <c r="B33" s="16" t="s">
        <v>100</v>
      </c>
      <c r="C33" s="16" t="s">
        <v>555</v>
      </c>
      <c r="D33" s="16" t="s">
        <v>394</v>
      </c>
      <c r="E33" s="16" t="s">
        <v>395</v>
      </c>
      <c r="F33" s="307">
        <v>25</v>
      </c>
      <c r="G33" s="16">
        <v>10</v>
      </c>
      <c r="H33" s="16">
        <v>48</v>
      </c>
      <c r="I33" s="16">
        <f t="shared" si="8"/>
        <v>480</v>
      </c>
      <c r="J33" s="137">
        <v>2023</v>
      </c>
      <c r="K33" s="70">
        <v>44927</v>
      </c>
      <c r="L33" s="147">
        <v>45016</v>
      </c>
      <c r="M33" s="148">
        <f t="shared" si="5"/>
        <v>12000</v>
      </c>
      <c r="N33" s="148">
        <f>(M33+O33)*22%</f>
        <v>2745.6</v>
      </c>
      <c r="O33" s="148">
        <f>M33*4/100</f>
        <v>480</v>
      </c>
      <c r="P33" s="148"/>
      <c r="Q33" s="148"/>
      <c r="R33" s="148">
        <f t="shared" si="9"/>
        <v>15225.6</v>
      </c>
      <c r="S33" s="137" t="s">
        <v>468</v>
      </c>
      <c r="T33" s="322" t="s">
        <v>910</v>
      </c>
    </row>
    <row r="34" spans="1:20" ht="36" hidden="1" x14ac:dyDescent="0.2">
      <c r="A34" s="16" t="s">
        <v>20</v>
      </c>
      <c r="B34" s="16" t="s">
        <v>454</v>
      </c>
      <c r="C34" s="16" t="s">
        <v>556</v>
      </c>
      <c r="D34" s="16" t="s">
        <v>474</v>
      </c>
      <c r="E34" s="16" t="s">
        <v>455</v>
      </c>
      <c r="F34" s="307">
        <v>22</v>
      </c>
      <c r="G34" s="16">
        <v>12</v>
      </c>
      <c r="H34" s="16">
        <v>42</v>
      </c>
      <c r="I34" s="16">
        <f t="shared" si="8"/>
        <v>504</v>
      </c>
      <c r="J34" s="16">
        <v>2022</v>
      </c>
      <c r="K34" s="70">
        <v>44607</v>
      </c>
      <c r="L34" s="70">
        <v>44926</v>
      </c>
      <c r="M34" s="148">
        <f t="shared" si="5"/>
        <v>11088</v>
      </c>
      <c r="N34" s="148">
        <f>M34*2/100</f>
        <v>221.76</v>
      </c>
      <c r="O34" s="148"/>
      <c r="P34" s="148"/>
      <c r="Q34" s="148"/>
      <c r="R34" s="148">
        <f t="shared" si="9"/>
        <v>11309.76</v>
      </c>
      <c r="S34" s="137" t="s">
        <v>488</v>
      </c>
      <c r="T34" s="16" t="s">
        <v>907</v>
      </c>
    </row>
    <row r="35" spans="1:20" ht="36" x14ac:dyDescent="0.2">
      <c r="A35" s="16" t="s">
        <v>20</v>
      </c>
      <c r="B35" s="16" t="s">
        <v>454</v>
      </c>
      <c r="C35" s="16" t="s">
        <v>556</v>
      </c>
      <c r="D35" s="16" t="s">
        <v>474</v>
      </c>
      <c r="E35" s="16" t="s">
        <v>455</v>
      </c>
      <c r="F35" s="307">
        <v>22</v>
      </c>
      <c r="G35" s="16">
        <v>12</v>
      </c>
      <c r="H35" s="16">
        <v>48</v>
      </c>
      <c r="I35" s="16">
        <f t="shared" si="8"/>
        <v>576</v>
      </c>
      <c r="J35" s="137">
        <v>2023</v>
      </c>
      <c r="K35" s="70">
        <v>44927</v>
      </c>
      <c r="L35" s="147">
        <v>45291</v>
      </c>
      <c r="M35" s="148">
        <f t="shared" si="5"/>
        <v>12672</v>
      </c>
      <c r="N35" s="148">
        <f>M35*2/100</f>
        <v>253.44</v>
      </c>
      <c r="O35" s="148"/>
      <c r="P35" s="148"/>
      <c r="Q35" s="148"/>
      <c r="R35" s="148">
        <f t="shared" si="9"/>
        <v>12925.44</v>
      </c>
      <c r="S35" s="137" t="s">
        <v>488</v>
      </c>
      <c r="T35" s="16" t="s">
        <v>907</v>
      </c>
    </row>
    <row r="36" spans="1:20" ht="36" hidden="1" x14ac:dyDescent="0.2">
      <c r="A36" s="16" t="s">
        <v>20</v>
      </c>
      <c r="B36" s="16" t="s">
        <v>454</v>
      </c>
      <c r="C36" s="16" t="s">
        <v>556</v>
      </c>
      <c r="D36" s="16" t="s">
        <v>474</v>
      </c>
      <c r="E36" s="16" t="s">
        <v>455</v>
      </c>
      <c r="F36" s="307">
        <v>22</v>
      </c>
      <c r="G36" s="16">
        <v>12</v>
      </c>
      <c r="H36" s="16">
        <v>6</v>
      </c>
      <c r="I36" s="16">
        <f t="shared" si="8"/>
        <v>72</v>
      </c>
      <c r="J36" s="16">
        <v>2024</v>
      </c>
      <c r="K36" s="70">
        <v>45292</v>
      </c>
      <c r="L36" s="70">
        <v>45336</v>
      </c>
      <c r="M36" s="148">
        <f t="shared" si="5"/>
        <v>1584</v>
      </c>
      <c r="N36" s="148">
        <f>M36*2/100</f>
        <v>31.68</v>
      </c>
      <c r="O36" s="148"/>
      <c r="P36" s="148"/>
      <c r="Q36" s="148"/>
      <c r="R36" s="148">
        <f t="shared" si="9"/>
        <v>1615.68</v>
      </c>
      <c r="S36" s="137" t="s">
        <v>488</v>
      </c>
      <c r="T36" s="16" t="s">
        <v>907</v>
      </c>
    </row>
    <row r="37" spans="1:20" ht="36" hidden="1" x14ac:dyDescent="0.2">
      <c r="A37" s="16" t="s">
        <v>20</v>
      </c>
      <c r="B37" s="16" t="s">
        <v>454</v>
      </c>
      <c r="C37" s="16" t="s">
        <v>556</v>
      </c>
      <c r="D37" s="16" t="s">
        <v>475</v>
      </c>
      <c r="E37" s="16" t="s">
        <v>33</v>
      </c>
      <c r="F37" s="307">
        <v>20</v>
      </c>
      <c r="G37" s="16">
        <v>12</v>
      </c>
      <c r="H37" s="16">
        <v>42</v>
      </c>
      <c r="I37" s="16">
        <f t="shared" si="8"/>
        <v>504</v>
      </c>
      <c r="J37" s="16">
        <v>2022</v>
      </c>
      <c r="K37" s="70">
        <v>44607</v>
      </c>
      <c r="L37" s="70">
        <v>44926</v>
      </c>
      <c r="M37" s="148">
        <f t="shared" si="5"/>
        <v>10080</v>
      </c>
      <c r="N37" s="148"/>
      <c r="O37" s="148"/>
      <c r="P37" s="148">
        <f>M37*4/100</f>
        <v>403.2</v>
      </c>
      <c r="Q37" s="148"/>
      <c r="R37" s="148">
        <f t="shared" si="9"/>
        <v>10483.200000000001</v>
      </c>
      <c r="S37" s="137" t="s">
        <v>488</v>
      </c>
      <c r="T37" s="16" t="s">
        <v>907</v>
      </c>
    </row>
    <row r="38" spans="1:20" ht="36" x14ac:dyDescent="0.2">
      <c r="A38" s="16" t="s">
        <v>20</v>
      </c>
      <c r="B38" s="16" t="s">
        <v>454</v>
      </c>
      <c r="C38" s="16" t="s">
        <v>556</v>
      </c>
      <c r="D38" s="16" t="s">
        <v>475</v>
      </c>
      <c r="E38" s="16" t="s">
        <v>33</v>
      </c>
      <c r="F38" s="307">
        <v>20</v>
      </c>
      <c r="G38" s="16">
        <v>12</v>
      </c>
      <c r="H38" s="16">
        <v>48</v>
      </c>
      <c r="I38" s="16">
        <f t="shared" si="8"/>
        <v>576</v>
      </c>
      <c r="J38" s="137">
        <v>2023</v>
      </c>
      <c r="K38" s="70">
        <v>44927</v>
      </c>
      <c r="L38" s="147">
        <v>45291</v>
      </c>
      <c r="M38" s="148">
        <f t="shared" si="5"/>
        <v>11520</v>
      </c>
      <c r="N38" s="148"/>
      <c r="O38" s="148"/>
      <c r="P38" s="148">
        <f>M38*4/100</f>
        <v>460.8</v>
      </c>
      <c r="Q38" s="148"/>
      <c r="R38" s="148">
        <f t="shared" si="9"/>
        <v>11980.8</v>
      </c>
      <c r="S38" s="137" t="s">
        <v>488</v>
      </c>
      <c r="T38" s="16" t="s">
        <v>907</v>
      </c>
    </row>
    <row r="39" spans="1:20" ht="36" hidden="1" x14ac:dyDescent="0.2">
      <c r="A39" s="16" t="s">
        <v>20</v>
      </c>
      <c r="B39" s="16" t="s">
        <v>454</v>
      </c>
      <c r="C39" s="16" t="s">
        <v>556</v>
      </c>
      <c r="D39" s="16" t="s">
        <v>475</v>
      </c>
      <c r="E39" s="16" t="s">
        <v>33</v>
      </c>
      <c r="F39" s="307">
        <v>20</v>
      </c>
      <c r="G39" s="16">
        <v>12</v>
      </c>
      <c r="H39" s="16">
        <v>6</v>
      </c>
      <c r="I39" s="16">
        <f t="shared" si="8"/>
        <v>72</v>
      </c>
      <c r="J39" s="16">
        <v>2024</v>
      </c>
      <c r="K39" s="70">
        <v>45292</v>
      </c>
      <c r="L39" s="70">
        <v>45336</v>
      </c>
      <c r="M39" s="148">
        <f t="shared" si="5"/>
        <v>1440</v>
      </c>
      <c r="N39" s="148"/>
      <c r="O39" s="148"/>
      <c r="P39" s="148">
        <f>M39*4/100</f>
        <v>57.6</v>
      </c>
      <c r="Q39" s="148"/>
      <c r="R39" s="148">
        <f t="shared" si="9"/>
        <v>1497.6</v>
      </c>
      <c r="S39" s="137" t="s">
        <v>488</v>
      </c>
      <c r="T39" s="16" t="s">
        <v>907</v>
      </c>
    </row>
    <row r="40" spans="1:20" ht="36.75" hidden="1" customHeight="1" x14ac:dyDescent="0.2">
      <c r="A40" s="16" t="s">
        <v>20</v>
      </c>
      <c r="B40" s="16" t="s">
        <v>44</v>
      </c>
      <c r="C40" s="16" t="s">
        <v>557</v>
      </c>
      <c r="D40" s="16" t="s">
        <v>476</v>
      </c>
      <c r="E40" s="16" t="s">
        <v>48</v>
      </c>
      <c r="F40" s="307">
        <v>25</v>
      </c>
      <c r="G40" s="16">
        <v>5</v>
      </c>
      <c r="H40" s="16">
        <v>20</v>
      </c>
      <c r="I40" s="16">
        <f t="shared" ref="I40:I45" si="10">G40*H40</f>
        <v>100</v>
      </c>
      <c r="J40" s="137">
        <v>2022</v>
      </c>
      <c r="K40" s="70">
        <v>44607</v>
      </c>
      <c r="L40" s="70">
        <v>44742</v>
      </c>
      <c r="M40" s="148">
        <f t="shared" si="5"/>
        <v>2500</v>
      </c>
      <c r="N40" s="148">
        <f t="shared" ref="N40:N45" si="11">M40*2%</f>
        <v>50</v>
      </c>
      <c r="O40" s="308"/>
      <c r="P40" s="148"/>
      <c r="Q40" s="148"/>
      <c r="R40" s="148">
        <f t="shared" si="9"/>
        <v>2550</v>
      </c>
      <c r="S40" s="137" t="s">
        <v>496</v>
      </c>
      <c r="T40" s="16" t="s">
        <v>907</v>
      </c>
    </row>
    <row r="41" spans="1:20" ht="37.5" hidden="1" customHeight="1" x14ac:dyDescent="0.2">
      <c r="A41" s="16" t="s">
        <v>20</v>
      </c>
      <c r="B41" s="16" t="s">
        <v>44</v>
      </c>
      <c r="C41" s="16" t="s">
        <v>557</v>
      </c>
      <c r="D41" s="16" t="s">
        <v>477</v>
      </c>
      <c r="E41" s="16" t="s">
        <v>48</v>
      </c>
      <c r="F41" s="307">
        <v>25</v>
      </c>
      <c r="G41" s="16">
        <v>5</v>
      </c>
      <c r="H41" s="16">
        <v>20</v>
      </c>
      <c r="I41" s="16">
        <f t="shared" si="10"/>
        <v>100</v>
      </c>
      <c r="J41" s="137">
        <v>2022</v>
      </c>
      <c r="K41" s="70">
        <v>44607</v>
      </c>
      <c r="L41" s="70">
        <v>44742</v>
      </c>
      <c r="M41" s="148">
        <f t="shared" si="5"/>
        <v>2500</v>
      </c>
      <c r="N41" s="148">
        <f t="shared" si="11"/>
        <v>50</v>
      </c>
      <c r="O41" s="308"/>
      <c r="P41" s="148"/>
      <c r="Q41" s="148"/>
      <c r="R41" s="148">
        <f t="shared" si="9"/>
        <v>2550</v>
      </c>
      <c r="S41" s="137" t="s">
        <v>496</v>
      </c>
      <c r="T41" s="16" t="s">
        <v>907</v>
      </c>
    </row>
    <row r="42" spans="1:20" ht="24" hidden="1" x14ac:dyDescent="0.2">
      <c r="A42" s="16" t="s">
        <v>20</v>
      </c>
      <c r="B42" s="16" t="s">
        <v>44</v>
      </c>
      <c r="C42" s="16" t="s">
        <v>558</v>
      </c>
      <c r="D42" s="16" t="s">
        <v>568</v>
      </c>
      <c r="E42" s="16" t="s">
        <v>48</v>
      </c>
      <c r="F42" s="307">
        <v>25</v>
      </c>
      <c r="G42" s="16">
        <v>18</v>
      </c>
      <c r="H42" s="16">
        <v>20</v>
      </c>
      <c r="I42" s="16">
        <f t="shared" si="10"/>
        <v>360</v>
      </c>
      <c r="J42" s="137">
        <v>2022</v>
      </c>
      <c r="K42" s="70">
        <v>44743</v>
      </c>
      <c r="L42" s="70">
        <v>44895</v>
      </c>
      <c r="M42" s="148">
        <f t="shared" si="5"/>
        <v>9000</v>
      </c>
      <c r="N42" s="148">
        <f t="shared" si="11"/>
        <v>180</v>
      </c>
      <c r="O42" s="308"/>
      <c r="P42" s="148"/>
      <c r="Q42" s="148"/>
      <c r="R42" s="148">
        <f t="shared" si="9"/>
        <v>9180</v>
      </c>
      <c r="S42" s="137" t="s">
        <v>572</v>
      </c>
      <c r="T42" s="16" t="s">
        <v>907</v>
      </c>
    </row>
    <row r="43" spans="1:20" ht="24" hidden="1" x14ac:dyDescent="0.2">
      <c r="A43" s="16" t="s">
        <v>20</v>
      </c>
      <c r="B43" s="16" t="s">
        <v>44</v>
      </c>
      <c r="C43" s="16" t="s">
        <v>558</v>
      </c>
      <c r="D43" s="16" t="s">
        <v>569</v>
      </c>
      <c r="E43" s="16" t="s">
        <v>48</v>
      </c>
      <c r="F43" s="307">
        <v>25</v>
      </c>
      <c r="G43" s="16">
        <v>18</v>
      </c>
      <c r="H43" s="16">
        <v>20</v>
      </c>
      <c r="I43" s="16">
        <f t="shared" si="10"/>
        <v>360</v>
      </c>
      <c r="J43" s="137">
        <v>2022</v>
      </c>
      <c r="K43" s="70">
        <v>44743</v>
      </c>
      <c r="L43" s="70">
        <v>44895</v>
      </c>
      <c r="M43" s="148">
        <f t="shared" si="5"/>
        <v>9000</v>
      </c>
      <c r="N43" s="148">
        <f t="shared" si="11"/>
        <v>180</v>
      </c>
      <c r="O43" s="308"/>
      <c r="P43" s="148"/>
      <c r="Q43" s="148"/>
      <c r="R43" s="148">
        <f t="shared" si="9"/>
        <v>9180</v>
      </c>
      <c r="S43" s="137" t="s">
        <v>572</v>
      </c>
      <c r="T43" s="16" t="s">
        <v>907</v>
      </c>
    </row>
    <row r="44" spans="1:20" ht="24" hidden="1" x14ac:dyDescent="0.2">
      <c r="A44" s="16" t="s">
        <v>20</v>
      </c>
      <c r="B44" s="16" t="s">
        <v>44</v>
      </c>
      <c r="C44" s="16" t="s">
        <v>558</v>
      </c>
      <c r="D44" s="16" t="s">
        <v>163</v>
      </c>
      <c r="E44" s="16" t="s">
        <v>48</v>
      </c>
      <c r="F44" s="307">
        <v>25</v>
      </c>
      <c r="G44" s="16">
        <v>18</v>
      </c>
      <c r="H44" s="16">
        <v>20</v>
      </c>
      <c r="I44" s="16">
        <f t="shared" si="10"/>
        <v>360</v>
      </c>
      <c r="J44" s="137">
        <v>2022</v>
      </c>
      <c r="K44" s="70">
        <v>44743</v>
      </c>
      <c r="L44" s="70">
        <v>44895</v>
      </c>
      <c r="M44" s="148">
        <f t="shared" si="5"/>
        <v>9000</v>
      </c>
      <c r="N44" s="148">
        <f t="shared" si="11"/>
        <v>180</v>
      </c>
      <c r="O44" s="308"/>
      <c r="P44" s="148"/>
      <c r="Q44" s="148"/>
      <c r="R44" s="148">
        <f t="shared" si="9"/>
        <v>9180</v>
      </c>
      <c r="S44" s="137" t="s">
        <v>572</v>
      </c>
      <c r="T44" s="16" t="s">
        <v>907</v>
      </c>
    </row>
    <row r="45" spans="1:20" ht="24" hidden="1" x14ac:dyDescent="0.2">
      <c r="A45" s="16" t="s">
        <v>20</v>
      </c>
      <c r="B45" s="16" t="s">
        <v>44</v>
      </c>
      <c r="C45" s="16" t="s">
        <v>558</v>
      </c>
      <c r="D45" s="16" t="s">
        <v>573</v>
      </c>
      <c r="E45" s="16" t="s">
        <v>48</v>
      </c>
      <c r="F45" s="307">
        <v>25</v>
      </c>
      <c r="G45" s="16">
        <v>18</v>
      </c>
      <c r="H45" s="16">
        <v>20</v>
      </c>
      <c r="I45" s="16">
        <f t="shared" si="10"/>
        <v>360</v>
      </c>
      <c r="J45" s="137">
        <v>2022</v>
      </c>
      <c r="K45" s="70">
        <v>44743</v>
      </c>
      <c r="L45" s="70">
        <v>44895</v>
      </c>
      <c r="M45" s="148">
        <f t="shared" si="5"/>
        <v>9000</v>
      </c>
      <c r="N45" s="148">
        <f t="shared" si="11"/>
        <v>180</v>
      </c>
      <c r="O45" s="308"/>
      <c r="P45" s="148"/>
      <c r="Q45" s="148"/>
      <c r="R45" s="148">
        <f t="shared" si="9"/>
        <v>9180</v>
      </c>
      <c r="S45" s="137" t="s">
        <v>572</v>
      </c>
      <c r="T45" s="16" t="s">
        <v>907</v>
      </c>
    </row>
    <row r="46" spans="1:20" ht="24" x14ac:dyDescent="0.2">
      <c r="A46" s="16" t="s">
        <v>20</v>
      </c>
      <c r="B46" s="16" t="s">
        <v>44</v>
      </c>
      <c r="C46" s="16" t="s">
        <v>558</v>
      </c>
      <c r="D46" s="16" t="s">
        <v>163</v>
      </c>
      <c r="E46" s="16" t="s">
        <v>50</v>
      </c>
      <c r="F46" s="307">
        <v>25</v>
      </c>
      <c r="G46" s="16">
        <v>10</v>
      </c>
      <c r="H46" s="16">
        <v>26</v>
      </c>
      <c r="I46" s="16">
        <f>G46*H46</f>
        <v>260</v>
      </c>
      <c r="J46" s="309">
        <v>2023</v>
      </c>
      <c r="K46" s="70">
        <v>45005</v>
      </c>
      <c r="L46" s="147">
        <v>45199</v>
      </c>
      <c r="M46" s="148">
        <f>F46*G46*H46</f>
        <v>6500</v>
      </c>
      <c r="N46" s="148">
        <f>M46*2%</f>
        <v>130</v>
      </c>
      <c r="O46" s="308"/>
      <c r="P46" s="308"/>
      <c r="Q46" s="308"/>
      <c r="R46" s="148">
        <f>SUBTOTAL(9,M46:Q46)</f>
        <v>6630</v>
      </c>
      <c r="S46" s="310" t="s">
        <v>713</v>
      </c>
      <c r="T46" s="16" t="s">
        <v>907</v>
      </c>
    </row>
    <row r="47" spans="1:20" ht="24" x14ac:dyDescent="0.2">
      <c r="A47" s="16" t="s">
        <v>20</v>
      </c>
      <c r="B47" s="16" t="s">
        <v>44</v>
      </c>
      <c r="C47" s="16" t="s">
        <v>558</v>
      </c>
      <c r="D47" s="16" t="s">
        <v>692</v>
      </c>
      <c r="E47" s="16" t="s">
        <v>50</v>
      </c>
      <c r="F47" s="307">
        <v>25</v>
      </c>
      <c r="G47" s="16">
        <v>10</v>
      </c>
      <c r="H47" s="16">
        <v>26</v>
      </c>
      <c r="I47" s="16">
        <f>G47*H47</f>
        <v>260</v>
      </c>
      <c r="J47" s="309">
        <v>2023</v>
      </c>
      <c r="K47" s="70">
        <v>45005</v>
      </c>
      <c r="L47" s="147">
        <v>45199</v>
      </c>
      <c r="M47" s="148">
        <f>F47*G47*H47</f>
        <v>6500</v>
      </c>
      <c r="N47" s="148">
        <f>M47*2%</f>
        <v>130</v>
      </c>
      <c r="O47" s="308"/>
      <c r="P47" s="308"/>
      <c r="Q47" s="308"/>
      <c r="R47" s="148">
        <f>SUBTOTAL(9,M47:Q47)</f>
        <v>6630</v>
      </c>
      <c r="S47" s="310" t="s">
        <v>713</v>
      </c>
      <c r="T47" s="16" t="s">
        <v>907</v>
      </c>
    </row>
    <row r="48" spans="1:20" ht="24" x14ac:dyDescent="0.2">
      <c r="A48" s="16" t="s">
        <v>20</v>
      </c>
      <c r="B48" s="16" t="s">
        <v>44</v>
      </c>
      <c r="C48" s="16" t="s">
        <v>558</v>
      </c>
      <c r="D48" s="16" t="s">
        <v>568</v>
      </c>
      <c r="E48" s="16" t="s">
        <v>50</v>
      </c>
      <c r="F48" s="307">
        <v>25</v>
      </c>
      <c r="G48" s="16">
        <v>10</v>
      </c>
      <c r="H48" s="16">
        <v>22</v>
      </c>
      <c r="I48" s="16">
        <f>G48*H48</f>
        <v>220</v>
      </c>
      <c r="J48" s="309">
        <v>2023</v>
      </c>
      <c r="K48" s="70">
        <v>45005</v>
      </c>
      <c r="L48" s="147">
        <v>45170</v>
      </c>
      <c r="M48" s="148">
        <f>F48*G48*H48</f>
        <v>5500</v>
      </c>
      <c r="N48" s="148">
        <f>M48*2%</f>
        <v>110</v>
      </c>
      <c r="O48" s="308"/>
      <c r="P48" s="308"/>
      <c r="Q48" s="308"/>
      <c r="R48" s="148">
        <f>SUBTOTAL(9,M48:Q48)</f>
        <v>5610</v>
      </c>
      <c r="S48" s="310" t="s">
        <v>713</v>
      </c>
      <c r="T48" s="16" t="s">
        <v>907</v>
      </c>
    </row>
    <row r="49" spans="1:20" ht="24" x14ac:dyDescent="0.2">
      <c r="A49" s="16" t="s">
        <v>20</v>
      </c>
      <c r="B49" s="16" t="s">
        <v>44</v>
      </c>
      <c r="C49" s="16" t="s">
        <v>558</v>
      </c>
      <c r="D49" s="16" t="s">
        <v>569</v>
      </c>
      <c r="E49" s="16" t="s">
        <v>50</v>
      </c>
      <c r="F49" s="307">
        <v>25</v>
      </c>
      <c r="G49" s="16">
        <v>10</v>
      </c>
      <c r="H49" s="16">
        <v>26</v>
      </c>
      <c r="I49" s="16">
        <f>G49*H49</f>
        <v>260</v>
      </c>
      <c r="J49" s="309">
        <v>2023</v>
      </c>
      <c r="K49" s="70">
        <v>45005</v>
      </c>
      <c r="L49" s="147">
        <v>45199</v>
      </c>
      <c r="M49" s="148">
        <f>F49*G49*H49</f>
        <v>6500</v>
      </c>
      <c r="N49" s="148">
        <f>M49*2%</f>
        <v>130</v>
      </c>
      <c r="O49" s="308"/>
      <c r="P49" s="308"/>
      <c r="Q49" s="308"/>
      <c r="R49" s="148">
        <f>SUBTOTAL(9,M49:Q49)</f>
        <v>6630</v>
      </c>
      <c r="S49" s="310" t="s">
        <v>713</v>
      </c>
      <c r="T49" s="16" t="s">
        <v>907</v>
      </c>
    </row>
    <row r="50" spans="1:20" ht="24" hidden="1" x14ac:dyDescent="0.2">
      <c r="A50" s="16" t="s">
        <v>20</v>
      </c>
      <c r="B50" s="16" t="s">
        <v>44</v>
      </c>
      <c r="C50" s="16" t="s">
        <v>611</v>
      </c>
      <c r="D50" s="16" t="s">
        <v>46</v>
      </c>
      <c r="E50" s="16" t="s">
        <v>610</v>
      </c>
      <c r="F50" s="307">
        <v>22</v>
      </c>
      <c r="G50" s="311">
        <v>12</v>
      </c>
      <c r="H50" s="311">
        <v>9</v>
      </c>
      <c r="I50" s="311">
        <v>144</v>
      </c>
      <c r="J50" s="310">
        <v>2022</v>
      </c>
      <c r="K50" s="312">
        <v>44866</v>
      </c>
      <c r="L50" s="312">
        <v>44926</v>
      </c>
      <c r="M50" s="313">
        <v>2376</v>
      </c>
      <c r="N50" s="313">
        <v>522.72</v>
      </c>
      <c r="O50" s="308"/>
      <c r="P50" s="308"/>
      <c r="Q50" s="314"/>
      <c r="R50" s="313">
        <v>2898.7200000000003</v>
      </c>
      <c r="S50" s="314" t="s">
        <v>645</v>
      </c>
      <c r="T50" s="16" t="s">
        <v>907</v>
      </c>
    </row>
    <row r="51" spans="1:20" ht="24" x14ac:dyDescent="0.2">
      <c r="A51" s="16" t="s">
        <v>20</v>
      </c>
      <c r="B51" s="16" t="s">
        <v>44</v>
      </c>
      <c r="C51" s="16" t="s">
        <v>611</v>
      </c>
      <c r="D51" s="16" t="s">
        <v>46</v>
      </c>
      <c r="E51" s="16" t="s">
        <v>610</v>
      </c>
      <c r="F51" s="307">
        <v>22</v>
      </c>
      <c r="G51" s="311">
        <v>12</v>
      </c>
      <c r="H51" s="311">
        <v>48</v>
      </c>
      <c r="I51" s="311">
        <v>564</v>
      </c>
      <c r="J51" s="310">
        <v>2023</v>
      </c>
      <c r="K51" s="312">
        <v>44927</v>
      </c>
      <c r="L51" s="315">
        <v>45291</v>
      </c>
      <c r="M51" s="313">
        <v>12672</v>
      </c>
      <c r="N51" s="313">
        <v>2787.84</v>
      </c>
      <c r="O51" s="308"/>
      <c r="P51" s="308"/>
      <c r="Q51" s="314"/>
      <c r="R51" s="313">
        <v>15137.76</v>
      </c>
      <c r="S51" s="309" t="s">
        <v>645</v>
      </c>
      <c r="T51" s="16" t="s">
        <v>907</v>
      </c>
    </row>
    <row r="52" spans="1:20" ht="24" hidden="1" x14ac:dyDescent="0.2">
      <c r="A52" s="16" t="s">
        <v>20</v>
      </c>
      <c r="B52" s="16" t="s">
        <v>44</v>
      </c>
      <c r="C52" s="16" t="s">
        <v>611</v>
      </c>
      <c r="D52" s="16" t="s">
        <v>46</v>
      </c>
      <c r="E52" s="16" t="s">
        <v>610</v>
      </c>
      <c r="F52" s="307">
        <v>22</v>
      </c>
      <c r="G52" s="311">
        <v>12</v>
      </c>
      <c r="H52" s="311">
        <v>20</v>
      </c>
      <c r="I52" s="311">
        <v>228</v>
      </c>
      <c r="J52" s="310">
        <v>2024</v>
      </c>
      <c r="K52" s="312">
        <v>45292</v>
      </c>
      <c r="L52" s="312">
        <v>45443</v>
      </c>
      <c r="M52" s="313">
        <v>5280</v>
      </c>
      <c r="N52" s="313">
        <v>1161.5999999999999</v>
      </c>
      <c r="O52" s="308"/>
      <c r="P52" s="308"/>
      <c r="Q52" s="314"/>
      <c r="R52" s="313">
        <v>6119.52</v>
      </c>
      <c r="S52" s="314" t="s">
        <v>645</v>
      </c>
      <c r="T52" s="16" t="s">
        <v>907</v>
      </c>
    </row>
    <row r="53" spans="1:20" ht="24" hidden="1" x14ac:dyDescent="0.2">
      <c r="A53" s="16" t="s">
        <v>20</v>
      </c>
      <c r="B53" s="16" t="s">
        <v>44</v>
      </c>
      <c r="C53" s="16" t="s">
        <v>611</v>
      </c>
      <c r="D53" s="16" t="s">
        <v>176</v>
      </c>
      <c r="E53" s="16" t="s">
        <v>50</v>
      </c>
      <c r="F53" s="307">
        <v>20</v>
      </c>
      <c r="G53" s="311">
        <v>10</v>
      </c>
      <c r="H53" s="311">
        <v>9</v>
      </c>
      <c r="I53" s="311">
        <v>120</v>
      </c>
      <c r="J53" s="310">
        <v>2022</v>
      </c>
      <c r="K53" s="312">
        <v>44866</v>
      </c>
      <c r="L53" s="312">
        <v>44926</v>
      </c>
      <c r="M53" s="313">
        <v>1800</v>
      </c>
      <c r="N53" s="313">
        <v>36</v>
      </c>
      <c r="O53" s="313">
        <v>403.92</v>
      </c>
      <c r="P53" s="308"/>
      <c r="Q53" s="314"/>
      <c r="R53" s="313">
        <v>2986.56</v>
      </c>
      <c r="S53" s="314" t="s">
        <v>645</v>
      </c>
      <c r="T53" s="16" t="s">
        <v>907</v>
      </c>
    </row>
    <row r="54" spans="1:20" ht="24" x14ac:dyDescent="0.2">
      <c r="A54" s="16" t="s">
        <v>20</v>
      </c>
      <c r="B54" s="16" t="s">
        <v>44</v>
      </c>
      <c r="C54" s="16" t="s">
        <v>611</v>
      </c>
      <c r="D54" s="16" t="s">
        <v>176</v>
      </c>
      <c r="E54" s="16" t="s">
        <v>50</v>
      </c>
      <c r="F54" s="307">
        <v>20</v>
      </c>
      <c r="G54" s="311">
        <v>10</v>
      </c>
      <c r="H54" s="311">
        <v>48</v>
      </c>
      <c r="I54" s="311">
        <v>470</v>
      </c>
      <c r="J54" s="310">
        <v>2023</v>
      </c>
      <c r="K54" s="312">
        <v>44927</v>
      </c>
      <c r="L54" s="315">
        <v>45291</v>
      </c>
      <c r="M54" s="313">
        <v>9600</v>
      </c>
      <c r="N54" s="313">
        <v>192</v>
      </c>
      <c r="O54" s="313">
        <v>2154.2400000000002</v>
      </c>
      <c r="P54" s="308"/>
      <c r="Q54" s="314"/>
      <c r="R54" s="313">
        <v>11697.36</v>
      </c>
      <c r="S54" s="309" t="s">
        <v>645</v>
      </c>
      <c r="T54" s="16" t="s">
        <v>907</v>
      </c>
    </row>
    <row r="55" spans="1:20" ht="24" hidden="1" x14ac:dyDescent="0.2">
      <c r="A55" s="16" t="s">
        <v>20</v>
      </c>
      <c r="B55" s="16" t="s">
        <v>44</v>
      </c>
      <c r="C55" s="16" t="s">
        <v>611</v>
      </c>
      <c r="D55" s="16" t="s">
        <v>176</v>
      </c>
      <c r="E55" s="16" t="s">
        <v>50</v>
      </c>
      <c r="F55" s="307">
        <v>20</v>
      </c>
      <c r="G55" s="311">
        <v>10</v>
      </c>
      <c r="H55" s="311">
        <v>20</v>
      </c>
      <c r="I55" s="311">
        <v>190</v>
      </c>
      <c r="J55" s="310">
        <v>2024</v>
      </c>
      <c r="K55" s="312">
        <v>45292</v>
      </c>
      <c r="L55" s="312">
        <v>45443</v>
      </c>
      <c r="M55" s="313">
        <v>4000</v>
      </c>
      <c r="N55" s="313">
        <v>80</v>
      </c>
      <c r="O55" s="313">
        <v>897.6</v>
      </c>
      <c r="P55" s="308"/>
      <c r="Q55" s="314"/>
      <c r="R55" s="313">
        <v>4728.72</v>
      </c>
      <c r="S55" s="314" t="s">
        <v>645</v>
      </c>
      <c r="T55" s="16" t="s">
        <v>907</v>
      </c>
    </row>
    <row r="56" spans="1:20" ht="24" hidden="1" x14ac:dyDescent="0.2">
      <c r="A56" s="16" t="s">
        <v>20</v>
      </c>
      <c r="B56" s="16" t="s">
        <v>44</v>
      </c>
      <c r="C56" s="16" t="s">
        <v>620</v>
      </c>
      <c r="D56" s="316" t="s">
        <v>655</v>
      </c>
      <c r="E56" s="16" t="s">
        <v>48</v>
      </c>
      <c r="F56" s="307">
        <v>27</v>
      </c>
      <c r="G56" s="16">
        <v>30</v>
      </c>
      <c r="H56" s="317">
        <v>4</v>
      </c>
      <c r="I56" s="16">
        <f t="shared" ref="I56:I58" si="12">G56*H56</f>
        <v>120</v>
      </c>
      <c r="J56" s="309">
        <v>2022</v>
      </c>
      <c r="K56" s="312">
        <v>44900</v>
      </c>
      <c r="L56" s="312">
        <v>44926</v>
      </c>
      <c r="M56" s="148">
        <f t="shared" si="5"/>
        <v>3240</v>
      </c>
      <c r="N56" s="148">
        <f t="shared" ref="N56" si="13">M56*2%</f>
        <v>64.8</v>
      </c>
      <c r="O56" s="318"/>
      <c r="P56" s="314"/>
      <c r="Q56" s="314"/>
      <c r="R56" s="148">
        <f t="shared" si="9"/>
        <v>3304.8</v>
      </c>
      <c r="S56" s="314" t="s">
        <v>664</v>
      </c>
      <c r="T56" s="16" t="s">
        <v>907</v>
      </c>
    </row>
    <row r="57" spans="1:20" ht="24" x14ac:dyDescent="0.2">
      <c r="A57" s="16" t="s">
        <v>20</v>
      </c>
      <c r="B57" s="16" t="s">
        <v>44</v>
      </c>
      <c r="C57" s="16" t="s">
        <v>620</v>
      </c>
      <c r="D57" s="316" t="s">
        <v>655</v>
      </c>
      <c r="E57" s="16" t="s">
        <v>48</v>
      </c>
      <c r="F57" s="307">
        <v>27</v>
      </c>
      <c r="G57" s="16">
        <v>30</v>
      </c>
      <c r="H57" s="317">
        <v>44</v>
      </c>
      <c r="I57" s="16">
        <f t="shared" ref="I57" si="14">G57*H57</f>
        <v>1320</v>
      </c>
      <c r="J57" s="309">
        <v>2023</v>
      </c>
      <c r="K57" s="312">
        <v>44927</v>
      </c>
      <c r="L57" s="315">
        <v>45264</v>
      </c>
      <c r="M57" s="148">
        <f t="shared" si="5"/>
        <v>35640</v>
      </c>
      <c r="N57" s="148">
        <f t="shared" ref="N57:N58" si="15">M57*2%</f>
        <v>712.80000000000007</v>
      </c>
      <c r="O57" s="318"/>
      <c r="P57" s="314"/>
      <c r="Q57" s="314"/>
      <c r="R57" s="148">
        <f t="shared" si="9"/>
        <v>36352.800000000003</v>
      </c>
      <c r="S57" s="309" t="s">
        <v>664</v>
      </c>
      <c r="T57" s="16" t="s">
        <v>907</v>
      </c>
    </row>
    <row r="58" spans="1:20" ht="25.5" hidden="1" x14ac:dyDescent="0.2">
      <c r="A58" s="16" t="s">
        <v>20</v>
      </c>
      <c r="B58" s="16" t="s">
        <v>44</v>
      </c>
      <c r="C58" s="16" t="s">
        <v>621</v>
      </c>
      <c r="D58" s="316" t="s">
        <v>656</v>
      </c>
      <c r="E58" s="16" t="s">
        <v>48</v>
      </c>
      <c r="F58" s="307">
        <v>27</v>
      </c>
      <c r="G58" s="311">
        <v>30</v>
      </c>
      <c r="H58" s="317">
        <v>4</v>
      </c>
      <c r="I58" s="16">
        <f t="shared" si="12"/>
        <v>120</v>
      </c>
      <c r="J58" s="309">
        <v>2022</v>
      </c>
      <c r="K58" s="312">
        <v>44900</v>
      </c>
      <c r="L58" s="312">
        <v>44926</v>
      </c>
      <c r="M58" s="148">
        <f t="shared" si="5"/>
        <v>3240</v>
      </c>
      <c r="N58" s="148">
        <f t="shared" si="15"/>
        <v>64.8</v>
      </c>
      <c r="O58" s="318"/>
      <c r="P58" s="314"/>
      <c r="Q58" s="314"/>
      <c r="R58" s="148">
        <f t="shared" si="9"/>
        <v>3304.8</v>
      </c>
      <c r="S58" s="314" t="s">
        <v>664</v>
      </c>
      <c r="T58" s="16" t="s">
        <v>907</v>
      </c>
    </row>
    <row r="59" spans="1:20" ht="25.5" x14ac:dyDescent="0.2">
      <c r="A59" s="16" t="s">
        <v>20</v>
      </c>
      <c r="B59" s="16" t="s">
        <v>44</v>
      </c>
      <c r="C59" s="16" t="s">
        <v>621</v>
      </c>
      <c r="D59" s="316" t="s">
        <v>656</v>
      </c>
      <c r="E59" s="16" t="s">
        <v>48</v>
      </c>
      <c r="F59" s="307">
        <v>27</v>
      </c>
      <c r="G59" s="311">
        <v>30</v>
      </c>
      <c r="H59" s="317">
        <v>44</v>
      </c>
      <c r="I59" s="16">
        <f t="shared" ref="I59:I67" si="16">G59*H59</f>
        <v>1320</v>
      </c>
      <c r="J59" s="309">
        <v>2023</v>
      </c>
      <c r="K59" s="312">
        <v>44927</v>
      </c>
      <c r="L59" s="315">
        <v>45264</v>
      </c>
      <c r="M59" s="148">
        <f t="shared" si="5"/>
        <v>35640</v>
      </c>
      <c r="N59" s="148">
        <f t="shared" ref="N59" si="17">M59*2%</f>
        <v>712.80000000000007</v>
      </c>
      <c r="O59" s="318"/>
      <c r="P59" s="314"/>
      <c r="Q59" s="314"/>
      <c r="R59" s="148">
        <f t="shared" si="9"/>
        <v>36352.800000000003</v>
      </c>
      <c r="S59" s="309" t="s">
        <v>664</v>
      </c>
      <c r="T59" s="16" t="s">
        <v>907</v>
      </c>
    </row>
    <row r="60" spans="1:20" ht="27.75" customHeight="1" x14ac:dyDescent="0.2">
      <c r="A60" s="16" t="s">
        <v>20</v>
      </c>
      <c r="B60" s="16" t="s">
        <v>44</v>
      </c>
      <c r="C60" s="16" t="s">
        <v>621</v>
      </c>
      <c r="D60" s="316" t="s">
        <v>747</v>
      </c>
      <c r="E60" s="16" t="s">
        <v>33</v>
      </c>
      <c r="F60" s="307">
        <v>27</v>
      </c>
      <c r="G60" s="311">
        <v>12</v>
      </c>
      <c r="H60" s="317">
        <v>32</v>
      </c>
      <c r="I60" s="16">
        <f t="shared" si="16"/>
        <v>384</v>
      </c>
      <c r="J60" s="309">
        <v>2023</v>
      </c>
      <c r="K60" s="312">
        <v>45057</v>
      </c>
      <c r="L60" s="315">
        <v>45291</v>
      </c>
      <c r="M60" s="148">
        <f t="shared" si="5"/>
        <v>10368</v>
      </c>
      <c r="N60" s="148"/>
      <c r="O60" s="318"/>
      <c r="P60" s="314">
        <f>M60*4%</f>
        <v>414.72</v>
      </c>
      <c r="Q60" s="314"/>
      <c r="R60" s="148">
        <f t="shared" si="9"/>
        <v>10782.72</v>
      </c>
      <c r="S60" s="309" t="s">
        <v>748</v>
      </c>
      <c r="T60" s="16" t="s">
        <v>907</v>
      </c>
    </row>
    <row r="61" spans="1:20" ht="24" hidden="1" x14ac:dyDescent="0.2">
      <c r="A61" s="16" t="s">
        <v>20</v>
      </c>
      <c r="B61" s="16" t="s">
        <v>44</v>
      </c>
      <c r="C61" s="16" t="s">
        <v>621</v>
      </c>
      <c r="D61" s="316" t="s">
        <v>747</v>
      </c>
      <c r="E61" s="16" t="s">
        <v>33</v>
      </c>
      <c r="F61" s="307">
        <v>27</v>
      </c>
      <c r="G61" s="311">
        <v>12</v>
      </c>
      <c r="H61" s="317">
        <v>3</v>
      </c>
      <c r="I61" s="16">
        <f t="shared" si="16"/>
        <v>36</v>
      </c>
      <c r="J61" s="309">
        <v>2024</v>
      </c>
      <c r="K61" s="312">
        <v>45292</v>
      </c>
      <c r="L61" s="315">
        <v>45312</v>
      </c>
      <c r="M61" s="148">
        <f t="shared" si="5"/>
        <v>972</v>
      </c>
      <c r="N61" s="148"/>
      <c r="O61" s="318"/>
      <c r="P61" s="314">
        <f>M61*4%</f>
        <v>38.880000000000003</v>
      </c>
      <c r="Q61" s="314"/>
      <c r="R61" s="148">
        <f t="shared" si="9"/>
        <v>1010.88</v>
      </c>
      <c r="S61" s="309" t="s">
        <v>748</v>
      </c>
      <c r="T61" s="16" t="s">
        <v>907</v>
      </c>
    </row>
    <row r="62" spans="1:20" ht="36" hidden="1" x14ac:dyDescent="0.2">
      <c r="A62" s="16" t="s">
        <v>20</v>
      </c>
      <c r="B62" s="16" t="s">
        <v>44</v>
      </c>
      <c r="C62" s="56" t="s">
        <v>646</v>
      </c>
      <c r="D62" s="316" t="s">
        <v>665</v>
      </c>
      <c r="E62" s="16" t="s">
        <v>50</v>
      </c>
      <c r="F62" s="307">
        <v>24.4</v>
      </c>
      <c r="G62" s="16">
        <v>18</v>
      </c>
      <c r="H62" s="16">
        <v>2</v>
      </c>
      <c r="I62" s="16">
        <f t="shared" si="16"/>
        <v>36</v>
      </c>
      <c r="J62" s="309">
        <v>2022</v>
      </c>
      <c r="K62" s="70">
        <v>44914</v>
      </c>
      <c r="L62" s="23">
        <v>44926</v>
      </c>
      <c r="M62" s="148">
        <f t="shared" ref="M62:M67" si="18">F62*G62*H62</f>
        <v>878.4</v>
      </c>
      <c r="N62" s="148">
        <f>M62*2%</f>
        <v>17.568000000000001</v>
      </c>
      <c r="O62" s="148"/>
      <c r="P62" s="148"/>
      <c r="Q62" s="148"/>
      <c r="R62" s="148">
        <f>SUM(M62:Q62)</f>
        <v>895.96799999999996</v>
      </c>
      <c r="S62" s="314" t="s">
        <v>672</v>
      </c>
      <c r="T62" s="16" t="s">
        <v>907</v>
      </c>
    </row>
    <row r="63" spans="1:20" ht="36" x14ac:dyDescent="0.2">
      <c r="A63" s="16" t="s">
        <v>20</v>
      </c>
      <c r="B63" s="16" t="s">
        <v>44</v>
      </c>
      <c r="C63" s="56" t="s">
        <v>646</v>
      </c>
      <c r="D63" s="316" t="s">
        <v>665</v>
      </c>
      <c r="E63" s="16" t="s">
        <v>50</v>
      </c>
      <c r="F63" s="307">
        <v>24.4</v>
      </c>
      <c r="G63" s="16">
        <v>18</v>
      </c>
      <c r="H63" s="16">
        <v>46</v>
      </c>
      <c r="I63" s="16">
        <f t="shared" si="16"/>
        <v>828</v>
      </c>
      <c r="J63" s="309">
        <v>2023</v>
      </c>
      <c r="K63" s="70">
        <v>44927</v>
      </c>
      <c r="L63" s="23">
        <v>45278</v>
      </c>
      <c r="M63" s="148">
        <f t="shared" si="18"/>
        <v>20203.2</v>
      </c>
      <c r="N63" s="148">
        <f t="shared" ref="N63:N73" si="19">M63*2%</f>
        <v>404.06400000000002</v>
      </c>
      <c r="O63" s="148"/>
      <c r="P63" s="148"/>
      <c r="Q63" s="148"/>
      <c r="R63" s="148">
        <f t="shared" ref="R63:R67" si="20">SUM(M63:Q63)</f>
        <v>20607.263999999999</v>
      </c>
      <c r="S63" s="309" t="s">
        <v>672</v>
      </c>
      <c r="T63" s="16" t="s">
        <v>907</v>
      </c>
    </row>
    <row r="64" spans="1:20" ht="36" hidden="1" x14ac:dyDescent="0.2">
      <c r="A64" s="16" t="s">
        <v>20</v>
      </c>
      <c r="B64" s="16" t="s">
        <v>44</v>
      </c>
      <c r="C64" s="56" t="s">
        <v>646</v>
      </c>
      <c r="D64" s="316" t="s">
        <v>666</v>
      </c>
      <c r="E64" s="16" t="s">
        <v>50</v>
      </c>
      <c r="F64" s="307">
        <v>24.4</v>
      </c>
      <c r="G64" s="16">
        <v>18</v>
      </c>
      <c r="H64" s="16">
        <v>2</v>
      </c>
      <c r="I64" s="16">
        <f t="shared" si="16"/>
        <v>36</v>
      </c>
      <c r="J64" s="309">
        <v>2022</v>
      </c>
      <c r="K64" s="70">
        <v>44914</v>
      </c>
      <c r="L64" s="23">
        <v>44926</v>
      </c>
      <c r="M64" s="148">
        <f t="shared" si="18"/>
        <v>878.4</v>
      </c>
      <c r="N64" s="148">
        <f t="shared" si="19"/>
        <v>17.568000000000001</v>
      </c>
      <c r="O64" s="148"/>
      <c r="P64" s="148"/>
      <c r="Q64" s="148"/>
      <c r="R64" s="148">
        <f t="shared" si="20"/>
        <v>895.96799999999996</v>
      </c>
      <c r="S64" s="314" t="s">
        <v>672</v>
      </c>
      <c r="T64" s="16" t="s">
        <v>907</v>
      </c>
    </row>
    <row r="65" spans="1:20" ht="36" x14ac:dyDescent="0.2">
      <c r="A65" s="16" t="s">
        <v>20</v>
      </c>
      <c r="B65" s="16" t="s">
        <v>44</v>
      </c>
      <c r="C65" s="56" t="s">
        <v>646</v>
      </c>
      <c r="D65" s="316" t="s">
        <v>666</v>
      </c>
      <c r="E65" s="16" t="s">
        <v>50</v>
      </c>
      <c r="F65" s="307">
        <v>24.4</v>
      </c>
      <c r="G65" s="16">
        <v>18</v>
      </c>
      <c r="H65" s="16">
        <v>46</v>
      </c>
      <c r="I65" s="16">
        <f t="shared" si="16"/>
        <v>828</v>
      </c>
      <c r="J65" s="309">
        <v>2023</v>
      </c>
      <c r="K65" s="70">
        <v>44927</v>
      </c>
      <c r="L65" s="23">
        <v>45278</v>
      </c>
      <c r="M65" s="148">
        <f t="shared" si="18"/>
        <v>20203.2</v>
      </c>
      <c r="N65" s="148">
        <f t="shared" si="19"/>
        <v>404.06400000000002</v>
      </c>
      <c r="O65" s="148"/>
      <c r="P65" s="148"/>
      <c r="Q65" s="148"/>
      <c r="R65" s="148">
        <f t="shared" si="20"/>
        <v>20607.263999999999</v>
      </c>
      <c r="S65" s="309" t="s">
        <v>672</v>
      </c>
      <c r="T65" s="16" t="s">
        <v>907</v>
      </c>
    </row>
    <row r="66" spans="1:20" ht="36" hidden="1" x14ac:dyDescent="0.2">
      <c r="A66" s="16" t="s">
        <v>20</v>
      </c>
      <c r="B66" s="16" t="s">
        <v>44</v>
      </c>
      <c r="C66" s="56" t="s">
        <v>646</v>
      </c>
      <c r="D66" s="316" t="s">
        <v>667</v>
      </c>
      <c r="E66" s="16" t="s">
        <v>50</v>
      </c>
      <c r="F66" s="307">
        <v>24.4</v>
      </c>
      <c r="G66" s="16">
        <v>18</v>
      </c>
      <c r="H66" s="16">
        <v>2</v>
      </c>
      <c r="I66" s="16">
        <f t="shared" si="16"/>
        <v>36</v>
      </c>
      <c r="J66" s="309">
        <v>2022</v>
      </c>
      <c r="K66" s="70">
        <v>44914</v>
      </c>
      <c r="L66" s="23">
        <v>44926</v>
      </c>
      <c r="M66" s="148">
        <f t="shared" si="18"/>
        <v>878.4</v>
      </c>
      <c r="N66" s="148">
        <f t="shared" si="19"/>
        <v>17.568000000000001</v>
      </c>
      <c r="O66" s="148"/>
      <c r="P66" s="148"/>
      <c r="Q66" s="148"/>
      <c r="R66" s="148">
        <f t="shared" si="20"/>
        <v>895.96799999999996</v>
      </c>
      <c r="S66" s="314" t="s">
        <v>672</v>
      </c>
      <c r="T66" s="16" t="s">
        <v>907</v>
      </c>
    </row>
    <row r="67" spans="1:20" ht="36" x14ac:dyDescent="0.2">
      <c r="A67" s="16" t="s">
        <v>20</v>
      </c>
      <c r="B67" s="16" t="s">
        <v>44</v>
      </c>
      <c r="C67" s="56" t="s">
        <v>646</v>
      </c>
      <c r="D67" s="316" t="s">
        <v>667</v>
      </c>
      <c r="E67" s="16" t="s">
        <v>50</v>
      </c>
      <c r="F67" s="307">
        <v>24.4</v>
      </c>
      <c r="G67" s="16">
        <v>18</v>
      </c>
      <c r="H67" s="16">
        <v>46</v>
      </c>
      <c r="I67" s="16">
        <f t="shared" si="16"/>
        <v>828</v>
      </c>
      <c r="J67" s="309">
        <v>2023</v>
      </c>
      <c r="K67" s="70">
        <v>44927</v>
      </c>
      <c r="L67" s="147">
        <v>45278</v>
      </c>
      <c r="M67" s="148">
        <f t="shared" si="18"/>
        <v>20203.2</v>
      </c>
      <c r="N67" s="148">
        <f t="shared" si="19"/>
        <v>404.06400000000002</v>
      </c>
      <c r="O67" s="148"/>
      <c r="P67" s="148"/>
      <c r="Q67" s="148"/>
      <c r="R67" s="148">
        <f t="shared" si="20"/>
        <v>20607.263999999999</v>
      </c>
      <c r="S67" s="309" t="s">
        <v>672</v>
      </c>
      <c r="T67" s="16" t="s">
        <v>907</v>
      </c>
    </row>
    <row r="68" spans="1:20" ht="48" x14ac:dyDescent="0.2">
      <c r="A68" s="16" t="s">
        <v>20</v>
      </c>
      <c r="B68" s="16" t="s">
        <v>44</v>
      </c>
      <c r="C68" s="16" t="s">
        <v>717</v>
      </c>
      <c r="D68" s="16" t="s">
        <v>166</v>
      </c>
      <c r="E68" s="16" t="s">
        <v>50</v>
      </c>
      <c r="F68" s="307">
        <v>25</v>
      </c>
      <c r="G68" s="16" t="s">
        <v>718</v>
      </c>
      <c r="H68" s="16" t="s">
        <v>805</v>
      </c>
      <c r="I68" s="16">
        <f>16*6</f>
        <v>96</v>
      </c>
      <c r="J68" s="309">
        <v>2023</v>
      </c>
      <c r="K68" s="70">
        <v>45117</v>
      </c>
      <c r="L68" s="147">
        <v>45291</v>
      </c>
      <c r="M68" s="148">
        <f>I68*F68</f>
        <v>2400</v>
      </c>
      <c r="N68" s="148">
        <f t="shared" si="19"/>
        <v>48</v>
      </c>
      <c r="O68" s="308"/>
      <c r="P68" s="308"/>
      <c r="Q68" s="308"/>
      <c r="R68" s="148">
        <f t="shared" ref="R68:R75" si="21">SUBTOTAL(9,M68:Q68)</f>
        <v>2448</v>
      </c>
      <c r="S68" s="310" t="s">
        <v>807</v>
      </c>
      <c r="T68" s="16" t="s">
        <v>907</v>
      </c>
    </row>
    <row r="69" spans="1:20" ht="48" hidden="1" x14ac:dyDescent="0.2">
      <c r="A69" s="16" t="s">
        <v>20</v>
      </c>
      <c r="B69" s="16" t="s">
        <v>44</v>
      </c>
      <c r="C69" s="16" t="s">
        <v>717</v>
      </c>
      <c r="D69" s="16" t="s">
        <v>166</v>
      </c>
      <c r="E69" s="16" t="s">
        <v>50</v>
      </c>
      <c r="F69" s="307">
        <v>25</v>
      </c>
      <c r="G69" s="16" t="s">
        <v>718</v>
      </c>
      <c r="H69" s="16" t="s">
        <v>806</v>
      </c>
      <c r="I69" s="16">
        <f>16*9</f>
        <v>144</v>
      </c>
      <c r="J69" s="309">
        <v>2024</v>
      </c>
      <c r="K69" s="70">
        <v>45292</v>
      </c>
      <c r="L69" s="147">
        <v>45565</v>
      </c>
      <c r="M69" s="148">
        <f t="shared" ref="M69:M73" si="22">I69*F69</f>
        <v>3600</v>
      </c>
      <c r="N69" s="148">
        <f t="shared" si="19"/>
        <v>72</v>
      </c>
      <c r="O69" s="308"/>
      <c r="P69" s="308"/>
      <c r="Q69" s="308"/>
      <c r="R69" s="148">
        <f t="shared" si="21"/>
        <v>0</v>
      </c>
      <c r="S69" s="310" t="s">
        <v>807</v>
      </c>
      <c r="T69" s="16" t="s">
        <v>907</v>
      </c>
    </row>
    <row r="70" spans="1:20" ht="48" x14ac:dyDescent="0.2">
      <c r="A70" s="16" t="s">
        <v>20</v>
      </c>
      <c r="B70" s="16" t="s">
        <v>44</v>
      </c>
      <c r="C70" s="16" t="s">
        <v>717</v>
      </c>
      <c r="D70" s="16" t="s">
        <v>809</v>
      </c>
      <c r="E70" s="16" t="s">
        <v>50</v>
      </c>
      <c r="F70" s="307">
        <v>25</v>
      </c>
      <c r="G70" s="16" t="s">
        <v>718</v>
      </c>
      <c r="H70" s="16" t="s">
        <v>805</v>
      </c>
      <c r="I70" s="16">
        <f>16*6</f>
        <v>96</v>
      </c>
      <c r="J70" s="309">
        <v>2023</v>
      </c>
      <c r="K70" s="70">
        <v>45117</v>
      </c>
      <c r="L70" s="147">
        <v>45291</v>
      </c>
      <c r="M70" s="148">
        <f t="shared" si="22"/>
        <v>2400</v>
      </c>
      <c r="N70" s="148">
        <f t="shared" si="19"/>
        <v>48</v>
      </c>
      <c r="O70" s="308"/>
      <c r="P70" s="308"/>
      <c r="Q70" s="308"/>
      <c r="R70" s="148">
        <f t="shared" si="21"/>
        <v>2448</v>
      </c>
      <c r="S70" s="310" t="s">
        <v>807</v>
      </c>
      <c r="T70" s="16" t="s">
        <v>907</v>
      </c>
    </row>
    <row r="71" spans="1:20" ht="48" hidden="1" x14ac:dyDescent="0.2">
      <c r="A71" s="16" t="s">
        <v>20</v>
      </c>
      <c r="B71" s="16" t="s">
        <v>44</v>
      </c>
      <c r="C71" s="16" t="s">
        <v>717</v>
      </c>
      <c r="D71" s="16" t="s">
        <v>809</v>
      </c>
      <c r="E71" s="16" t="s">
        <v>50</v>
      </c>
      <c r="F71" s="307">
        <v>25</v>
      </c>
      <c r="G71" s="16" t="s">
        <v>718</v>
      </c>
      <c r="H71" s="16" t="s">
        <v>806</v>
      </c>
      <c r="I71" s="16">
        <f>16*9</f>
        <v>144</v>
      </c>
      <c r="J71" s="309">
        <v>2024</v>
      </c>
      <c r="K71" s="70">
        <v>45292</v>
      </c>
      <c r="L71" s="147">
        <v>45565</v>
      </c>
      <c r="M71" s="148">
        <f t="shared" si="22"/>
        <v>3600</v>
      </c>
      <c r="N71" s="148">
        <f t="shared" si="19"/>
        <v>72</v>
      </c>
      <c r="O71" s="308"/>
      <c r="P71" s="308"/>
      <c r="Q71" s="308"/>
      <c r="R71" s="148">
        <f t="shared" si="21"/>
        <v>0</v>
      </c>
      <c r="S71" s="310" t="s">
        <v>807</v>
      </c>
      <c r="T71" s="16" t="s">
        <v>907</v>
      </c>
    </row>
    <row r="72" spans="1:20" ht="48" x14ac:dyDescent="0.2">
      <c r="A72" s="16" t="s">
        <v>20</v>
      </c>
      <c r="B72" s="16" t="s">
        <v>44</v>
      </c>
      <c r="C72" s="16" t="s">
        <v>717</v>
      </c>
      <c r="D72" s="16" t="s">
        <v>865</v>
      </c>
      <c r="E72" s="16" t="s">
        <v>50</v>
      </c>
      <c r="F72" s="307">
        <v>25</v>
      </c>
      <c r="G72" s="16" t="s">
        <v>718</v>
      </c>
      <c r="H72" s="16" t="s">
        <v>866</v>
      </c>
      <c r="I72" s="16">
        <f>16*3.5</f>
        <v>56</v>
      </c>
      <c r="J72" s="309">
        <v>2023</v>
      </c>
      <c r="K72" s="70">
        <v>45183</v>
      </c>
      <c r="L72" s="147">
        <v>45291</v>
      </c>
      <c r="M72" s="148">
        <f t="shared" si="22"/>
        <v>1400</v>
      </c>
      <c r="N72" s="148">
        <f t="shared" si="19"/>
        <v>28</v>
      </c>
      <c r="O72" s="308"/>
      <c r="P72" s="308"/>
      <c r="Q72" s="308"/>
      <c r="R72" s="148">
        <f t="shared" si="21"/>
        <v>1428</v>
      </c>
      <c r="S72" s="310" t="s">
        <v>867</v>
      </c>
      <c r="T72" s="16" t="s">
        <v>907</v>
      </c>
    </row>
    <row r="73" spans="1:20" ht="48" hidden="1" x14ac:dyDescent="0.2">
      <c r="A73" s="16" t="s">
        <v>20</v>
      </c>
      <c r="B73" s="16" t="s">
        <v>44</v>
      </c>
      <c r="C73" s="16" t="s">
        <v>717</v>
      </c>
      <c r="D73" s="16" t="s">
        <v>865</v>
      </c>
      <c r="E73" s="16" t="s">
        <v>50</v>
      </c>
      <c r="F73" s="307">
        <v>25</v>
      </c>
      <c r="G73" s="16" t="s">
        <v>718</v>
      </c>
      <c r="H73" s="16" t="s">
        <v>806</v>
      </c>
      <c r="I73" s="16">
        <f>16*9</f>
        <v>144</v>
      </c>
      <c r="J73" s="309">
        <v>2024</v>
      </c>
      <c r="K73" s="70">
        <v>45292</v>
      </c>
      <c r="L73" s="147">
        <v>45565</v>
      </c>
      <c r="M73" s="148">
        <f t="shared" si="22"/>
        <v>3600</v>
      </c>
      <c r="N73" s="148">
        <f t="shared" si="19"/>
        <v>72</v>
      </c>
      <c r="O73" s="308"/>
      <c r="P73" s="308"/>
      <c r="Q73" s="308"/>
      <c r="R73" s="148">
        <f t="shared" si="21"/>
        <v>0</v>
      </c>
      <c r="S73" s="310" t="s">
        <v>867</v>
      </c>
      <c r="T73" s="16" t="s">
        <v>907</v>
      </c>
    </row>
    <row r="74" spans="1:20" ht="36" x14ac:dyDescent="0.2">
      <c r="A74" s="16" t="s">
        <v>20</v>
      </c>
      <c r="B74" s="16" t="s">
        <v>44</v>
      </c>
      <c r="C74" s="16" t="s">
        <v>868</v>
      </c>
      <c r="D74" s="16" t="s">
        <v>869</v>
      </c>
      <c r="E74" s="16" t="s">
        <v>871</v>
      </c>
      <c r="F74" s="307">
        <v>22</v>
      </c>
      <c r="G74" s="16">
        <v>30</v>
      </c>
      <c r="H74" s="16">
        <v>10</v>
      </c>
      <c r="I74" s="16">
        <f>G74*9</f>
        <v>270</v>
      </c>
      <c r="J74" s="309">
        <v>2023</v>
      </c>
      <c r="K74" s="70">
        <v>45222</v>
      </c>
      <c r="L74" s="147">
        <v>45291</v>
      </c>
      <c r="M74" s="148">
        <f>F74*G74*H74</f>
        <v>6600</v>
      </c>
      <c r="N74" s="148"/>
      <c r="O74" s="308"/>
      <c r="P74" s="308">
        <f>M74*4%</f>
        <v>264</v>
      </c>
      <c r="Q74" s="308"/>
      <c r="R74" s="148">
        <f t="shared" si="21"/>
        <v>6864</v>
      </c>
      <c r="S74" s="310" t="s">
        <v>872</v>
      </c>
      <c r="T74" s="16" t="s">
        <v>907</v>
      </c>
    </row>
    <row r="75" spans="1:20" ht="36" x14ac:dyDescent="0.2">
      <c r="A75" s="16" t="s">
        <v>20</v>
      </c>
      <c r="B75" s="16" t="s">
        <v>44</v>
      </c>
      <c r="C75" s="16" t="s">
        <v>868</v>
      </c>
      <c r="D75" s="16" t="s">
        <v>870</v>
      </c>
      <c r="E75" s="16" t="s">
        <v>50</v>
      </c>
      <c r="F75" s="307">
        <v>25</v>
      </c>
      <c r="G75" s="16">
        <v>30</v>
      </c>
      <c r="H75" s="16">
        <v>10</v>
      </c>
      <c r="I75" s="16">
        <f>G75*9</f>
        <v>270</v>
      </c>
      <c r="J75" s="309">
        <v>2023</v>
      </c>
      <c r="K75" s="70">
        <v>45222</v>
      </c>
      <c r="L75" s="147">
        <v>45291</v>
      </c>
      <c r="M75" s="148">
        <f>F75*G75*H75</f>
        <v>7500</v>
      </c>
      <c r="N75" s="148">
        <f>M75*2%</f>
        <v>150</v>
      </c>
      <c r="O75" s="308"/>
      <c r="P75" s="308"/>
      <c r="Q75" s="308"/>
      <c r="R75" s="148">
        <f t="shared" si="21"/>
        <v>7650</v>
      </c>
      <c r="S75" s="310" t="s">
        <v>872</v>
      </c>
      <c r="T75" s="16" t="s">
        <v>907</v>
      </c>
    </row>
    <row r="76" spans="1:20" s="47" customFormat="1" ht="24" x14ac:dyDescent="0.2">
      <c r="A76" s="16" t="s">
        <v>20</v>
      </c>
      <c r="B76" s="16" t="s">
        <v>29</v>
      </c>
      <c r="C76" s="16" t="s">
        <v>673</v>
      </c>
      <c r="D76" s="16" t="s">
        <v>120</v>
      </c>
      <c r="E76" s="16" t="s">
        <v>121</v>
      </c>
      <c r="F76" s="307">
        <v>30</v>
      </c>
      <c r="G76" s="16">
        <v>5</v>
      </c>
      <c r="H76" s="16">
        <v>45</v>
      </c>
      <c r="I76" s="16">
        <f>G76*H76</f>
        <v>225</v>
      </c>
      <c r="J76" s="137">
        <v>2023</v>
      </c>
      <c r="K76" s="70">
        <v>44927</v>
      </c>
      <c r="L76" s="147">
        <v>45291</v>
      </c>
      <c r="M76" s="84">
        <f t="shared" ref="M76:M127" si="23">F76*G76*H76</f>
        <v>6750</v>
      </c>
      <c r="N76" s="148"/>
      <c r="O76" s="148"/>
      <c r="P76" s="148"/>
      <c r="Q76" s="148"/>
      <c r="R76" s="57">
        <f t="shared" ref="R76:R132" si="24">M76+N76+O76+P76+Q76</f>
        <v>6750</v>
      </c>
      <c r="S76" s="305" t="s">
        <v>864</v>
      </c>
      <c r="T76" s="16" t="s">
        <v>907</v>
      </c>
    </row>
    <row r="77" spans="1:20" s="47" customFormat="1" ht="24" hidden="1" x14ac:dyDescent="0.2">
      <c r="A77" s="16" t="s">
        <v>20</v>
      </c>
      <c r="B77" s="16" t="s">
        <v>29</v>
      </c>
      <c r="C77" s="16" t="s">
        <v>673</v>
      </c>
      <c r="D77" s="16" t="s">
        <v>120</v>
      </c>
      <c r="E77" s="16" t="s">
        <v>121</v>
      </c>
      <c r="F77" s="307">
        <v>30</v>
      </c>
      <c r="G77" s="16">
        <v>5</v>
      </c>
      <c r="H77" s="16">
        <v>48</v>
      </c>
      <c r="I77" s="16">
        <f t="shared" ref="I77:I87" si="25">G77*H77</f>
        <v>240</v>
      </c>
      <c r="J77" s="137">
        <v>2024</v>
      </c>
      <c r="K77" s="70">
        <v>45292</v>
      </c>
      <c r="L77" s="147">
        <v>45657</v>
      </c>
      <c r="M77" s="84">
        <f t="shared" si="23"/>
        <v>7200</v>
      </c>
      <c r="N77" s="148"/>
      <c r="O77" s="148"/>
      <c r="P77" s="148"/>
      <c r="Q77" s="148"/>
      <c r="R77" s="57">
        <f t="shared" si="24"/>
        <v>7200</v>
      </c>
      <c r="S77" s="305" t="s">
        <v>863</v>
      </c>
      <c r="T77" s="16" t="s">
        <v>907</v>
      </c>
    </row>
    <row r="78" spans="1:20" s="47" customFormat="1" ht="24" hidden="1" x14ac:dyDescent="0.2">
      <c r="A78" s="16" t="s">
        <v>20</v>
      </c>
      <c r="B78" s="16" t="s">
        <v>29</v>
      </c>
      <c r="C78" s="16" t="s">
        <v>673</v>
      </c>
      <c r="D78" s="16" t="s">
        <v>120</v>
      </c>
      <c r="E78" s="16" t="s">
        <v>121</v>
      </c>
      <c r="F78" s="307">
        <v>30</v>
      </c>
      <c r="G78" s="16">
        <v>5</v>
      </c>
      <c r="H78" s="16">
        <v>24</v>
      </c>
      <c r="I78" s="16">
        <f t="shared" si="25"/>
        <v>120</v>
      </c>
      <c r="J78" s="137">
        <v>2025</v>
      </c>
      <c r="K78" s="70">
        <v>45658</v>
      </c>
      <c r="L78" s="147">
        <v>45838</v>
      </c>
      <c r="M78" s="84">
        <f t="shared" si="23"/>
        <v>3600</v>
      </c>
      <c r="N78" s="148"/>
      <c r="O78" s="148"/>
      <c r="P78" s="148"/>
      <c r="Q78" s="148"/>
      <c r="R78" s="57">
        <f t="shared" si="24"/>
        <v>3600</v>
      </c>
      <c r="S78" s="305" t="s">
        <v>863</v>
      </c>
      <c r="T78" s="16" t="s">
        <v>907</v>
      </c>
    </row>
    <row r="79" spans="1:20" s="47" customFormat="1" ht="24" x14ac:dyDescent="0.2">
      <c r="A79" s="16" t="s">
        <v>20</v>
      </c>
      <c r="B79" s="16" t="s">
        <v>29</v>
      </c>
      <c r="C79" s="16" t="s">
        <v>673</v>
      </c>
      <c r="D79" s="16" t="s">
        <v>122</v>
      </c>
      <c r="E79" s="16" t="s">
        <v>121</v>
      </c>
      <c r="F79" s="307">
        <v>30</v>
      </c>
      <c r="G79" s="16">
        <v>5</v>
      </c>
      <c r="H79" s="16">
        <v>45</v>
      </c>
      <c r="I79" s="16">
        <f t="shared" si="25"/>
        <v>225</v>
      </c>
      <c r="J79" s="137">
        <v>2023</v>
      </c>
      <c r="K79" s="70">
        <v>44927</v>
      </c>
      <c r="L79" s="147">
        <v>45291</v>
      </c>
      <c r="M79" s="84">
        <f t="shared" si="23"/>
        <v>6750</v>
      </c>
      <c r="N79" s="148"/>
      <c r="O79" s="148"/>
      <c r="P79" s="148"/>
      <c r="Q79" s="148"/>
      <c r="R79" s="57">
        <f t="shared" si="24"/>
        <v>6750</v>
      </c>
      <c r="S79" s="305" t="s">
        <v>864</v>
      </c>
      <c r="T79" s="16" t="s">
        <v>907</v>
      </c>
    </row>
    <row r="80" spans="1:20" s="47" customFormat="1" ht="24" hidden="1" x14ac:dyDescent="0.2">
      <c r="A80" s="16" t="s">
        <v>20</v>
      </c>
      <c r="B80" s="16" t="s">
        <v>29</v>
      </c>
      <c r="C80" s="16" t="s">
        <v>673</v>
      </c>
      <c r="D80" s="16" t="s">
        <v>122</v>
      </c>
      <c r="E80" s="16" t="s">
        <v>121</v>
      </c>
      <c r="F80" s="307">
        <v>30</v>
      </c>
      <c r="G80" s="16">
        <v>5</v>
      </c>
      <c r="H80" s="16">
        <v>48</v>
      </c>
      <c r="I80" s="16">
        <f t="shared" si="25"/>
        <v>240</v>
      </c>
      <c r="J80" s="137">
        <v>2024</v>
      </c>
      <c r="K80" s="70">
        <v>45292</v>
      </c>
      <c r="L80" s="147">
        <v>45657</v>
      </c>
      <c r="M80" s="84">
        <f t="shared" si="23"/>
        <v>7200</v>
      </c>
      <c r="N80" s="148"/>
      <c r="O80" s="148"/>
      <c r="P80" s="148"/>
      <c r="Q80" s="148"/>
      <c r="R80" s="57">
        <f t="shared" si="24"/>
        <v>7200</v>
      </c>
      <c r="S80" s="305" t="s">
        <v>863</v>
      </c>
      <c r="T80" s="16" t="s">
        <v>907</v>
      </c>
    </row>
    <row r="81" spans="1:16057" s="47" customFormat="1" ht="24" hidden="1" x14ac:dyDescent="0.2">
      <c r="A81" s="16" t="s">
        <v>20</v>
      </c>
      <c r="B81" s="16" t="s">
        <v>29</v>
      </c>
      <c r="C81" s="16" t="s">
        <v>673</v>
      </c>
      <c r="D81" s="16" t="s">
        <v>122</v>
      </c>
      <c r="E81" s="16" t="s">
        <v>121</v>
      </c>
      <c r="F81" s="307">
        <v>30</v>
      </c>
      <c r="G81" s="16">
        <v>5</v>
      </c>
      <c r="H81" s="16">
        <v>24</v>
      </c>
      <c r="I81" s="16">
        <f t="shared" si="25"/>
        <v>120</v>
      </c>
      <c r="J81" s="137">
        <v>2025</v>
      </c>
      <c r="K81" s="70">
        <v>45658</v>
      </c>
      <c r="L81" s="147">
        <v>45838</v>
      </c>
      <c r="M81" s="84">
        <f t="shared" si="23"/>
        <v>3600</v>
      </c>
      <c r="N81" s="148"/>
      <c r="O81" s="148"/>
      <c r="P81" s="148"/>
      <c r="Q81" s="148"/>
      <c r="R81" s="57">
        <f t="shared" si="24"/>
        <v>3600</v>
      </c>
      <c r="S81" s="305" t="s">
        <v>863</v>
      </c>
      <c r="T81" s="16" t="s">
        <v>907</v>
      </c>
    </row>
    <row r="82" spans="1:16057" s="47" customFormat="1" ht="24" x14ac:dyDescent="0.2">
      <c r="A82" s="16" t="s">
        <v>20</v>
      </c>
      <c r="B82" s="16" t="s">
        <v>29</v>
      </c>
      <c r="C82" s="16" t="s">
        <v>673</v>
      </c>
      <c r="D82" s="16" t="s">
        <v>123</v>
      </c>
      <c r="E82" s="16" t="s">
        <v>121</v>
      </c>
      <c r="F82" s="307">
        <v>30</v>
      </c>
      <c r="G82" s="16">
        <v>5</v>
      </c>
      <c r="H82" s="16">
        <v>45</v>
      </c>
      <c r="I82" s="16">
        <f t="shared" si="25"/>
        <v>225</v>
      </c>
      <c r="J82" s="137">
        <v>2023</v>
      </c>
      <c r="K82" s="70">
        <v>44927</v>
      </c>
      <c r="L82" s="147">
        <v>45291</v>
      </c>
      <c r="M82" s="84">
        <f t="shared" si="23"/>
        <v>6750</v>
      </c>
      <c r="N82" s="148"/>
      <c r="O82" s="148"/>
      <c r="P82" s="148"/>
      <c r="Q82" s="148"/>
      <c r="R82" s="57">
        <f t="shared" si="24"/>
        <v>6750</v>
      </c>
      <c r="S82" s="305" t="s">
        <v>864</v>
      </c>
      <c r="T82" s="16" t="s">
        <v>907</v>
      </c>
    </row>
    <row r="83" spans="1:16057" s="47" customFormat="1" ht="24" hidden="1" x14ac:dyDescent="0.2">
      <c r="A83" s="16" t="s">
        <v>20</v>
      </c>
      <c r="B83" s="16" t="s">
        <v>29</v>
      </c>
      <c r="C83" s="16" t="s">
        <v>673</v>
      </c>
      <c r="D83" s="16" t="s">
        <v>123</v>
      </c>
      <c r="E83" s="16" t="s">
        <v>121</v>
      </c>
      <c r="F83" s="307">
        <v>30</v>
      </c>
      <c r="G83" s="16">
        <v>5</v>
      </c>
      <c r="H83" s="16">
        <v>48</v>
      </c>
      <c r="I83" s="16">
        <f t="shared" si="25"/>
        <v>240</v>
      </c>
      <c r="J83" s="137">
        <v>2024</v>
      </c>
      <c r="K83" s="70">
        <v>45292</v>
      </c>
      <c r="L83" s="147">
        <v>45657</v>
      </c>
      <c r="M83" s="84">
        <f t="shared" si="23"/>
        <v>7200</v>
      </c>
      <c r="N83" s="148"/>
      <c r="O83" s="148"/>
      <c r="P83" s="148"/>
      <c r="Q83" s="148"/>
      <c r="R83" s="57">
        <f t="shared" si="24"/>
        <v>7200</v>
      </c>
      <c r="S83" s="305" t="s">
        <v>863</v>
      </c>
      <c r="T83" s="16" t="s">
        <v>907</v>
      </c>
    </row>
    <row r="84" spans="1:16057" s="47" customFormat="1" ht="24" hidden="1" x14ac:dyDescent="0.2">
      <c r="A84" s="16" t="s">
        <v>20</v>
      </c>
      <c r="B84" s="16" t="s">
        <v>29</v>
      </c>
      <c r="C84" s="16" t="s">
        <v>673</v>
      </c>
      <c r="D84" s="16" t="s">
        <v>123</v>
      </c>
      <c r="E84" s="16" t="s">
        <v>121</v>
      </c>
      <c r="F84" s="307">
        <v>30</v>
      </c>
      <c r="G84" s="16">
        <v>5</v>
      </c>
      <c r="H84" s="16">
        <v>24</v>
      </c>
      <c r="I84" s="16">
        <f t="shared" si="25"/>
        <v>120</v>
      </c>
      <c r="J84" s="137">
        <v>2025</v>
      </c>
      <c r="K84" s="70">
        <v>45658</v>
      </c>
      <c r="L84" s="147">
        <v>45838</v>
      </c>
      <c r="M84" s="84">
        <f t="shared" si="23"/>
        <v>3600</v>
      </c>
      <c r="N84" s="148"/>
      <c r="O84" s="148"/>
      <c r="P84" s="148"/>
      <c r="Q84" s="148"/>
      <c r="R84" s="57">
        <f t="shared" si="24"/>
        <v>3600</v>
      </c>
      <c r="S84" s="305" t="s">
        <v>863</v>
      </c>
      <c r="T84" s="16" t="s">
        <v>907</v>
      </c>
    </row>
    <row r="85" spans="1:16057" s="47" customFormat="1" ht="24" x14ac:dyDescent="0.2">
      <c r="A85" s="16" t="s">
        <v>20</v>
      </c>
      <c r="B85" s="16" t="s">
        <v>29</v>
      </c>
      <c r="C85" s="16" t="s">
        <v>673</v>
      </c>
      <c r="D85" s="16" t="s">
        <v>124</v>
      </c>
      <c r="E85" s="16" t="s">
        <v>121</v>
      </c>
      <c r="F85" s="307">
        <v>30</v>
      </c>
      <c r="G85" s="16">
        <v>5</v>
      </c>
      <c r="H85" s="16">
        <v>45</v>
      </c>
      <c r="I85" s="16">
        <f t="shared" si="25"/>
        <v>225</v>
      </c>
      <c r="J85" s="137">
        <v>2023</v>
      </c>
      <c r="K85" s="70">
        <v>44927</v>
      </c>
      <c r="L85" s="147">
        <v>45291</v>
      </c>
      <c r="M85" s="84">
        <f t="shared" si="23"/>
        <v>6750</v>
      </c>
      <c r="N85" s="148"/>
      <c r="O85" s="148"/>
      <c r="P85" s="148"/>
      <c r="Q85" s="148"/>
      <c r="R85" s="57">
        <f t="shared" si="24"/>
        <v>6750</v>
      </c>
      <c r="S85" s="305" t="s">
        <v>864</v>
      </c>
      <c r="T85" s="16" t="s">
        <v>907</v>
      </c>
    </row>
    <row r="86" spans="1:16057" s="47" customFormat="1" ht="24" hidden="1" x14ac:dyDescent="0.2">
      <c r="A86" s="16" t="s">
        <v>20</v>
      </c>
      <c r="B86" s="16" t="s">
        <v>29</v>
      </c>
      <c r="C86" s="16" t="s">
        <v>673</v>
      </c>
      <c r="D86" s="16" t="s">
        <v>124</v>
      </c>
      <c r="E86" s="16" t="s">
        <v>121</v>
      </c>
      <c r="F86" s="307">
        <v>30</v>
      </c>
      <c r="G86" s="16">
        <v>5</v>
      </c>
      <c r="H86" s="16">
        <v>48</v>
      </c>
      <c r="I86" s="16">
        <f t="shared" si="25"/>
        <v>240</v>
      </c>
      <c r="J86" s="137">
        <v>2024</v>
      </c>
      <c r="K86" s="70">
        <v>45292</v>
      </c>
      <c r="L86" s="147">
        <v>45657</v>
      </c>
      <c r="M86" s="84">
        <f t="shared" si="23"/>
        <v>7200</v>
      </c>
      <c r="N86" s="148"/>
      <c r="O86" s="148"/>
      <c r="P86" s="148"/>
      <c r="Q86" s="148"/>
      <c r="R86" s="57">
        <f t="shared" si="24"/>
        <v>7200</v>
      </c>
      <c r="S86" s="305" t="s">
        <v>863</v>
      </c>
      <c r="T86" s="16" t="s">
        <v>907</v>
      </c>
    </row>
    <row r="87" spans="1:16057" s="47" customFormat="1" ht="24" hidden="1" x14ac:dyDescent="0.2">
      <c r="A87" s="16" t="s">
        <v>20</v>
      </c>
      <c r="B87" s="16" t="s">
        <v>29</v>
      </c>
      <c r="C87" s="16" t="s">
        <v>673</v>
      </c>
      <c r="D87" s="16" t="s">
        <v>124</v>
      </c>
      <c r="E87" s="16" t="s">
        <v>121</v>
      </c>
      <c r="F87" s="307">
        <v>30</v>
      </c>
      <c r="G87" s="16">
        <v>5</v>
      </c>
      <c r="H87" s="16">
        <v>24</v>
      </c>
      <c r="I87" s="16">
        <f t="shared" si="25"/>
        <v>120</v>
      </c>
      <c r="J87" s="137">
        <v>2025</v>
      </c>
      <c r="K87" s="70">
        <v>45658</v>
      </c>
      <c r="L87" s="147">
        <v>45838</v>
      </c>
      <c r="M87" s="84">
        <f t="shared" si="23"/>
        <v>3600</v>
      </c>
      <c r="N87" s="148"/>
      <c r="O87" s="148"/>
      <c r="P87" s="148"/>
      <c r="Q87" s="148"/>
      <c r="R87" s="57">
        <f t="shared" si="24"/>
        <v>3600</v>
      </c>
      <c r="S87" s="305" t="s">
        <v>863</v>
      </c>
      <c r="T87" s="16" t="s">
        <v>907</v>
      </c>
    </row>
    <row r="88" spans="1:16057" s="47" customFormat="1" ht="24" x14ac:dyDescent="0.2">
      <c r="A88" s="16" t="s">
        <v>20</v>
      </c>
      <c r="B88" s="16" t="s">
        <v>29</v>
      </c>
      <c r="C88" s="16" t="s">
        <v>673</v>
      </c>
      <c r="D88" s="16" t="s">
        <v>131</v>
      </c>
      <c r="E88" s="16" t="s">
        <v>121</v>
      </c>
      <c r="F88" s="307">
        <v>30</v>
      </c>
      <c r="G88" s="16">
        <v>5</v>
      </c>
      <c r="H88" s="16">
        <v>33</v>
      </c>
      <c r="I88" s="16">
        <v>120</v>
      </c>
      <c r="J88" s="137">
        <v>2023</v>
      </c>
      <c r="K88" s="70">
        <v>44927</v>
      </c>
      <c r="L88" s="147">
        <v>45199</v>
      </c>
      <c r="M88" s="84">
        <f>F88*G88*H88</f>
        <v>4950</v>
      </c>
      <c r="N88" s="148"/>
      <c r="O88" s="148"/>
      <c r="P88" s="148"/>
      <c r="Q88" s="148"/>
      <c r="R88" s="57">
        <f>M88+N88+O88+P88+Q88</f>
        <v>4950</v>
      </c>
      <c r="S88" s="305" t="s">
        <v>815</v>
      </c>
      <c r="T88" s="16" t="s">
        <v>907</v>
      </c>
    </row>
    <row r="89" spans="1:16057" s="47" customFormat="1" ht="24" x14ac:dyDescent="0.2">
      <c r="A89" s="16" t="s">
        <v>20</v>
      </c>
      <c r="B89" s="16" t="s">
        <v>29</v>
      </c>
      <c r="C89" s="16" t="s">
        <v>673</v>
      </c>
      <c r="D89" s="16" t="s">
        <v>619</v>
      </c>
      <c r="E89" s="16" t="s">
        <v>447</v>
      </c>
      <c r="F89" s="307">
        <v>30</v>
      </c>
      <c r="G89" s="16">
        <v>5</v>
      </c>
      <c r="H89" s="16">
        <v>45</v>
      </c>
      <c r="I89" s="16">
        <f>+G89*H89</f>
        <v>225</v>
      </c>
      <c r="J89" s="137">
        <v>2023</v>
      </c>
      <c r="K89" s="70">
        <v>44927</v>
      </c>
      <c r="L89" s="147">
        <v>45291</v>
      </c>
      <c r="M89" s="148">
        <f>F89*G89*H89</f>
        <v>6750</v>
      </c>
      <c r="N89" s="148"/>
      <c r="O89" s="148"/>
      <c r="P89" s="148"/>
      <c r="Q89" s="57"/>
      <c r="R89" s="57">
        <f>M89+N89+O89+P89+Q89</f>
        <v>6750</v>
      </c>
      <c r="S89" s="305" t="s">
        <v>864</v>
      </c>
      <c r="T89" s="16" t="s">
        <v>907</v>
      </c>
    </row>
    <row r="90" spans="1:16057" s="47" customFormat="1" ht="24" hidden="1" x14ac:dyDescent="0.2">
      <c r="A90" s="16" t="s">
        <v>20</v>
      </c>
      <c r="B90" s="16" t="s">
        <v>29</v>
      </c>
      <c r="C90" s="16" t="s">
        <v>673</v>
      </c>
      <c r="D90" s="16" t="s">
        <v>619</v>
      </c>
      <c r="E90" s="16" t="s">
        <v>447</v>
      </c>
      <c r="F90" s="307">
        <v>30</v>
      </c>
      <c r="G90" s="16">
        <v>5</v>
      </c>
      <c r="H90" s="16">
        <v>48</v>
      </c>
      <c r="I90" s="16">
        <f t="shared" ref="I90:I100" si="26">+G90*H90</f>
        <v>240</v>
      </c>
      <c r="J90" s="137">
        <v>2024</v>
      </c>
      <c r="K90" s="70">
        <v>45292</v>
      </c>
      <c r="L90" s="147">
        <v>45657</v>
      </c>
      <c r="M90" s="148">
        <f t="shared" ref="M90:M100" si="27">F90*G90*H90</f>
        <v>7200</v>
      </c>
      <c r="N90" s="148"/>
      <c r="O90" s="148"/>
      <c r="P90" s="148"/>
      <c r="Q90" s="57"/>
      <c r="R90" s="57">
        <f t="shared" ref="R90:R100" si="28">M90+N90+O90+P90+Q90</f>
        <v>7200</v>
      </c>
      <c r="S90" s="305" t="s">
        <v>863</v>
      </c>
      <c r="T90" s="16" t="s">
        <v>907</v>
      </c>
    </row>
    <row r="91" spans="1:16057" s="47" customFormat="1" ht="24" hidden="1" x14ac:dyDescent="0.2">
      <c r="A91" s="16" t="s">
        <v>20</v>
      </c>
      <c r="B91" s="16" t="s">
        <v>29</v>
      </c>
      <c r="C91" s="16" t="s">
        <v>673</v>
      </c>
      <c r="D91" s="16" t="s">
        <v>619</v>
      </c>
      <c r="E91" s="16" t="s">
        <v>447</v>
      </c>
      <c r="F91" s="307">
        <v>30</v>
      </c>
      <c r="G91" s="16">
        <v>5</v>
      </c>
      <c r="H91" s="16">
        <v>24</v>
      </c>
      <c r="I91" s="16">
        <f t="shared" si="26"/>
        <v>120</v>
      </c>
      <c r="J91" s="137">
        <v>2025</v>
      </c>
      <c r="K91" s="70">
        <v>45658</v>
      </c>
      <c r="L91" s="147">
        <v>45838</v>
      </c>
      <c r="M91" s="148">
        <f t="shared" si="27"/>
        <v>3600</v>
      </c>
      <c r="N91" s="148"/>
      <c r="O91" s="148"/>
      <c r="P91" s="148"/>
      <c r="Q91" s="57"/>
      <c r="R91" s="57">
        <f t="shared" si="28"/>
        <v>3600</v>
      </c>
      <c r="S91" s="305" t="s">
        <v>863</v>
      </c>
      <c r="T91" s="16" t="s">
        <v>907</v>
      </c>
    </row>
    <row r="92" spans="1:16057" s="47" customFormat="1" ht="24" x14ac:dyDescent="0.2">
      <c r="A92" s="16" t="s">
        <v>20</v>
      </c>
      <c r="B92" s="16" t="s">
        <v>29</v>
      </c>
      <c r="C92" s="16" t="s">
        <v>673</v>
      </c>
      <c r="D92" s="16" t="s">
        <v>450</v>
      </c>
      <c r="E92" s="16" t="s">
        <v>447</v>
      </c>
      <c r="F92" s="307">
        <v>30</v>
      </c>
      <c r="G92" s="16">
        <v>5</v>
      </c>
      <c r="H92" s="16">
        <v>45</v>
      </c>
      <c r="I92" s="16">
        <f t="shared" si="26"/>
        <v>225</v>
      </c>
      <c r="J92" s="137">
        <v>2023</v>
      </c>
      <c r="K92" s="70">
        <v>44927</v>
      </c>
      <c r="L92" s="147">
        <v>45291</v>
      </c>
      <c r="M92" s="148">
        <f t="shared" si="27"/>
        <v>6750</v>
      </c>
      <c r="N92" s="148"/>
      <c r="O92" s="148"/>
      <c r="P92" s="148"/>
      <c r="Q92" s="57"/>
      <c r="R92" s="57">
        <f t="shared" si="28"/>
        <v>6750</v>
      </c>
      <c r="S92" s="305" t="s">
        <v>864</v>
      </c>
      <c r="T92" s="16" t="s">
        <v>907</v>
      </c>
    </row>
    <row r="93" spans="1:16057" s="47" customFormat="1" ht="24" hidden="1" x14ac:dyDescent="0.2">
      <c r="A93" s="16" t="s">
        <v>20</v>
      </c>
      <c r="B93" s="16" t="s">
        <v>29</v>
      </c>
      <c r="C93" s="16" t="s">
        <v>673</v>
      </c>
      <c r="D93" s="16" t="s">
        <v>450</v>
      </c>
      <c r="E93" s="16" t="s">
        <v>447</v>
      </c>
      <c r="F93" s="307">
        <v>30</v>
      </c>
      <c r="G93" s="16">
        <v>5</v>
      </c>
      <c r="H93" s="16">
        <v>48</v>
      </c>
      <c r="I93" s="16">
        <f t="shared" si="26"/>
        <v>240</v>
      </c>
      <c r="J93" s="137">
        <v>2024</v>
      </c>
      <c r="K93" s="70">
        <v>45292</v>
      </c>
      <c r="L93" s="147">
        <v>45657</v>
      </c>
      <c r="M93" s="148">
        <f t="shared" si="27"/>
        <v>7200</v>
      </c>
      <c r="N93" s="148"/>
      <c r="O93" s="148"/>
      <c r="P93" s="148"/>
      <c r="Q93" s="57"/>
      <c r="R93" s="57">
        <f t="shared" si="28"/>
        <v>7200</v>
      </c>
      <c r="S93" s="305" t="s">
        <v>863</v>
      </c>
      <c r="T93" s="16" t="s">
        <v>907</v>
      </c>
    </row>
    <row r="94" spans="1:16057" s="47" customFormat="1" ht="24" hidden="1" x14ac:dyDescent="0.2">
      <c r="A94" s="16" t="s">
        <v>20</v>
      </c>
      <c r="B94" s="16" t="s">
        <v>29</v>
      </c>
      <c r="C94" s="16" t="s">
        <v>673</v>
      </c>
      <c r="D94" s="16" t="s">
        <v>450</v>
      </c>
      <c r="E94" s="16" t="s">
        <v>447</v>
      </c>
      <c r="F94" s="307">
        <v>30</v>
      </c>
      <c r="G94" s="16">
        <v>5</v>
      </c>
      <c r="H94" s="16">
        <v>24</v>
      </c>
      <c r="I94" s="16">
        <f t="shared" si="26"/>
        <v>120</v>
      </c>
      <c r="J94" s="137">
        <v>2025</v>
      </c>
      <c r="K94" s="70">
        <v>45658</v>
      </c>
      <c r="L94" s="147">
        <v>45838</v>
      </c>
      <c r="M94" s="148">
        <f t="shared" si="27"/>
        <v>3600</v>
      </c>
      <c r="N94" s="148"/>
      <c r="O94" s="148"/>
      <c r="P94" s="148"/>
      <c r="Q94" s="57"/>
      <c r="R94" s="57">
        <f t="shared" si="28"/>
        <v>3600</v>
      </c>
      <c r="S94" s="305" t="s">
        <v>863</v>
      </c>
      <c r="T94" s="16" t="s">
        <v>907</v>
      </c>
    </row>
    <row r="95" spans="1:16057" s="47" customFormat="1" ht="24" x14ac:dyDescent="0.25">
      <c r="A95" s="16" t="s">
        <v>20</v>
      </c>
      <c r="B95" s="16" t="s">
        <v>29</v>
      </c>
      <c r="C95" s="16" t="s">
        <v>673</v>
      </c>
      <c r="D95" s="16" t="s">
        <v>861</v>
      </c>
      <c r="E95" s="16" t="s">
        <v>447</v>
      </c>
      <c r="F95" s="307">
        <v>30</v>
      </c>
      <c r="G95" s="16">
        <v>5</v>
      </c>
      <c r="H95" s="16">
        <v>12</v>
      </c>
      <c r="I95" s="16">
        <f t="shared" si="26"/>
        <v>60</v>
      </c>
      <c r="J95" s="137">
        <v>2023</v>
      </c>
      <c r="K95" s="70">
        <v>45200</v>
      </c>
      <c r="L95" s="147">
        <v>45291</v>
      </c>
      <c r="M95" s="148">
        <f t="shared" si="27"/>
        <v>1800</v>
      </c>
      <c r="N95" s="319"/>
      <c r="O95" s="319"/>
      <c r="P95" s="319"/>
      <c r="Q95" s="319"/>
      <c r="R95" s="57">
        <f t="shared" si="28"/>
        <v>1800</v>
      </c>
      <c r="S95" s="305" t="s">
        <v>863</v>
      </c>
      <c r="T95" s="16" t="s">
        <v>907</v>
      </c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  <c r="IW95" s="129"/>
      <c r="IX95" s="129"/>
      <c r="IY95" s="129"/>
      <c r="IZ95" s="129"/>
      <c r="JA95" s="129"/>
      <c r="JB95" s="129"/>
      <c r="JC95" s="129"/>
      <c r="JD95" s="129"/>
      <c r="JE95" s="129"/>
      <c r="JF95" s="129"/>
      <c r="JG95" s="129"/>
      <c r="JH95" s="129"/>
      <c r="JI95" s="129"/>
      <c r="JJ95" s="129"/>
      <c r="JK95" s="129"/>
      <c r="JL95" s="129"/>
      <c r="JM95" s="129"/>
      <c r="JN95" s="129"/>
      <c r="JO95" s="129"/>
      <c r="JP95" s="129"/>
      <c r="JQ95" s="129"/>
      <c r="JR95" s="129"/>
      <c r="JS95" s="129"/>
      <c r="JT95" s="129"/>
      <c r="JU95" s="129"/>
      <c r="JV95" s="129"/>
      <c r="JW95" s="129"/>
      <c r="JX95" s="129"/>
      <c r="JY95" s="129"/>
      <c r="JZ95" s="129"/>
      <c r="KA95" s="129"/>
      <c r="KB95" s="129"/>
      <c r="KC95" s="129"/>
      <c r="KD95" s="129"/>
      <c r="KE95" s="129"/>
      <c r="KF95" s="129"/>
      <c r="KG95" s="129"/>
      <c r="KH95" s="129"/>
      <c r="KI95" s="129"/>
      <c r="KJ95" s="129"/>
      <c r="KK95" s="129"/>
      <c r="KL95" s="129"/>
      <c r="KM95" s="129"/>
      <c r="KN95" s="129"/>
      <c r="KO95" s="129"/>
      <c r="KP95" s="129"/>
      <c r="KQ95" s="129"/>
      <c r="KR95" s="129"/>
      <c r="KS95" s="129"/>
      <c r="KT95" s="129"/>
      <c r="KU95" s="129"/>
      <c r="KV95" s="129"/>
      <c r="KW95" s="129"/>
      <c r="KX95" s="129"/>
      <c r="KY95" s="129"/>
      <c r="KZ95" s="129"/>
      <c r="LA95" s="129"/>
      <c r="LB95" s="129"/>
      <c r="LC95" s="129"/>
      <c r="LD95" s="129"/>
      <c r="LE95" s="129"/>
      <c r="LF95" s="129"/>
      <c r="LG95" s="129"/>
      <c r="LH95" s="129"/>
      <c r="LI95" s="129"/>
      <c r="LJ95" s="129"/>
      <c r="LK95" s="129"/>
      <c r="LL95" s="129"/>
      <c r="LM95" s="129"/>
      <c r="LN95" s="129"/>
      <c r="LO95" s="129"/>
      <c r="LP95" s="129"/>
      <c r="LQ95" s="129"/>
      <c r="LR95" s="129"/>
      <c r="LS95" s="129"/>
      <c r="LT95" s="129"/>
      <c r="LU95" s="129"/>
      <c r="LV95" s="129"/>
      <c r="LW95" s="129"/>
      <c r="LX95" s="129"/>
      <c r="LY95" s="129"/>
      <c r="LZ95" s="129"/>
      <c r="MA95" s="129"/>
      <c r="MB95" s="129"/>
      <c r="MC95" s="129"/>
      <c r="MD95" s="129"/>
      <c r="ME95" s="129"/>
      <c r="MF95" s="129"/>
      <c r="MG95" s="129"/>
      <c r="MH95" s="129"/>
      <c r="MI95" s="129"/>
      <c r="MJ95" s="129"/>
      <c r="MK95" s="129"/>
      <c r="ML95" s="129"/>
      <c r="MM95" s="129"/>
      <c r="MN95" s="129"/>
      <c r="MO95" s="129"/>
      <c r="MP95" s="129"/>
      <c r="MQ95" s="129"/>
      <c r="MR95" s="129"/>
      <c r="MS95" s="129"/>
      <c r="MT95" s="129"/>
      <c r="MU95" s="129"/>
      <c r="MV95" s="129"/>
      <c r="MW95" s="129"/>
      <c r="MX95" s="129"/>
      <c r="MY95" s="129"/>
      <c r="MZ95" s="129"/>
      <c r="NA95" s="129"/>
      <c r="NB95" s="129"/>
      <c r="NC95" s="129"/>
      <c r="ND95" s="129"/>
      <c r="NE95" s="129"/>
      <c r="NF95" s="129"/>
      <c r="NG95" s="129"/>
      <c r="NH95" s="129"/>
      <c r="NI95" s="129"/>
      <c r="NJ95" s="129"/>
      <c r="NK95" s="129"/>
      <c r="NL95" s="129"/>
      <c r="NM95" s="129"/>
      <c r="NN95" s="129"/>
      <c r="NO95" s="129"/>
      <c r="NP95" s="129"/>
      <c r="NQ95" s="129"/>
      <c r="NR95" s="129"/>
      <c r="NS95" s="129"/>
      <c r="NT95" s="129"/>
      <c r="NU95" s="129"/>
      <c r="NV95" s="129"/>
      <c r="NW95" s="129"/>
      <c r="NX95" s="129"/>
      <c r="NY95" s="129"/>
      <c r="NZ95" s="129"/>
      <c r="OA95" s="129"/>
      <c r="OB95" s="129"/>
      <c r="OC95" s="129"/>
      <c r="OD95" s="129"/>
      <c r="OE95" s="129"/>
      <c r="OF95" s="129"/>
      <c r="OG95" s="129"/>
      <c r="OH95" s="129"/>
      <c r="OI95" s="129"/>
      <c r="OJ95" s="129"/>
      <c r="OK95" s="129"/>
      <c r="OL95" s="129"/>
      <c r="OM95" s="129"/>
      <c r="ON95" s="129"/>
      <c r="OO95" s="129"/>
      <c r="OP95" s="129"/>
      <c r="OQ95" s="129"/>
      <c r="OR95" s="129"/>
      <c r="OS95" s="129"/>
      <c r="OT95" s="129"/>
      <c r="OU95" s="129"/>
      <c r="OV95" s="129"/>
      <c r="OW95" s="129"/>
      <c r="OX95" s="129"/>
      <c r="OY95" s="129"/>
      <c r="OZ95" s="129"/>
      <c r="PA95" s="129"/>
      <c r="PB95" s="129"/>
      <c r="PC95" s="129"/>
      <c r="PD95" s="129"/>
      <c r="PE95" s="129"/>
      <c r="PF95" s="129"/>
      <c r="PG95" s="129"/>
      <c r="PH95" s="129"/>
      <c r="PI95" s="129"/>
      <c r="PJ95" s="129"/>
      <c r="PK95" s="129"/>
      <c r="PL95" s="129"/>
      <c r="PM95" s="129"/>
      <c r="PN95" s="129"/>
      <c r="PO95" s="129"/>
      <c r="PP95" s="129"/>
      <c r="PQ95" s="129"/>
      <c r="PR95" s="129"/>
      <c r="PS95" s="129"/>
      <c r="PT95" s="129"/>
      <c r="PU95" s="129"/>
      <c r="PV95" s="129"/>
      <c r="PW95" s="129"/>
      <c r="PX95" s="129"/>
      <c r="PY95" s="129"/>
      <c r="PZ95" s="129"/>
      <c r="QA95" s="129"/>
      <c r="QB95" s="129"/>
      <c r="QC95" s="129"/>
      <c r="QD95" s="129"/>
      <c r="QE95" s="129"/>
      <c r="QF95" s="129"/>
      <c r="QG95" s="129"/>
      <c r="QH95" s="129"/>
      <c r="QI95" s="129"/>
      <c r="QJ95" s="129"/>
      <c r="QK95" s="129"/>
      <c r="QL95" s="129"/>
      <c r="QM95" s="129"/>
      <c r="QN95" s="129"/>
      <c r="QO95" s="129"/>
      <c r="QP95" s="129"/>
      <c r="QQ95" s="129"/>
      <c r="QR95" s="129"/>
      <c r="QS95" s="129"/>
      <c r="QT95" s="129"/>
      <c r="QU95" s="129"/>
      <c r="QV95" s="129"/>
      <c r="QW95" s="129"/>
      <c r="QX95" s="129"/>
      <c r="QY95" s="129"/>
      <c r="QZ95" s="129"/>
      <c r="RA95" s="129"/>
      <c r="RB95" s="129"/>
      <c r="RC95" s="129"/>
      <c r="RD95" s="129"/>
      <c r="RE95" s="129"/>
      <c r="RF95" s="129"/>
      <c r="RG95" s="129"/>
      <c r="RH95" s="129"/>
      <c r="RI95" s="129"/>
      <c r="RJ95" s="129"/>
      <c r="RK95" s="129"/>
      <c r="RL95" s="129"/>
      <c r="RM95" s="129"/>
      <c r="RN95" s="129"/>
      <c r="RO95" s="129"/>
      <c r="RP95" s="129"/>
      <c r="RQ95" s="129"/>
      <c r="RR95" s="129"/>
      <c r="RS95" s="129"/>
      <c r="RT95" s="129"/>
      <c r="RU95" s="129"/>
      <c r="RV95" s="129"/>
      <c r="RW95" s="129"/>
      <c r="RX95" s="129"/>
      <c r="RY95" s="129"/>
      <c r="RZ95" s="129"/>
      <c r="SA95" s="129"/>
      <c r="SB95" s="129"/>
      <c r="SC95" s="129"/>
      <c r="SD95" s="129"/>
      <c r="SE95" s="129"/>
      <c r="SF95" s="129"/>
      <c r="SG95" s="129"/>
      <c r="SH95" s="129"/>
      <c r="SI95" s="129"/>
      <c r="SJ95" s="129"/>
      <c r="SK95" s="129"/>
      <c r="SL95" s="129"/>
      <c r="SM95" s="129"/>
      <c r="SN95" s="129"/>
      <c r="SO95" s="129"/>
      <c r="SP95" s="129"/>
      <c r="SQ95" s="129"/>
      <c r="SR95" s="129"/>
      <c r="SS95" s="129"/>
      <c r="ST95" s="129"/>
      <c r="SU95" s="129"/>
      <c r="SV95" s="129"/>
      <c r="SW95" s="129"/>
      <c r="SX95" s="129"/>
      <c r="SY95" s="129"/>
      <c r="SZ95" s="129"/>
      <c r="TA95" s="129"/>
      <c r="TB95" s="129"/>
      <c r="TC95" s="129"/>
      <c r="TD95" s="129"/>
      <c r="TE95" s="129"/>
      <c r="TF95" s="129"/>
      <c r="TG95" s="129"/>
      <c r="TH95" s="129"/>
      <c r="TI95" s="129"/>
      <c r="TJ95" s="129"/>
      <c r="TK95" s="129"/>
      <c r="TL95" s="129"/>
      <c r="TM95" s="129"/>
      <c r="TN95" s="129"/>
      <c r="TO95" s="129"/>
      <c r="TP95" s="129"/>
      <c r="TQ95" s="129"/>
      <c r="TR95" s="129"/>
      <c r="TS95" s="129"/>
      <c r="TT95" s="129"/>
      <c r="TU95" s="129"/>
      <c r="TV95" s="129"/>
      <c r="TW95" s="129"/>
      <c r="TX95" s="129"/>
      <c r="TY95" s="129"/>
      <c r="TZ95" s="129"/>
      <c r="UA95" s="129"/>
      <c r="UB95" s="129"/>
      <c r="UC95" s="129"/>
      <c r="UD95" s="129"/>
      <c r="UE95" s="129"/>
      <c r="UF95" s="129"/>
      <c r="UG95" s="129"/>
      <c r="UH95" s="129"/>
      <c r="UI95" s="129"/>
      <c r="UJ95" s="129"/>
      <c r="UK95" s="129"/>
      <c r="UL95" s="129"/>
      <c r="UM95" s="129"/>
      <c r="UN95" s="129"/>
      <c r="UO95" s="129"/>
      <c r="UP95" s="129"/>
      <c r="UQ95" s="129"/>
      <c r="UR95" s="129"/>
      <c r="US95" s="129"/>
      <c r="UT95" s="129"/>
      <c r="UU95" s="129"/>
      <c r="UV95" s="129"/>
      <c r="UW95" s="129"/>
      <c r="UX95" s="129"/>
      <c r="UY95" s="129"/>
      <c r="UZ95" s="129"/>
      <c r="VA95" s="129"/>
      <c r="VB95" s="129"/>
      <c r="VC95" s="129"/>
      <c r="VD95" s="129"/>
      <c r="VE95" s="129"/>
      <c r="VF95" s="129"/>
      <c r="VG95" s="129"/>
      <c r="VH95" s="129"/>
      <c r="VI95" s="129"/>
      <c r="VJ95" s="129"/>
      <c r="VK95" s="129"/>
      <c r="VL95" s="129"/>
      <c r="VM95" s="129"/>
      <c r="VN95" s="129"/>
      <c r="VO95" s="129"/>
      <c r="VP95" s="129"/>
      <c r="VQ95" s="129"/>
      <c r="VR95" s="129"/>
      <c r="VS95" s="129"/>
      <c r="VT95" s="129"/>
      <c r="VU95" s="129"/>
      <c r="VV95" s="129"/>
      <c r="VW95" s="129"/>
      <c r="VX95" s="129"/>
      <c r="VY95" s="129"/>
      <c r="VZ95" s="129"/>
      <c r="WA95" s="129"/>
      <c r="WB95" s="129"/>
      <c r="WC95" s="129"/>
      <c r="WD95" s="129"/>
      <c r="WE95" s="129"/>
      <c r="WF95" s="129"/>
      <c r="WG95" s="129"/>
      <c r="WH95" s="129"/>
      <c r="WI95" s="129"/>
      <c r="WJ95" s="129"/>
      <c r="WK95" s="129"/>
      <c r="WL95" s="129"/>
      <c r="WM95" s="129"/>
      <c r="WN95" s="129"/>
      <c r="WO95" s="129"/>
      <c r="WP95" s="129"/>
      <c r="WQ95" s="129"/>
      <c r="WR95" s="129"/>
      <c r="WS95" s="129"/>
      <c r="WT95" s="129"/>
      <c r="WU95" s="129"/>
      <c r="WV95" s="129"/>
      <c r="WW95" s="129"/>
      <c r="WX95" s="129"/>
      <c r="WY95" s="129"/>
      <c r="WZ95" s="129"/>
      <c r="XA95" s="129"/>
      <c r="XB95" s="129"/>
      <c r="XC95" s="129"/>
      <c r="XD95" s="129"/>
      <c r="XE95" s="129"/>
      <c r="XF95" s="129"/>
      <c r="XG95" s="129"/>
      <c r="XH95" s="129"/>
      <c r="XI95" s="129"/>
      <c r="XJ95" s="129"/>
      <c r="XK95" s="129"/>
      <c r="XL95" s="129"/>
      <c r="XM95" s="129"/>
      <c r="XN95" s="129"/>
      <c r="XO95" s="129"/>
      <c r="XP95" s="129"/>
      <c r="XQ95" s="129"/>
      <c r="XR95" s="129"/>
      <c r="XS95" s="129"/>
      <c r="XT95" s="129"/>
      <c r="XU95" s="129"/>
      <c r="XV95" s="129"/>
      <c r="XW95" s="129"/>
      <c r="XX95" s="129"/>
      <c r="XY95" s="129"/>
      <c r="XZ95" s="129"/>
      <c r="YA95" s="129"/>
      <c r="YB95" s="129"/>
      <c r="YC95" s="129"/>
      <c r="YD95" s="129"/>
      <c r="YE95" s="129"/>
      <c r="YF95" s="129"/>
      <c r="YG95" s="129"/>
      <c r="YH95" s="129"/>
      <c r="YI95" s="129"/>
      <c r="YJ95" s="129"/>
      <c r="YK95" s="129"/>
      <c r="YL95" s="129"/>
      <c r="YM95" s="129"/>
      <c r="YN95" s="129"/>
      <c r="YO95" s="129"/>
      <c r="YP95" s="129"/>
      <c r="YQ95" s="129"/>
      <c r="YR95" s="129"/>
      <c r="YS95" s="129"/>
      <c r="YT95" s="129"/>
      <c r="YU95" s="129"/>
      <c r="YV95" s="129"/>
      <c r="YW95" s="129"/>
      <c r="YX95" s="129"/>
      <c r="YY95" s="129"/>
      <c r="YZ95" s="129"/>
      <c r="ZA95" s="129"/>
      <c r="ZB95" s="129"/>
      <c r="ZC95" s="129"/>
      <c r="ZD95" s="129"/>
      <c r="ZE95" s="129"/>
      <c r="ZF95" s="129"/>
      <c r="ZG95" s="129"/>
      <c r="ZH95" s="129"/>
      <c r="ZI95" s="129"/>
      <c r="ZJ95" s="129"/>
      <c r="ZK95" s="129"/>
      <c r="ZL95" s="129"/>
      <c r="ZM95" s="129"/>
      <c r="ZN95" s="129"/>
      <c r="ZO95" s="129"/>
      <c r="ZP95" s="129"/>
      <c r="ZQ95" s="129"/>
      <c r="ZR95" s="129"/>
      <c r="ZS95" s="129"/>
      <c r="ZT95" s="129"/>
      <c r="ZU95" s="129"/>
      <c r="ZV95" s="129"/>
      <c r="ZW95" s="129"/>
      <c r="ZX95" s="129"/>
      <c r="ZY95" s="129"/>
      <c r="ZZ95" s="129"/>
      <c r="AAA95" s="129"/>
      <c r="AAB95" s="129"/>
      <c r="AAC95" s="129"/>
      <c r="AAD95" s="129"/>
      <c r="AAE95" s="129"/>
      <c r="AAF95" s="129"/>
      <c r="AAG95" s="129"/>
      <c r="AAH95" s="129"/>
      <c r="AAI95" s="129"/>
      <c r="AAJ95" s="129"/>
      <c r="AAK95" s="129"/>
      <c r="AAL95" s="129"/>
      <c r="AAM95" s="129"/>
      <c r="AAN95" s="129"/>
      <c r="AAO95" s="129"/>
      <c r="AAP95" s="129"/>
      <c r="AAQ95" s="129"/>
      <c r="AAR95" s="129"/>
      <c r="AAS95" s="129"/>
      <c r="AAT95" s="129"/>
      <c r="AAU95" s="129"/>
      <c r="AAV95" s="129"/>
      <c r="AAW95" s="129"/>
      <c r="AAX95" s="129"/>
      <c r="AAY95" s="129"/>
      <c r="AAZ95" s="129"/>
      <c r="ABA95" s="129"/>
      <c r="ABB95" s="129"/>
      <c r="ABC95" s="129"/>
      <c r="ABD95" s="129"/>
      <c r="ABE95" s="129"/>
      <c r="ABF95" s="129"/>
      <c r="ABG95" s="129"/>
      <c r="ABH95" s="129"/>
      <c r="ABI95" s="129"/>
      <c r="ABJ95" s="129"/>
      <c r="ABK95" s="129"/>
      <c r="ABL95" s="129"/>
      <c r="ABM95" s="129"/>
      <c r="ABN95" s="129"/>
      <c r="ABO95" s="129"/>
      <c r="ABP95" s="129"/>
      <c r="ABQ95" s="129"/>
      <c r="ABR95" s="129"/>
      <c r="ABS95" s="129"/>
      <c r="ABT95" s="129"/>
      <c r="ABU95" s="129"/>
      <c r="ABV95" s="129"/>
      <c r="ABW95" s="129"/>
      <c r="ABX95" s="129"/>
      <c r="ABY95" s="129"/>
      <c r="ABZ95" s="129"/>
      <c r="ACA95" s="129"/>
      <c r="ACB95" s="129"/>
      <c r="ACC95" s="129"/>
      <c r="ACD95" s="129"/>
      <c r="ACE95" s="129"/>
      <c r="ACF95" s="129"/>
      <c r="ACG95" s="129"/>
      <c r="ACH95" s="129"/>
      <c r="ACI95" s="129"/>
      <c r="ACJ95" s="129"/>
      <c r="ACK95" s="129"/>
      <c r="ACL95" s="129"/>
      <c r="ACM95" s="129"/>
      <c r="ACN95" s="129"/>
      <c r="ACO95" s="129"/>
      <c r="ACP95" s="129"/>
      <c r="ACQ95" s="129"/>
      <c r="ACR95" s="129"/>
      <c r="ACS95" s="129"/>
      <c r="ACT95" s="129"/>
      <c r="ACU95" s="129"/>
      <c r="ACV95" s="129"/>
      <c r="ACW95" s="129"/>
      <c r="ACX95" s="129"/>
      <c r="ACY95" s="129"/>
      <c r="ACZ95" s="129"/>
      <c r="ADA95" s="129"/>
      <c r="ADB95" s="129"/>
      <c r="ADC95" s="129"/>
      <c r="ADD95" s="129"/>
      <c r="ADE95" s="129"/>
      <c r="ADF95" s="129"/>
      <c r="ADG95" s="129"/>
      <c r="ADH95" s="129"/>
      <c r="ADI95" s="129"/>
      <c r="ADJ95" s="129"/>
      <c r="ADK95" s="129"/>
      <c r="ADL95" s="129"/>
      <c r="ADM95" s="129"/>
      <c r="ADN95" s="129"/>
      <c r="ADO95" s="129"/>
      <c r="ADP95" s="129"/>
      <c r="ADQ95" s="129"/>
      <c r="ADR95" s="129"/>
      <c r="ADS95" s="129"/>
      <c r="ADT95" s="129"/>
      <c r="ADU95" s="129"/>
      <c r="ADV95" s="129"/>
      <c r="ADW95" s="129"/>
      <c r="ADX95" s="129"/>
      <c r="ADY95" s="129"/>
      <c r="ADZ95" s="129"/>
      <c r="AEA95" s="129"/>
      <c r="AEB95" s="129"/>
      <c r="AEC95" s="129"/>
      <c r="AED95" s="129"/>
      <c r="AEE95" s="129"/>
      <c r="AEF95" s="129"/>
      <c r="AEG95" s="129"/>
      <c r="AEH95" s="129"/>
      <c r="AEI95" s="129"/>
      <c r="AEJ95" s="129"/>
      <c r="AEK95" s="129"/>
      <c r="AEL95" s="129"/>
      <c r="AEM95" s="129"/>
      <c r="AEN95" s="129"/>
      <c r="AEO95" s="129"/>
      <c r="AEP95" s="129"/>
      <c r="AEQ95" s="129"/>
      <c r="AER95" s="129"/>
      <c r="AES95" s="129"/>
      <c r="AET95" s="129"/>
      <c r="AEU95" s="129"/>
      <c r="AEV95" s="129"/>
      <c r="AEW95" s="129"/>
      <c r="AEX95" s="129"/>
      <c r="AEY95" s="129"/>
      <c r="AEZ95" s="129"/>
      <c r="AFA95" s="129"/>
      <c r="AFB95" s="129"/>
      <c r="AFC95" s="129"/>
      <c r="AFD95" s="129"/>
      <c r="AFE95" s="129"/>
      <c r="AFF95" s="129"/>
      <c r="AFG95" s="129"/>
      <c r="AFH95" s="129"/>
      <c r="AFI95" s="129"/>
      <c r="AFJ95" s="129"/>
      <c r="AFK95" s="129"/>
      <c r="AFL95" s="129"/>
      <c r="AFM95" s="129"/>
      <c r="AFN95" s="129"/>
      <c r="AFO95" s="129"/>
      <c r="AFP95" s="129"/>
      <c r="AFQ95" s="129"/>
      <c r="AFR95" s="129"/>
      <c r="AFS95" s="129"/>
      <c r="AFT95" s="129"/>
      <c r="AFU95" s="129"/>
      <c r="AFV95" s="129"/>
      <c r="AFW95" s="129"/>
      <c r="AFX95" s="129"/>
      <c r="AFY95" s="129"/>
      <c r="AFZ95" s="129"/>
      <c r="AGA95" s="129"/>
      <c r="AGB95" s="129"/>
      <c r="AGC95" s="129"/>
      <c r="AGD95" s="129"/>
      <c r="AGE95" s="129"/>
      <c r="AGF95" s="129"/>
      <c r="AGG95" s="129"/>
      <c r="AGH95" s="129"/>
      <c r="AGI95" s="129"/>
      <c r="AGJ95" s="129"/>
      <c r="AGK95" s="129"/>
      <c r="AGL95" s="129"/>
      <c r="AGM95" s="129"/>
      <c r="AGN95" s="129"/>
      <c r="AGO95" s="129"/>
      <c r="AGP95" s="129"/>
      <c r="AGQ95" s="129"/>
      <c r="AGR95" s="129"/>
      <c r="AGS95" s="129"/>
      <c r="AGT95" s="129"/>
      <c r="AGU95" s="129"/>
      <c r="AGV95" s="129"/>
      <c r="AGW95" s="129"/>
      <c r="AGX95" s="129"/>
      <c r="AGY95" s="129"/>
      <c r="AGZ95" s="129"/>
      <c r="AHA95" s="129"/>
      <c r="AHB95" s="129"/>
      <c r="AHC95" s="129"/>
      <c r="AHD95" s="129"/>
      <c r="AHE95" s="129"/>
      <c r="AHF95" s="129"/>
      <c r="AHG95" s="129"/>
      <c r="AHH95" s="129"/>
      <c r="AHI95" s="129"/>
      <c r="AHJ95" s="129"/>
      <c r="AHK95" s="129"/>
      <c r="AHL95" s="129"/>
      <c r="AHM95" s="129"/>
      <c r="AHN95" s="129"/>
      <c r="AHO95" s="129"/>
      <c r="AHP95" s="129"/>
      <c r="AHQ95" s="129"/>
      <c r="AHR95" s="129"/>
      <c r="AHS95" s="129"/>
      <c r="AHT95" s="129"/>
      <c r="AHU95" s="129"/>
      <c r="AHV95" s="129"/>
      <c r="AHW95" s="129"/>
      <c r="AHX95" s="129"/>
      <c r="AHY95" s="129"/>
      <c r="AHZ95" s="129"/>
      <c r="AIA95" s="129"/>
      <c r="AIB95" s="129"/>
      <c r="AIC95" s="129"/>
      <c r="AID95" s="129"/>
      <c r="AIE95" s="129"/>
      <c r="AIF95" s="129"/>
      <c r="AIG95" s="129"/>
      <c r="AIH95" s="129"/>
      <c r="AII95" s="129"/>
      <c r="AIJ95" s="129"/>
      <c r="AIK95" s="129"/>
      <c r="AIL95" s="129"/>
      <c r="AIM95" s="129"/>
      <c r="AIN95" s="129"/>
      <c r="AIO95" s="129"/>
      <c r="AIP95" s="129"/>
      <c r="AIQ95" s="129"/>
      <c r="AIR95" s="129"/>
      <c r="AIS95" s="129"/>
      <c r="AIT95" s="129"/>
      <c r="AIU95" s="129"/>
      <c r="AIV95" s="129"/>
      <c r="AIW95" s="129"/>
      <c r="AIX95" s="129"/>
      <c r="AIY95" s="129"/>
      <c r="AIZ95" s="129"/>
      <c r="AJA95" s="129"/>
      <c r="AJB95" s="129"/>
      <c r="AJC95" s="129"/>
      <c r="AJD95" s="129"/>
      <c r="AJE95" s="129"/>
      <c r="AJF95" s="129"/>
      <c r="AJG95" s="129"/>
      <c r="AJH95" s="129"/>
      <c r="AJI95" s="129"/>
      <c r="AJJ95" s="129"/>
      <c r="AJK95" s="129"/>
      <c r="AJL95" s="129"/>
      <c r="AJM95" s="129"/>
      <c r="AJN95" s="129"/>
      <c r="AJO95" s="129"/>
      <c r="AJP95" s="129"/>
      <c r="AJQ95" s="129"/>
      <c r="AJR95" s="129"/>
      <c r="AJS95" s="129"/>
      <c r="AJT95" s="129"/>
      <c r="AJU95" s="129"/>
      <c r="AJV95" s="129"/>
      <c r="AJW95" s="129"/>
      <c r="AJX95" s="129"/>
      <c r="AJY95" s="129"/>
      <c r="AJZ95" s="129"/>
      <c r="AKA95" s="129"/>
      <c r="AKB95" s="129"/>
      <c r="AKC95" s="129"/>
      <c r="AKD95" s="129"/>
      <c r="AKE95" s="129"/>
      <c r="AKF95" s="129"/>
      <c r="AKG95" s="129"/>
      <c r="AKH95" s="129"/>
      <c r="AKI95" s="129"/>
      <c r="AKJ95" s="129"/>
      <c r="AKK95" s="129"/>
      <c r="AKL95" s="129"/>
      <c r="AKM95" s="129"/>
      <c r="AKN95" s="129"/>
      <c r="AKO95" s="129"/>
      <c r="AKP95" s="129"/>
      <c r="AKQ95" s="129"/>
      <c r="AKR95" s="129"/>
      <c r="AKS95" s="129"/>
      <c r="AKT95" s="129"/>
      <c r="AKU95" s="129"/>
      <c r="AKV95" s="129"/>
      <c r="AKW95" s="129"/>
      <c r="AKX95" s="129"/>
      <c r="AKY95" s="129"/>
      <c r="AKZ95" s="129"/>
      <c r="ALA95" s="129"/>
      <c r="ALB95" s="129"/>
      <c r="ALC95" s="129"/>
      <c r="ALD95" s="129"/>
      <c r="ALE95" s="129"/>
      <c r="ALF95" s="129"/>
      <c r="ALG95" s="129"/>
      <c r="ALH95" s="129"/>
      <c r="ALI95" s="129"/>
      <c r="ALJ95" s="129"/>
      <c r="ALK95" s="129"/>
      <c r="ALL95" s="129"/>
      <c r="ALM95" s="129"/>
      <c r="ALN95" s="129"/>
      <c r="ALO95" s="129"/>
      <c r="ALP95" s="129"/>
      <c r="ALQ95" s="129"/>
      <c r="ALR95" s="129"/>
      <c r="ALS95" s="129"/>
      <c r="ALT95" s="129"/>
      <c r="ALU95" s="129"/>
      <c r="ALV95" s="129"/>
      <c r="ALW95" s="129"/>
      <c r="ALX95" s="129"/>
      <c r="ALY95" s="129"/>
      <c r="ALZ95" s="129"/>
      <c r="AMA95" s="129"/>
      <c r="AMB95" s="129"/>
      <c r="AMC95" s="129"/>
      <c r="AMD95" s="129"/>
      <c r="AME95" s="129"/>
      <c r="AMF95" s="129"/>
      <c r="AMG95" s="129"/>
      <c r="AMH95" s="129"/>
      <c r="AMI95" s="129"/>
      <c r="AMJ95" s="129"/>
      <c r="AMK95" s="129"/>
      <c r="AML95" s="129"/>
      <c r="AMM95" s="129"/>
      <c r="AMN95" s="129"/>
      <c r="AMO95" s="129"/>
      <c r="AMP95" s="129"/>
      <c r="AMQ95" s="129"/>
      <c r="AMR95" s="129"/>
      <c r="AMS95" s="129"/>
      <c r="AMT95" s="129"/>
      <c r="AMU95" s="129"/>
      <c r="AMV95" s="129"/>
      <c r="AMW95" s="129"/>
      <c r="AMX95" s="129"/>
      <c r="AMY95" s="129"/>
      <c r="AMZ95" s="129"/>
      <c r="ANA95" s="129"/>
      <c r="ANB95" s="129"/>
      <c r="ANC95" s="129"/>
      <c r="AND95" s="129"/>
      <c r="ANE95" s="129"/>
      <c r="ANF95" s="129"/>
      <c r="ANG95" s="129"/>
      <c r="ANH95" s="129"/>
      <c r="ANI95" s="129"/>
      <c r="ANJ95" s="129"/>
      <c r="ANK95" s="129"/>
      <c r="ANL95" s="129"/>
      <c r="ANM95" s="129"/>
      <c r="ANN95" s="129"/>
      <c r="ANO95" s="129"/>
      <c r="ANP95" s="129"/>
      <c r="ANQ95" s="129"/>
      <c r="ANR95" s="129"/>
      <c r="ANS95" s="129"/>
      <c r="ANT95" s="129"/>
      <c r="ANU95" s="129"/>
      <c r="ANV95" s="129"/>
      <c r="ANW95" s="129"/>
      <c r="ANX95" s="129"/>
      <c r="ANY95" s="129"/>
      <c r="ANZ95" s="129"/>
      <c r="AOA95" s="129"/>
      <c r="AOB95" s="129"/>
      <c r="AOC95" s="129"/>
      <c r="AOD95" s="129"/>
      <c r="AOE95" s="129"/>
      <c r="AOF95" s="129"/>
      <c r="AOG95" s="129"/>
      <c r="AOH95" s="129"/>
      <c r="AOI95" s="129"/>
      <c r="AOJ95" s="129"/>
      <c r="AOK95" s="129"/>
      <c r="AOL95" s="129"/>
      <c r="AOM95" s="129"/>
      <c r="AON95" s="129"/>
      <c r="AOO95" s="129"/>
      <c r="AOP95" s="129"/>
      <c r="AOQ95" s="129"/>
      <c r="AOR95" s="129"/>
      <c r="AOS95" s="129"/>
      <c r="AOT95" s="129"/>
      <c r="AOU95" s="129"/>
      <c r="AOV95" s="129"/>
      <c r="AOW95" s="129"/>
      <c r="AOX95" s="129"/>
      <c r="AOY95" s="129"/>
      <c r="AOZ95" s="129"/>
      <c r="APA95" s="129"/>
      <c r="APB95" s="129"/>
      <c r="APC95" s="129"/>
      <c r="APD95" s="129"/>
      <c r="APE95" s="129"/>
      <c r="APF95" s="129"/>
      <c r="APG95" s="129"/>
      <c r="APH95" s="129"/>
      <c r="API95" s="129"/>
      <c r="APJ95" s="129"/>
      <c r="APK95" s="129"/>
      <c r="APL95" s="129"/>
      <c r="APM95" s="129"/>
      <c r="APN95" s="129"/>
      <c r="APO95" s="129"/>
      <c r="APP95" s="129"/>
      <c r="APQ95" s="129"/>
      <c r="APR95" s="129"/>
      <c r="APS95" s="129"/>
      <c r="APT95" s="129"/>
      <c r="APU95" s="129"/>
      <c r="APV95" s="129"/>
      <c r="APW95" s="129"/>
      <c r="APX95" s="129"/>
      <c r="APY95" s="129"/>
      <c r="APZ95" s="129"/>
      <c r="AQA95" s="129"/>
      <c r="AQB95" s="129"/>
      <c r="AQC95" s="129"/>
      <c r="AQD95" s="129"/>
      <c r="AQE95" s="129"/>
      <c r="AQF95" s="129"/>
      <c r="AQG95" s="129"/>
      <c r="AQH95" s="129"/>
      <c r="AQI95" s="129"/>
      <c r="AQJ95" s="129"/>
      <c r="AQK95" s="129"/>
      <c r="AQL95" s="129"/>
      <c r="AQM95" s="129"/>
      <c r="AQN95" s="129"/>
      <c r="AQO95" s="129"/>
      <c r="AQP95" s="129"/>
      <c r="AQQ95" s="129"/>
      <c r="AQR95" s="129"/>
      <c r="AQS95" s="129"/>
      <c r="AQT95" s="129"/>
      <c r="AQU95" s="129"/>
      <c r="AQV95" s="129"/>
      <c r="AQW95" s="129"/>
      <c r="AQX95" s="129"/>
      <c r="AQY95" s="129"/>
      <c r="AQZ95" s="129"/>
      <c r="ARA95" s="129"/>
      <c r="ARB95" s="129"/>
      <c r="ARC95" s="129"/>
      <c r="ARD95" s="129"/>
      <c r="ARE95" s="129"/>
      <c r="ARF95" s="129"/>
      <c r="ARG95" s="129"/>
      <c r="ARH95" s="129"/>
      <c r="ARI95" s="129"/>
      <c r="ARJ95" s="129"/>
      <c r="ARK95" s="129"/>
      <c r="ARL95" s="129"/>
      <c r="ARM95" s="129"/>
      <c r="ARN95" s="129"/>
      <c r="ARO95" s="129"/>
      <c r="ARP95" s="129"/>
      <c r="ARQ95" s="129"/>
      <c r="ARR95" s="129"/>
      <c r="ARS95" s="129"/>
      <c r="ART95" s="129"/>
      <c r="ARU95" s="129"/>
      <c r="ARV95" s="129"/>
      <c r="ARW95" s="129"/>
      <c r="ARX95" s="129"/>
      <c r="ARY95" s="129"/>
      <c r="ARZ95" s="129"/>
      <c r="ASA95" s="129"/>
      <c r="ASB95" s="129"/>
      <c r="ASC95" s="129"/>
      <c r="ASD95" s="129"/>
      <c r="ASE95" s="129"/>
      <c r="ASF95" s="129"/>
      <c r="ASG95" s="129"/>
      <c r="ASH95" s="129"/>
      <c r="ASI95" s="129"/>
      <c r="ASJ95" s="129"/>
      <c r="ASK95" s="129"/>
      <c r="ASL95" s="129"/>
      <c r="ASM95" s="129"/>
      <c r="ASN95" s="129"/>
      <c r="ASO95" s="129"/>
      <c r="ASP95" s="129"/>
      <c r="ASQ95" s="129"/>
      <c r="ASR95" s="129"/>
      <c r="ASS95" s="129"/>
      <c r="AST95" s="129"/>
      <c r="ASU95" s="129"/>
      <c r="ASV95" s="129"/>
      <c r="ASW95" s="129"/>
      <c r="ASX95" s="129"/>
      <c r="ASY95" s="129"/>
      <c r="ASZ95" s="129"/>
      <c r="ATA95" s="129"/>
      <c r="ATB95" s="129"/>
      <c r="ATC95" s="129"/>
      <c r="ATD95" s="129"/>
      <c r="ATE95" s="129"/>
      <c r="ATF95" s="129"/>
      <c r="ATG95" s="129"/>
      <c r="ATH95" s="129"/>
      <c r="ATI95" s="129"/>
      <c r="ATJ95" s="129"/>
      <c r="ATK95" s="129"/>
      <c r="ATL95" s="129"/>
      <c r="ATM95" s="129"/>
      <c r="ATN95" s="129"/>
      <c r="ATO95" s="129"/>
      <c r="ATP95" s="129"/>
      <c r="ATQ95" s="129"/>
      <c r="ATR95" s="129"/>
      <c r="ATS95" s="129"/>
      <c r="ATT95" s="129"/>
      <c r="ATU95" s="129"/>
      <c r="ATV95" s="129"/>
      <c r="ATW95" s="129"/>
      <c r="ATX95" s="129"/>
      <c r="ATY95" s="129"/>
      <c r="ATZ95" s="129"/>
      <c r="AUA95" s="129"/>
      <c r="AUB95" s="129"/>
      <c r="AUC95" s="129"/>
      <c r="AUD95" s="129"/>
      <c r="AUE95" s="129"/>
      <c r="AUF95" s="129"/>
      <c r="AUG95" s="129"/>
      <c r="AUH95" s="129"/>
      <c r="AUI95" s="129"/>
      <c r="AUJ95" s="129"/>
      <c r="AUK95" s="129"/>
      <c r="AUL95" s="129"/>
      <c r="AUM95" s="129"/>
      <c r="AUN95" s="129"/>
      <c r="AUO95" s="129"/>
      <c r="AUP95" s="129"/>
      <c r="AUQ95" s="129"/>
      <c r="AUR95" s="129"/>
      <c r="AUS95" s="129"/>
      <c r="AUT95" s="129"/>
      <c r="AUU95" s="129"/>
      <c r="AUV95" s="129"/>
      <c r="AUW95" s="129"/>
      <c r="AUX95" s="129"/>
      <c r="AUY95" s="129"/>
      <c r="AUZ95" s="129"/>
      <c r="AVA95" s="129"/>
      <c r="AVB95" s="129"/>
      <c r="AVC95" s="129"/>
      <c r="AVD95" s="129"/>
      <c r="AVE95" s="129"/>
      <c r="AVF95" s="129"/>
      <c r="AVG95" s="129"/>
      <c r="AVH95" s="129"/>
      <c r="AVI95" s="129"/>
      <c r="AVJ95" s="129"/>
      <c r="AVK95" s="129"/>
      <c r="AVL95" s="129"/>
      <c r="AVM95" s="129"/>
      <c r="AVN95" s="129"/>
      <c r="AVO95" s="129"/>
      <c r="AVP95" s="129"/>
      <c r="AVQ95" s="129"/>
      <c r="AVR95" s="129"/>
      <c r="AVS95" s="129"/>
      <c r="AVT95" s="129"/>
      <c r="AVU95" s="129"/>
      <c r="AVV95" s="129"/>
      <c r="AVW95" s="129"/>
      <c r="AVX95" s="129"/>
      <c r="AVY95" s="129"/>
      <c r="AVZ95" s="129"/>
      <c r="AWA95" s="129"/>
      <c r="AWB95" s="129"/>
      <c r="AWC95" s="129"/>
      <c r="AWD95" s="129"/>
      <c r="AWE95" s="129"/>
      <c r="AWF95" s="129"/>
      <c r="AWG95" s="129"/>
      <c r="AWH95" s="129"/>
      <c r="AWI95" s="129"/>
      <c r="AWJ95" s="129"/>
      <c r="AWK95" s="129"/>
      <c r="AWL95" s="129"/>
      <c r="AWM95" s="129"/>
      <c r="AWN95" s="129"/>
      <c r="AWO95" s="129"/>
      <c r="AWP95" s="129"/>
      <c r="AWQ95" s="129"/>
      <c r="AWR95" s="129"/>
      <c r="AWS95" s="129"/>
      <c r="AWT95" s="129"/>
      <c r="AWU95" s="129"/>
      <c r="AWV95" s="129"/>
      <c r="AWW95" s="129"/>
      <c r="AWX95" s="129"/>
      <c r="AWY95" s="129"/>
      <c r="AWZ95" s="129"/>
      <c r="AXA95" s="129"/>
      <c r="AXB95" s="129"/>
      <c r="AXC95" s="129"/>
      <c r="AXD95" s="129"/>
      <c r="AXE95" s="129"/>
      <c r="AXF95" s="129"/>
      <c r="AXG95" s="129"/>
      <c r="AXH95" s="129"/>
      <c r="AXI95" s="129"/>
      <c r="AXJ95" s="129"/>
      <c r="AXK95" s="129"/>
      <c r="AXL95" s="129"/>
      <c r="AXM95" s="129"/>
      <c r="AXN95" s="129"/>
      <c r="AXO95" s="129"/>
      <c r="AXP95" s="129"/>
      <c r="AXQ95" s="129"/>
      <c r="AXR95" s="129"/>
      <c r="AXS95" s="129"/>
      <c r="AXT95" s="129"/>
      <c r="AXU95" s="129"/>
      <c r="AXV95" s="129"/>
      <c r="AXW95" s="129"/>
      <c r="AXX95" s="129"/>
      <c r="AXY95" s="129"/>
      <c r="AXZ95" s="129"/>
      <c r="AYA95" s="129"/>
      <c r="AYB95" s="129"/>
      <c r="AYC95" s="129"/>
      <c r="AYD95" s="129"/>
      <c r="AYE95" s="129"/>
      <c r="AYF95" s="129"/>
      <c r="AYG95" s="129"/>
      <c r="AYH95" s="129"/>
      <c r="AYI95" s="129"/>
      <c r="AYJ95" s="129"/>
      <c r="AYK95" s="129"/>
      <c r="AYL95" s="129"/>
      <c r="AYM95" s="129"/>
      <c r="AYN95" s="129"/>
      <c r="AYO95" s="129"/>
      <c r="AYP95" s="129"/>
      <c r="AYQ95" s="129"/>
      <c r="AYR95" s="129"/>
      <c r="AYS95" s="129"/>
      <c r="AYT95" s="129"/>
      <c r="AYU95" s="129"/>
      <c r="AYV95" s="129"/>
      <c r="AYW95" s="129"/>
      <c r="AYX95" s="129"/>
      <c r="AYY95" s="129"/>
      <c r="AYZ95" s="129"/>
      <c r="AZA95" s="129"/>
      <c r="AZB95" s="129"/>
      <c r="AZC95" s="129"/>
      <c r="AZD95" s="129"/>
      <c r="AZE95" s="129"/>
      <c r="AZF95" s="129"/>
      <c r="AZG95" s="129"/>
      <c r="AZH95" s="129"/>
      <c r="AZI95" s="129"/>
      <c r="AZJ95" s="129"/>
      <c r="AZK95" s="129"/>
      <c r="AZL95" s="129"/>
      <c r="AZM95" s="129"/>
      <c r="AZN95" s="129"/>
      <c r="AZO95" s="129"/>
      <c r="AZP95" s="129"/>
      <c r="AZQ95" s="129"/>
      <c r="AZR95" s="129"/>
      <c r="AZS95" s="129"/>
      <c r="AZT95" s="129"/>
      <c r="AZU95" s="129"/>
      <c r="AZV95" s="129"/>
      <c r="AZW95" s="129"/>
      <c r="AZX95" s="129"/>
      <c r="AZY95" s="129"/>
      <c r="AZZ95" s="129"/>
      <c r="BAA95" s="129"/>
      <c r="BAB95" s="129"/>
      <c r="BAC95" s="129"/>
      <c r="BAD95" s="129"/>
      <c r="BAE95" s="129"/>
      <c r="BAF95" s="129"/>
      <c r="BAG95" s="129"/>
      <c r="BAH95" s="129"/>
      <c r="BAI95" s="129"/>
      <c r="BAJ95" s="129"/>
      <c r="BAK95" s="129"/>
      <c r="BAL95" s="129"/>
      <c r="BAM95" s="129"/>
      <c r="BAN95" s="129"/>
      <c r="BAO95" s="129"/>
      <c r="BAP95" s="129"/>
      <c r="BAQ95" s="129"/>
      <c r="BAR95" s="129"/>
      <c r="BAS95" s="129"/>
      <c r="BAT95" s="129"/>
      <c r="BAU95" s="129"/>
      <c r="BAV95" s="129"/>
      <c r="BAW95" s="129"/>
      <c r="BAX95" s="129"/>
      <c r="BAY95" s="129"/>
      <c r="BAZ95" s="129"/>
      <c r="BBA95" s="129"/>
      <c r="BBB95" s="129"/>
      <c r="BBC95" s="129"/>
      <c r="BBD95" s="129"/>
      <c r="BBE95" s="129"/>
      <c r="BBF95" s="129"/>
      <c r="BBG95" s="129"/>
      <c r="BBH95" s="129"/>
      <c r="BBI95" s="129"/>
      <c r="BBJ95" s="129"/>
      <c r="BBK95" s="129"/>
      <c r="BBL95" s="129"/>
      <c r="BBM95" s="129"/>
      <c r="BBN95" s="129"/>
      <c r="BBO95" s="129"/>
      <c r="BBP95" s="129"/>
      <c r="BBQ95" s="129"/>
      <c r="BBR95" s="129"/>
      <c r="BBS95" s="129"/>
      <c r="BBT95" s="129"/>
      <c r="BBU95" s="129"/>
      <c r="BBV95" s="129"/>
      <c r="BBW95" s="129"/>
      <c r="BBX95" s="129"/>
      <c r="BBY95" s="129"/>
      <c r="BBZ95" s="129"/>
      <c r="BCA95" s="129"/>
      <c r="BCB95" s="129"/>
      <c r="BCC95" s="129"/>
      <c r="BCD95" s="129"/>
      <c r="BCE95" s="129"/>
      <c r="BCF95" s="129"/>
      <c r="BCG95" s="129"/>
      <c r="BCH95" s="129"/>
      <c r="BCI95" s="129"/>
      <c r="BCJ95" s="129"/>
      <c r="BCK95" s="129"/>
      <c r="BCL95" s="129"/>
      <c r="BCM95" s="129"/>
      <c r="BCN95" s="129"/>
      <c r="BCO95" s="129"/>
      <c r="BCP95" s="129"/>
      <c r="BCQ95" s="129"/>
      <c r="BCR95" s="129"/>
      <c r="BCS95" s="129"/>
      <c r="BCT95" s="129"/>
      <c r="BCU95" s="129"/>
      <c r="BCV95" s="129"/>
      <c r="BCW95" s="129"/>
      <c r="BCX95" s="129"/>
      <c r="BCY95" s="129"/>
      <c r="BCZ95" s="129"/>
      <c r="BDA95" s="129"/>
      <c r="BDB95" s="129"/>
      <c r="BDC95" s="129"/>
      <c r="BDD95" s="129"/>
      <c r="BDE95" s="129"/>
      <c r="BDF95" s="129"/>
      <c r="BDG95" s="129"/>
      <c r="BDH95" s="129"/>
      <c r="BDI95" s="129"/>
      <c r="BDJ95" s="129"/>
      <c r="BDK95" s="129"/>
      <c r="BDL95" s="129"/>
      <c r="BDM95" s="129"/>
      <c r="BDN95" s="129"/>
      <c r="BDO95" s="129"/>
      <c r="BDP95" s="129"/>
      <c r="BDQ95" s="129"/>
      <c r="BDR95" s="129"/>
      <c r="BDS95" s="129"/>
      <c r="BDT95" s="129"/>
      <c r="BDU95" s="129"/>
      <c r="BDV95" s="129"/>
      <c r="BDW95" s="129"/>
      <c r="BDX95" s="129"/>
      <c r="BDY95" s="129"/>
      <c r="BDZ95" s="129"/>
      <c r="BEA95" s="129"/>
      <c r="BEB95" s="129"/>
      <c r="BEC95" s="129"/>
      <c r="BED95" s="129"/>
      <c r="BEE95" s="129"/>
      <c r="BEF95" s="129"/>
      <c r="BEG95" s="129"/>
      <c r="BEH95" s="129"/>
      <c r="BEI95" s="129"/>
      <c r="BEJ95" s="129"/>
      <c r="BEK95" s="129"/>
      <c r="BEL95" s="129"/>
      <c r="BEM95" s="129"/>
      <c r="BEN95" s="129"/>
      <c r="BEO95" s="129"/>
      <c r="BEP95" s="129"/>
      <c r="BEQ95" s="129"/>
      <c r="BER95" s="129"/>
      <c r="BES95" s="129"/>
      <c r="BET95" s="129"/>
      <c r="BEU95" s="129"/>
      <c r="BEV95" s="129"/>
      <c r="BEW95" s="129"/>
      <c r="BEX95" s="129"/>
      <c r="BEY95" s="129"/>
      <c r="BEZ95" s="129"/>
      <c r="BFA95" s="129"/>
      <c r="BFB95" s="129"/>
      <c r="BFC95" s="129"/>
      <c r="BFD95" s="129"/>
      <c r="BFE95" s="129"/>
      <c r="BFF95" s="129"/>
      <c r="BFG95" s="129"/>
      <c r="BFH95" s="129"/>
      <c r="BFI95" s="129"/>
      <c r="BFJ95" s="129"/>
      <c r="BFK95" s="129"/>
      <c r="BFL95" s="129"/>
      <c r="BFM95" s="129"/>
      <c r="BFN95" s="129"/>
      <c r="BFO95" s="129"/>
      <c r="BFP95" s="129"/>
      <c r="BFQ95" s="129"/>
      <c r="BFR95" s="129"/>
      <c r="BFS95" s="129"/>
      <c r="BFT95" s="129"/>
      <c r="BFU95" s="129"/>
      <c r="BFV95" s="129"/>
      <c r="BFW95" s="129"/>
      <c r="BFX95" s="129"/>
      <c r="BFY95" s="129"/>
      <c r="BFZ95" s="129"/>
      <c r="BGA95" s="129"/>
      <c r="BGB95" s="129"/>
      <c r="BGC95" s="129"/>
      <c r="BGD95" s="129"/>
      <c r="BGE95" s="129"/>
      <c r="BGF95" s="129"/>
      <c r="BGG95" s="129"/>
      <c r="BGH95" s="129"/>
      <c r="BGI95" s="129"/>
      <c r="BGJ95" s="129"/>
      <c r="BGK95" s="129"/>
      <c r="BGL95" s="129"/>
      <c r="BGM95" s="129"/>
      <c r="BGN95" s="129"/>
      <c r="BGO95" s="129"/>
      <c r="BGP95" s="129"/>
      <c r="BGQ95" s="129"/>
      <c r="BGR95" s="129"/>
      <c r="BGS95" s="129"/>
      <c r="BGT95" s="129"/>
      <c r="BGU95" s="129"/>
      <c r="BGV95" s="129"/>
      <c r="BGW95" s="129"/>
      <c r="BGX95" s="129"/>
      <c r="BGY95" s="129"/>
      <c r="BGZ95" s="129"/>
      <c r="BHA95" s="129"/>
      <c r="BHB95" s="129"/>
      <c r="BHC95" s="129"/>
      <c r="BHD95" s="129"/>
      <c r="BHE95" s="129"/>
      <c r="BHF95" s="129"/>
      <c r="BHG95" s="129"/>
      <c r="BHH95" s="129"/>
      <c r="BHI95" s="129"/>
      <c r="BHJ95" s="129"/>
      <c r="BHK95" s="129"/>
      <c r="BHL95" s="129"/>
      <c r="BHM95" s="129"/>
      <c r="BHN95" s="129"/>
      <c r="BHO95" s="129"/>
      <c r="BHP95" s="129"/>
      <c r="BHQ95" s="129"/>
      <c r="BHR95" s="129"/>
      <c r="BHS95" s="129"/>
      <c r="BHT95" s="129"/>
      <c r="BHU95" s="129"/>
      <c r="BHV95" s="129"/>
      <c r="BHW95" s="129"/>
      <c r="BHX95" s="129"/>
      <c r="BHY95" s="129"/>
      <c r="BHZ95" s="129"/>
      <c r="BIA95" s="129"/>
      <c r="BIB95" s="129"/>
      <c r="BIC95" s="129"/>
      <c r="BID95" s="129"/>
      <c r="BIE95" s="129"/>
      <c r="BIF95" s="129"/>
      <c r="BIG95" s="129"/>
      <c r="BIH95" s="129"/>
      <c r="BII95" s="129"/>
      <c r="BIJ95" s="129"/>
      <c r="BIK95" s="129"/>
      <c r="BIL95" s="129"/>
      <c r="BIM95" s="129"/>
      <c r="BIN95" s="129"/>
      <c r="BIO95" s="129"/>
      <c r="BIP95" s="129"/>
      <c r="BIQ95" s="129"/>
      <c r="BIR95" s="129"/>
      <c r="BIS95" s="129"/>
      <c r="BIT95" s="129"/>
      <c r="BIU95" s="129"/>
      <c r="BIV95" s="129"/>
      <c r="BIW95" s="129"/>
      <c r="BIX95" s="129"/>
      <c r="BIY95" s="129"/>
      <c r="BIZ95" s="129"/>
      <c r="BJA95" s="129"/>
      <c r="BJB95" s="129"/>
      <c r="BJC95" s="129"/>
      <c r="BJD95" s="129"/>
      <c r="BJE95" s="129"/>
      <c r="BJF95" s="129"/>
      <c r="BJG95" s="129"/>
      <c r="BJH95" s="129"/>
      <c r="BJI95" s="129"/>
      <c r="BJJ95" s="129"/>
      <c r="BJK95" s="129"/>
      <c r="BJL95" s="129"/>
      <c r="BJM95" s="129"/>
      <c r="BJN95" s="129"/>
      <c r="BJO95" s="129"/>
      <c r="BJP95" s="129"/>
      <c r="BJQ95" s="129"/>
      <c r="BJR95" s="129"/>
      <c r="BJS95" s="129"/>
      <c r="BJT95" s="129"/>
      <c r="BJU95" s="129"/>
      <c r="BJV95" s="129"/>
      <c r="BJW95" s="129"/>
      <c r="BJX95" s="129"/>
      <c r="BJY95" s="129"/>
      <c r="BJZ95" s="129"/>
      <c r="BKA95" s="129"/>
      <c r="BKB95" s="129"/>
      <c r="BKC95" s="129"/>
      <c r="BKD95" s="129"/>
      <c r="BKE95" s="129"/>
      <c r="BKF95" s="129"/>
      <c r="BKG95" s="129"/>
      <c r="BKH95" s="129"/>
      <c r="BKI95" s="129"/>
      <c r="BKJ95" s="129"/>
      <c r="BKK95" s="129"/>
      <c r="BKL95" s="129"/>
      <c r="BKM95" s="129"/>
      <c r="BKN95" s="129"/>
      <c r="BKO95" s="129"/>
      <c r="BKP95" s="129"/>
      <c r="BKQ95" s="129"/>
      <c r="BKR95" s="129"/>
      <c r="BKS95" s="129"/>
      <c r="BKT95" s="129"/>
      <c r="BKU95" s="129"/>
      <c r="BKV95" s="129"/>
      <c r="BKW95" s="129"/>
      <c r="BKX95" s="129"/>
      <c r="BKY95" s="129"/>
      <c r="BKZ95" s="129"/>
      <c r="BLA95" s="129"/>
      <c r="BLB95" s="129"/>
      <c r="BLC95" s="129"/>
      <c r="BLD95" s="129"/>
      <c r="BLE95" s="129"/>
      <c r="BLF95" s="129"/>
      <c r="BLG95" s="129"/>
      <c r="BLH95" s="129"/>
      <c r="BLI95" s="129"/>
      <c r="BLJ95" s="129"/>
      <c r="BLK95" s="129"/>
      <c r="BLL95" s="129"/>
      <c r="BLM95" s="129"/>
      <c r="BLN95" s="129"/>
      <c r="BLO95" s="129"/>
      <c r="BLP95" s="129"/>
      <c r="BLQ95" s="129"/>
      <c r="BLR95" s="129"/>
      <c r="BLS95" s="129"/>
      <c r="BLT95" s="129"/>
      <c r="BLU95" s="129"/>
      <c r="BLV95" s="129"/>
      <c r="BLW95" s="129"/>
      <c r="BLX95" s="129"/>
      <c r="BLY95" s="129"/>
      <c r="BLZ95" s="129"/>
      <c r="BMA95" s="129"/>
      <c r="BMB95" s="129"/>
      <c r="BMC95" s="129"/>
      <c r="BMD95" s="129"/>
      <c r="BME95" s="129"/>
      <c r="BMF95" s="129"/>
      <c r="BMG95" s="129"/>
      <c r="BMH95" s="129"/>
      <c r="BMI95" s="129"/>
      <c r="BMJ95" s="129"/>
      <c r="BMK95" s="129"/>
      <c r="BML95" s="129"/>
      <c r="BMM95" s="129"/>
      <c r="BMN95" s="129"/>
      <c r="BMO95" s="129"/>
      <c r="BMP95" s="129"/>
      <c r="BMQ95" s="129"/>
      <c r="BMR95" s="129"/>
      <c r="BMS95" s="129"/>
      <c r="BMT95" s="129"/>
      <c r="BMU95" s="129"/>
      <c r="BMV95" s="129"/>
      <c r="BMW95" s="129"/>
      <c r="BMX95" s="129"/>
      <c r="BMY95" s="129"/>
      <c r="BMZ95" s="129"/>
      <c r="BNA95" s="129"/>
      <c r="BNB95" s="129"/>
      <c r="BNC95" s="129"/>
      <c r="BND95" s="129"/>
      <c r="BNE95" s="129"/>
      <c r="BNF95" s="129"/>
      <c r="BNG95" s="129"/>
      <c r="BNH95" s="129"/>
      <c r="BNI95" s="129"/>
      <c r="BNJ95" s="129"/>
      <c r="BNK95" s="129"/>
      <c r="BNL95" s="129"/>
      <c r="BNM95" s="129"/>
      <c r="BNN95" s="129"/>
      <c r="BNO95" s="129"/>
      <c r="BNP95" s="129"/>
      <c r="BNQ95" s="129"/>
      <c r="BNR95" s="129"/>
      <c r="BNS95" s="129"/>
      <c r="BNT95" s="129"/>
      <c r="BNU95" s="129"/>
      <c r="BNV95" s="129"/>
      <c r="BNW95" s="129"/>
      <c r="BNX95" s="129"/>
      <c r="BNY95" s="129"/>
      <c r="BNZ95" s="129"/>
      <c r="BOA95" s="129"/>
      <c r="BOB95" s="129"/>
      <c r="BOC95" s="129"/>
      <c r="BOD95" s="129"/>
      <c r="BOE95" s="129"/>
      <c r="BOF95" s="129"/>
      <c r="BOG95" s="129"/>
      <c r="BOH95" s="129"/>
      <c r="BOI95" s="129"/>
      <c r="BOJ95" s="129"/>
      <c r="BOK95" s="129"/>
      <c r="BOL95" s="129"/>
      <c r="BOM95" s="129"/>
      <c r="BON95" s="129"/>
      <c r="BOO95" s="129"/>
      <c r="BOP95" s="129"/>
      <c r="BOQ95" s="129"/>
      <c r="BOR95" s="129"/>
      <c r="BOS95" s="129"/>
      <c r="BOT95" s="129"/>
      <c r="BOU95" s="129"/>
      <c r="BOV95" s="129"/>
      <c r="BOW95" s="129"/>
      <c r="BOX95" s="129"/>
      <c r="BOY95" s="129"/>
      <c r="BOZ95" s="129"/>
      <c r="BPA95" s="129"/>
      <c r="BPB95" s="129"/>
      <c r="BPC95" s="129"/>
      <c r="BPD95" s="129"/>
      <c r="BPE95" s="129"/>
      <c r="BPF95" s="129"/>
      <c r="BPG95" s="129"/>
      <c r="BPH95" s="129"/>
      <c r="BPI95" s="129"/>
      <c r="BPJ95" s="129"/>
      <c r="BPK95" s="129"/>
      <c r="BPL95" s="129"/>
      <c r="BPM95" s="129"/>
      <c r="BPN95" s="129"/>
      <c r="BPO95" s="129"/>
      <c r="BPP95" s="129"/>
      <c r="BPQ95" s="129"/>
      <c r="BPR95" s="129"/>
      <c r="BPS95" s="129"/>
      <c r="BPT95" s="129"/>
      <c r="BPU95" s="129"/>
      <c r="BPV95" s="129"/>
      <c r="BPW95" s="129"/>
      <c r="BPX95" s="129"/>
      <c r="BPY95" s="129"/>
      <c r="BPZ95" s="129"/>
      <c r="BQA95" s="129"/>
      <c r="BQB95" s="129"/>
      <c r="BQC95" s="129"/>
      <c r="BQD95" s="129"/>
      <c r="BQE95" s="129"/>
      <c r="BQF95" s="129"/>
      <c r="BQG95" s="129"/>
      <c r="BQH95" s="129"/>
      <c r="BQI95" s="129"/>
      <c r="BQJ95" s="129"/>
      <c r="BQK95" s="129"/>
      <c r="BQL95" s="129"/>
      <c r="BQM95" s="129"/>
      <c r="BQN95" s="129"/>
      <c r="BQO95" s="129"/>
      <c r="BQP95" s="129"/>
      <c r="BQQ95" s="129"/>
      <c r="BQR95" s="129"/>
      <c r="BQS95" s="129"/>
      <c r="BQT95" s="129"/>
      <c r="BQU95" s="129"/>
      <c r="BQV95" s="129"/>
      <c r="BQW95" s="129"/>
      <c r="BQX95" s="129"/>
      <c r="BQY95" s="129"/>
      <c r="BQZ95" s="129"/>
      <c r="BRA95" s="129"/>
      <c r="BRB95" s="129"/>
      <c r="BRC95" s="129"/>
      <c r="BRD95" s="129"/>
      <c r="BRE95" s="129"/>
      <c r="BRF95" s="129"/>
      <c r="BRG95" s="129"/>
      <c r="BRH95" s="129"/>
      <c r="BRI95" s="129"/>
      <c r="BRJ95" s="129"/>
      <c r="BRK95" s="129"/>
      <c r="BRL95" s="129"/>
      <c r="BRM95" s="129"/>
      <c r="BRN95" s="129"/>
      <c r="BRO95" s="129"/>
      <c r="BRP95" s="129"/>
      <c r="BRQ95" s="129"/>
      <c r="BRR95" s="129"/>
      <c r="BRS95" s="129"/>
      <c r="BRT95" s="129"/>
      <c r="BRU95" s="129"/>
      <c r="BRV95" s="129"/>
      <c r="BRW95" s="129"/>
      <c r="BRX95" s="129"/>
      <c r="BRY95" s="129"/>
      <c r="BRZ95" s="129"/>
      <c r="BSA95" s="129"/>
      <c r="BSB95" s="129"/>
      <c r="BSC95" s="129"/>
      <c r="BSD95" s="129"/>
      <c r="BSE95" s="129"/>
      <c r="BSF95" s="129"/>
      <c r="BSG95" s="129"/>
      <c r="BSH95" s="129"/>
      <c r="BSI95" s="129"/>
      <c r="BSJ95" s="129"/>
      <c r="BSK95" s="129"/>
      <c r="BSL95" s="129"/>
      <c r="BSM95" s="129"/>
      <c r="BSN95" s="129"/>
      <c r="BSO95" s="129"/>
      <c r="BSP95" s="129"/>
      <c r="BSQ95" s="129"/>
      <c r="BSR95" s="129"/>
      <c r="BSS95" s="129"/>
      <c r="BST95" s="129"/>
      <c r="BSU95" s="129"/>
      <c r="BSV95" s="129"/>
      <c r="BSW95" s="129"/>
      <c r="BSX95" s="129"/>
      <c r="BSY95" s="129"/>
      <c r="BSZ95" s="129"/>
      <c r="BTA95" s="129"/>
      <c r="BTB95" s="129"/>
      <c r="BTC95" s="129"/>
      <c r="BTD95" s="129"/>
      <c r="BTE95" s="129"/>
      <c r="BTF95" s="129"/>
      <c r="BTG95" s="129"/>
      <c r="BTH95" s="129"/>
      <c r="BTI95" s="129"/>
      <c r="BTJ95" s="129"/>
      <c r="BTK95" s="129"/>
      <c r="BTL95" s="129"/>
      <c r="BTM95" s="129"/>
      <c r="BTN95" s="129"/>
      <c r="BTO95" s="129"/>
      <c r="BTP95" s="129"/>
      <c r="BTQ95" s="129"/>
      <c r="BTR95" s="129"/>
      <c r="BTS95" s="129"/>
      <c r="BTT95" s="129"/>
      <c r="BTU95" s="129"/>
      <c r="BTV95" s="129"/>
      <c r="BTW95" s="129"/>
      <c r="BTX95" s="129"/>
      <c r="BTY95" s="129"/>
      <c r="BTZ95" s="129"/>
      <c r="BUA95" s="129"/>
      <c r="BUB95" s="129"/>
      <c r="BUC95" s="129"/>
      <c r="BUD95" s="129"/>
      <c r="BUE95" s="129"/>
      <c r="BUF95" s="129"/>
      <c r="BUG95" s="129"/>
      <c r="BUH95" s="129"/>
      <c r="BUI95" s="129"/>
      <c r="BUJ95" s="129"/>
      <c r="BUK95" s="129"/>
      <c r="BUL95" s="129"/>
      <c r="BUM95" s="129"/>
      <c r="BUN95" s="129"/>
      <c r="BUO95" s="129"/>
      <c r="BUP95" s="129"/>
      <c r="BUQ95" s="129"/>
      <c r="BUR95" s="129"/>
      <c r="BUS95" s="129"/>
      <c r="BUT95" s="129"/>
      <c r="BUU95" s="129"/>
      <c r="BUV95" s="129"/>
      <c r="BUW95" s="129"/>
      <c r="BUX95" s="129"/>
      <c r="BUY95" s="129"/>
      <c r="BUZ95" s="129"/>
      <c r="BVA95" s="129"/>
      <c r="BVB95" s="129"/>
      <c r="BVC95" s="129"/>
      <c r="BVD95" s="129"/>
      <c r="BVE95" s="129"/>
      <c r="BVF95" s="129"/>
      <c r="BVG95" s="129"/>
      <c r="BVH95" s="129"/>
      <c r="BVI95" s="129"/>
      <c r="BVJ95" s="129"/>
      <c r="BVK95" s="129"/>
      <c r="BVL95" s="129"/>
      <c r="BVM95" s="129"/>
      <c r="BVN95" s="129"/>
      <c r="BVO95" s="129"/>
      <c r="BVP95" s="129"/>
      <c r="BVQ95" s="129"/>
      <c r="BVR95" s="129"/>
      <c r="BVS95" s="129"/>
      <c r="BVT95" s="129"/>
      <c r="BVU95" s="129"/>
      <c r="BVV95" s="129"/>
      <c r="BVW95" s="129"/>
      <c r="BVX95" s="129"/>
      <c r="BVY95" s="129"/>
      <c r="BVZ95" s="129"/>
      <c r="BWA95" s="129"/>
      <c r="BWB95" s="129"/>
      <c r="BWC95" s="129"/>
      <c r="BWD95" s="129"/>
      <c r="BWE95" s="129"/>
      <c r="BWF95" s="129"/>
      <c r="BWG95" s="129"/>
      <c r="BWH95" s="129"/>
      <c r="BWI95" s="129"/>
      <c r="BWJ95" s="129"/>
      <c r="BWK95" s="129"/>
      <c r="BWL95" s="129"/>
      <c r="BWM95" s="129"/>
      <c r="BWN95" s="129"/>
      <c r="BWO95" s="129"/>
      <c r="BWP95" s="129"/>
      <c r="BWQ95" s="129"/>
      <c r="BWR95" s="129"/>
      <c r="BWS95" s="129"/>
      <c r="BWT95" s="129"/>
      <c r="BWU95" s="129"/>
      <c r="BWV95" s="129"/>
      <c r="BWW95" s="129"/>
      <c r="BWX95" s="129"/>
      <c r="BWY95" s="129"/>
      <c r="BWZ95" s="129"/>
      <c r="BXA95" s="129"/>
      <c r="BXB95" s="129"/>
      <c r="BXC95" s="129"/>
      <c r="BXD95" s="129"/>
      <c r="BXE95" s="129"/>
      <c r="BXF95" s="129"/>
      <c r="BXG95" s="129"/>
      <c r="BXH95" s="129"/>
      <c r="BXI95" s="129"/>
      <c r="BXJ95" s="129"/>
      <c r="BXK95" s="129"/>
      <c r="BXL95" s="129"/>
      <c r="BXM95" s="129"/>
      <c r="BXN95" s="129"/>
      <c r="BXO95" s="129"/>
      <c r="BXP95" s="129"/>
      <c r="BXQ95" s="129"/>
      <c r="BXR95" s="129"/>
      <c r="BXS95" s="129"/>
      <c r="BXT95" s="129"/>
      <c r="BXU95" s="129"/>
      <c r="BXV95" s="129"/>
      <c r="BXW95" s="129"/>
      <c r="BXX95" s="129"/>
      <c r="BXY95" s="129"/>
      <c r="BXZ95" s="129"/>
      <c r="BYA95" s="129"/>
      <c r="BYB95" s="129"/>
      <c r="BYC95" s="129"/>
      <c r="BYD95" s="129"/>
      <c r="BYE95" s="129"/>
      <c r="BYF95" s="129"/>
      <c r="BYG95" s="129"/>
      <c r="BYH95" s="129"/>
      <c r="BYI95" s="129"/>
      <c r="BYJ95" s="129"/>
      <c r="BYK95" s="129"/>
      <c r="BYL95" s="129"/>
      <c r="BYM95" s="129"/>
      <c r="BYN95" s="129"/>
      <c r="BYO95" s="129"/>
      <c r="BYP95" s="129"/>
      <c r="BYQ95" s="129"/>
      <c r="BYR95" s="129"/>
      <c r="BYS95" s="129"/>
      <c r="BYT95" s="129"/>
      <c r="BYU95" s="129"/>
      <c r="BYV95" s="129"/>
      <c r="BYW95" s="129"/>
      <c r="BYX95" s="129"/>
      <c r="BYY95" s="129"/>
      <c r="BYZ95" s="129"/>
      <c r="BZA95" s="129"/>
      <c r="BZB95" s="129"/>
      <c r="BZC95" s="129"/>
      <c r="BZD95" s="129"/>
      <c r="BZE95" s="129"/>
      <c r="BZF95" s="129"/>
      <c r="BZG95" s="129"/>
      <c r="BZH95" s="129"/>
      <c r="BZI95" s="129"/>
      <c r="BZJ95" s="129"/>
      <c r="BZK95" s="129"/>
      <c r="BZL95" s="129"/>
      <c r="BZM95" s="129"/>
      <c r="BZN95" s="129"/>
      <c r="BZO95" s="129"/>
      <c r="BZP95" s="129"/>
      <c r="BZQ95" s="129"/>
      <c r="BZR95" s="129"/>
      <c r="BZS95" s="129"/>
      <c r="BZT95" s="129"/>
      <c r="BZU95" s="129"/>
      <c r="BZV95" s="129"/>
      <c r="BZW95" s="129"/>
      <c r="BZX95" s="129"/>
      <c r="BZY95" s="129"/>
      <c r="BZZ95" s="129"/>
      <c r="CAA95" s="129"/>
      <c r="CAB95" s="129"/>
      <c r="CAC95" s="129"/>
      <c r="CAD95" s="129"/>
      <c r="CAE95" s="129"/>
      <c r="CAF95" s="129"/>
      <c r="CAG95" s="129"/>
      <c r="CAH95" s="129"/>
      <c r="CAI95" s="129"/>
      <c r="CAJ95" s="129"/>
      <c r="CAK95" s="129"/>
      <c r="CAL95" s="129"/>
      <c r="CAM95" s="129"/>
      <c r="CAN95" s="129"/>
      <c r="CAO95" s="129"/>
      <c r="CAP95" s="129"/>
      <c r="CAQ95" s="129"/>
      <c r="CAR95" s="129"/>
      <c r="CAS95" s="129"/>
      <c r="CAT95" s="129"/>
      <c r="CAU95" s="129"/>
      <c r="CAV95" s="129"/>
      <c r="CAW95" s="129"/>
      <c r="CAX95" s="129"/>
      <c r="CAY95" s="129"/>
      <c r="CAZ95" s="129"/>
      <c r="CBA95" s="129"/>
      <c r="CBB95" s="129"/>
      <c r="CBC95" s="129"/>
      <c r="CBD95" s="129"/>
      <c r="CBE95" s="129"/>
      <c r="CBF95" s="129"/>
      <c r="CBG95" s="129"/>
      <c r="CBH95" s="129"/>
      <c r="CBI95" s="129"/>
      <c r="CBJ95" s="129"/>
      <c r="CBK95" s="129"/>
      <c r="CBL95" s="129"/>
      <c r="CBM95" s="129"/>
      <c r="CBN95" s="129"/>
      <c r="CBO95" s="129"/>
      <c r="CBP95" s="129"/>
      <c r="CBQ95" s="129"/>
      <c r="CBR95" s="129"/>
      <c r="CBS95" s="129"/>
      <c r="CBT95" s="129"/>
      <c r="CBU95" s="129"/>
      <c r="CBV95" s="129"/>
      <c r="CBW95" s="129"/>
      <c r="CBX95" s="129"/>
      <c r="CBY95" s="129"/>
      <c r="CBZ95" s="129"/>
      <c r="CCA95" s="129"/>
      <c r="CCB95" s="129"/>
      <c r="CCC95" s="129"/>
      <c r="CCD95" s="129"/>
      <c r="CCE95" s="129"/>
      <c r="CCF95" s="129"/>
      <c r="CCG95" s="129"/>
      <c r="CCH95" s="129"/>
      <c r="CCI95" s="129"/>
      <c r="CCJ95" s="129"/>
      <c r="CCK95" s="129"/>
      <c r="CCL95" s="129"/>
      <c r="CCM95" s="129"/>
      <c r="CCN95" s="129"/>
      <c r="CCO95" s="129"/>
      <c r="CCP95" s="129"/>
      <c r="CCQ95" s="129"/>
      <c r="CCR95" s="129"/>
      <c r="CCS95" s="129"/>
      <c r="CCT95" s="129"/>
      <c r="CCU95" s="129"/>
      <c r="CCV95" s="129"/>
      <c r="CCW95" s="129"/>
      <c r="CCX95" s="129"/>
      <c r="CCY95" s="129"/>
      <c r="CCZ95" s="129"/>
      <c r="CDA95" s="129"/>
      <c r="CDB95" s="129"/>
      <c r="CDC95" s="129"/>
      <c r="CDD95" s="129"/>
      <c r="CDE95" s="129"/>
      <c r="CDF95" s="129"/>
      <c r="CDG95" s="129"/>
      <c r="CDH95" s="129"/>
      <c r="CDI95" s="129"/>
      <c r="CDJ95" s="129"/>
      <c r="CDK95" s="129"/>
      <c r="CDL95" s="129"/>
      <c r="CDM95" s="129"/>
      <c r="CDN95" s="129"/>
      <c r="CDO95" s="129"/>
      <c r="CDP95" s="129"/>
      <c r="CDQ95" s="129"/>
      <c r="CDR95" s="129"/>
      <c r="CDS95" s="129"/>
      <c r="CDT95" s="129"/>
      <c r="CDU95" s="129"/>
      <c r="CDV95" s="129"/>
      <c r="CDW95" s="129"/>
      <c r="CDX95" s="129"/>
      <c r="CDY95" s="129"/>
      <c r="CDZ95" s="129"/>
      <c r="CEA95" s="129"/>
      <c r="CEB95" s="129"/>
      <c r="CEC95" s="129"/>
      <c r="CED95" s="129"/>
      <c r="CEE95" s="129"/>
      <c r="CEF95" s="129"/>
      <c r="CEG95" s="129"/>
      <c r="CEH95" s="129"/>
      <c r="CEI95" s="129"/>
      <c r="CEJ95" s="129"/>
      <c r="CEK95" s="129"/>
      <c r="CEL95" s="129"/>
      <c r="CEM95" s="129"/>
      <c r="CEN95" s="129"/>
      <c r="CEO95" s="129"/>
      <c r="CEP95" s="129"/>
      <c r="CEQ95" s="129"/>
      <c r="CER95" s="129"/>
      <c r="CES95" s="129"/>
      <c r="CET95" s="129"/>
      <c r="CEU95" s="129"/>
      <c r="CEV95" s="129"/>
      <c r="CEW95" s="129"/>
      <c r="CEX95" s="129"/>
      <c r="CEY95" s="129"/>
      <c r="CEZ95" s="129"/>
      <c r="CFA95" s="129"/>
      <c r="CFB95" s="129"/>
      <c r="CFC95" s="129"/>
      <c r="CFD95" s="129"/>
      <c r="CFE95" s="129"/>
      <c r="CFF95" s="129"/>
      <c r="CFG95" s="129"/>
      <c r="CFH95" s="129"/>
      <c r="CFI95" s="129"/>
      <c r="CFJ95" s="129"/>
      <c r="CFK95" s="129"/>
      <c r="CFL95" s="129"/>
      <c r="CFM95" s="129"/>
      <c r="CFN95" s="129"/>
      <c r="CFO95" s="129"/>
      <c r="CFP95" s="129"/>
      <c r="CFQ95" s="129"/>
      <c r="CFR95" s="129"/>
      <c r="CFS95" s="129"/>
      <c r="CFT95" s="129"/>
      <c r="CFU95" s="129"/>
      <c r="CFV95" s="129"/>
      <c r="CFW95" s="129"/>
      <c r="CFX95" s="129"/>
      <c r="CFY95" s="129"/>
      <c r="CFZ95" s="129"/>
      <c r="CGA95" s="129"/>
      <c r="CGB95" s="129"/>
      <c r="CGC95" s="129"/>
      <c r="CGD95" s="129"/>
      <c r="CGE95" s="129"/>
      <c r="CGF95" s="129"/>
      <c r="CGG95" s="129"/>
      <c r="CGH95" s="129"/>
      <c r="CGI95" s="129"/>
      <c r="CGJ95" s="129"/>
      <c r="CGK95" s="129"/>
      <c r="CGL95" s="129"/>
      <c r="CGM95" s="129"/>
      <c r="CGN95" s="129"/>
      <c r="CGO95" s="129"/>
      <c r="CGP95" s="129"/>
      <c r="CGQ95" s="129"/>
      <c r="CGR95" s="129"/>
      <c r="CGS95" s="129"/>
      <c r="CGT95" s="129"/>
      <c r="CGU95" s="129"/>
      <c r="CGV95" s="129"/>
      <c r="CGW95" s="129"/>
      <c r="CGX95" s="129"/>
      <c r="CGY95" s="129"/>
      <c r="CGZ95" s="129"/>
      <c r="CHA95" s="129"/>
      <c r="CHB95" s="129"/>
      <c r="CHC95" s="129"/>
      <c r="CHD95" s="129"/>
      <c r="CHE95" s="129"/>
      <c r="CHF95" s="129"/>
      <c r="CHG95" s="129"/>
      <c r="CHH95" s="129"/>
      <c r="CHI95" s="129"/>
      <c r="CHJ95" s="129"/>
      <c r="CHK95" s="129"/>
      <c r="CHL95" s="129"/>
      <c r="CHM95" s="129"/>
      <c r="CHN95" s="129"/>
      <c r="CHO95" s="129"/>
      <c r="CHP95" s="129"/>
      <c r="CHQ95" s="129"/>
      <c r="CHR95" s="129"/>
      <c r="CHS95" s="129"/>
      <c r="CHT95" s="129"/>
      <c r="CHU95" s="129"/>
      <c r="CHV95" s="129"/>
      <c r="CHW95" s="129"/>
      <c r="CHX95" s="129"/>
      <c r="CHY95" s="129"/>
      <c r="CHZ95" s="129"/>
      <c r="CIA95" s="129"/>
      <c r="CIB95" s="129"/>
      <c r="CIC95" s="129"/>
      <c r="CID95" s="129"/>
      <c r="CIE95" s="129"/>
      <c r="CIF95" s="129"/>
      <c r="CIG95" s="129"/>
      <c r="CIH95" s="129"/>
      <c r="CII95" s="129"/>
      <c r="CIJ95" s="129"/>
      <c r="CIK95" s="129"/>
      <c r="CIL95" s="129"/>
      <c r="CIM95" s="129"/>
      <c r="CIN95" s="129"/>
      <c r="CIO95" s="129"/>
      <c r="CIP95" s="129"/>
      <c r="CIQ95" s="129"/>
      <c r="CIR95" s="129"/>
      <c r="CIS95" s="129"/>
      <c r="CIT95" s="129"/>
      <c r="CIU95" s="129"/>
      <c r="CIV95" s="129"/>
      <c r="CIW95" s="129"/>
      <c r="CIX95" s="129"/>
      <c r="CIY95" s="129"/>
      <c r="CIZ95" s="129"/>
      <c r="CJA95" s="129"/>
      <c r="CJB95" s="129"/>
      <c r="CJC95" s="129"/>
      <c r="CJD95" s="129"/>
      <c r="CJE95" s="129"/>
      <c r="CJF95" s="129"/>
      <c r="CJG95" s="129"/>
      <c r="CJH95" s="129"/>
      <c r="CJI95" s="129"/>
      <c r="CJJ95" s="129"/>
      <c r="CJK95" s="129"/>
      <c r="CJL95" s="129"/>
      <c r="CJM95" s="129"/>
      <c r="CJN95" s="129"/>
      <c r="CJO95" s="129"/>
      <c r="CJP95" s="129"/>
      <c r="CJQ95" s="129"/>
      <c r="CJR95" s="129"/>
      <c r="CJS95" s="129"/>
      <c r="CJT95" s="129"/>
      <c r="CJU95" s="129"/>
      <c r="CJV95" s="129"/>
      <c r="CJW95" s="129"/>
      <c r="CJX95" s="129"/>
      <c r="CJY95" s="129"/>
      <c r="CJZ95" s="129"/>
      <c r="CKA95" s="129"/>
      <c r="CKB95" s="129"/>
      <c r="CKC95" s="129"/>
      <c r="CKD95" s="129"/>
      <c r="CKE95" s="129"/>
      <c r="CKF95" s="129"/>
      <c r="CKG95" s="129"/>
      <c r="CKH95" s="129"/>
      <c r="CKI95" s="129"/>
      <c r="CKJ95" s="129"/>
      <c r="CKK95" s="129"/>
      <c r="CKL95" s="129"/>
      <c r="CKM95" s="129"/>
      <c r="CKN95" s="129"/>
      <c r="CKO95" s="129"/>
      <c r="CKP95" s="129"/>
      <c r="CKQ95" s="129"/>
      <c r="CKR95" s="129"/>
      <c r="CKS95" s="129"/>
      <c r="CKT95" s="129"/>
      <c r="CKU95" s="129"/>
      <c r="CKV95" s="129"/>
      <c r="CKW95" s="129"/>
      <c r="CKX95" s="129"/>
      <c r="CKY95" s="129"/>
      <c r="CKZ95" s="129"/>
      <c r="CLA95" s="129"/>
      <c r="CLB95" s="129"/>
      <c r="CLC95" s="129"/>
      <c r="CLD95" s="129"/>
      <c r="CLE95" s="129"/>
      <c r="CLF95" s="129"/>
      <c r="CLG95" s="129"/>
      <c r="CLH95" s="129"/>
      <c r="CLI95" s="129"/>
      <c r="CLJ95" s="129"/>
      <c r="CLK95" s="129"/>
      <c r="CLL95" s="129"/>
      <c r="CLM95" s="129"/>
      <c r="CLN95" s="129"/>
      <c r="CLO95" s="129"/>
      <c r="CLP95" s="129"/>
      <c r="CLQ95" s="129"/>
      <c r="CLR95" s="129"/>
      <c r="CLS95" s="129"/>
      <c r="CLT95" s="129"/>
      <c r="CLU95" s="129"/>
      <c r="CLV95" s="129"/>
      <c r="CLW95" s="129"/>
      <c r="CLX95" s="129"/>
      <c r="CLY95" s="129"/>
      <c r="CLZ95" s="129"/>
      <c r="CMA95" s="129"/>
      <c r="CMB95" s="129"/>
      <c r="CMC95" s="129"/>
      <c r="CMD95" s="129"/>
      <c r="CME95" s="129"/>
      <c r="CMF95" s="129"/>
      <c r="CMG95" s="129"/>
      <c r="CMH95" s="129"/>
      <c r="CMI95" s="129"/>
      <c r="CMJ95" s="129"/>
      <c r="CMK95" s="129"/>
      <c r="CML95" s="129"/>
      <c r="CMM95" s="129"/>
      <c r="CMN95" s="129"/>
      <c r="CMO95" s="129"/>
      <c r="CMP95" s="129"/>
      <c r="CMQ95" s="129"/>
      <c r="CMR95" s="129"/>
      <c r="CMS95" s="129"/>
      <c r="CMT95" s="129"/>
      <c r="CMU95" s="129"/>
      <c r="CMV95" s="129"/>
      <c r="CMW95" s="129"/>
      <c r="CMX95" s="129"/>
      <c r="CMY95" s="129"/>
      <c r="CMZ95" s="129"/>
      <c r="CNA95" s="129"/>
      <c r="CNB95" s="129"/>
      <c r="CNC95" s="129"/>
      <c r="CND95" s="129"/>
      <c r="CNE95" s="129"/>
      <c r="CNF95" s="129"/>
      <c r="CNG95" s="129"/>
      <c r="CNH95" s="129"/>
      <c r="CNI95" s="129"/>
      <c r="CNJ95" s="129"/>
      <c r="CNK95" s="129"/>
      <c r="CNL95" s="129"/>
      <c r="CNM95" s="129"/>
      <c r="CNN95" s="129"/>
      <c r="CNO95" s="129"/>
      <c r="CNP95" s="129"/>
      <c r="CNQ95" s="129"/>
      <c r="CNR95" s="129"/>
      <c r="CNS95" s="129"/>
      <c r="CNT95" s="129"/>
      <c r="CNU95" s="129"/>
      <c r="CNV95" s="129"/>
      <c r="CNW95" s="129"/>
      <c r="CNX95" s="129"/>
      <c r="CNY95" s="129"/>
      <c r="CNZ95" s="129"/>
      <c r="COA95" s="129"/>
      <c r="COB95" s="129"/>
      <c r="COC95" s="129"/>
      <c r="COD95" s="129"/>
      <c r="COE95" s="129"/>
      <c r="COF95" s="129"/>
      <c r="COG95" s="129"/>
      <c r="COH95" s="129"/>
      <c r="COI95" s="129"/>
      <c r="COJ95" s="129"/>
      <c r="COK95" s="129"/>
      <c r="COL95" s="129"/>
      <c r="COM95" s="129"/>
      <c r="CON95" s="129"/>
      <c r="COO95" s="129"/>
      <c r="COP95" s="129"/>
      <c r="COQ95" s="129"/>
      <c r="COR95" s="129"/>
      <c r="COS95" s="129"/>
      <c r="COT95" s="129"/>
      <c r="COU95" s="129"/>
      <c r="COV95" s="129"/>
      <c r="COW95" s="129"/>
      <c r="COX95" s="129"/>
      <c r="COY95" s="129"/>
      <c r="COZ95" s="129"/>
      <c r="CPA95" s="129"/>
      <c r="CPB95" s="129"/>
      <c r="CPC95" s="129"/>
      <c r="CPD95" s="129"/>
      <c r="CPE95" s="129"/>
      <c r="CPF95" s="129"/>
      <c r="CPG95" s="129"/>
      <c r="CPH95" s="129"/>
      <c r="CPI95" s="129"/>
      <c r="CPJ95" s="129"/>
      <c r="CPK95" s="129"/>
      <c r="CPL95" s="129"/>
      <c r="CPM95" s="129"/>
      <c r="CPN95" s="129"/>
      <c r="CPO95" s="129"/>
      <c r="CPP95" s="129"/>
      <c r="CPQ95" s="129"/>
      <c r="CPR95" s="129"/>
      <c r="CPS95" s="129"/>
      <c r="CPT95" s="129"/>
      <c r="CPU95" s="129"/>
      <c r="CPV95" s="129"/>
      <c r="CPW95" s="129"/>
      <c r="CPX95" s="129"/>
      <c r="CPY95" s="129"/>
      <c r="CPZ95" s="129"/>
      <c r="CQA95" s="129"/>
      <c r="CQB95" s="129"/>
      <c r="CQC95" s="129"/>
      <c r="CQD95" s="129"/>
      <c r="CQE95" s="129"/>
      <c r="CQF95" s="129"/>
      <c r="CQG95" s="129"/>
      <c r="CQH95" s="129"/>
      <c r="CQI95" s="129"/>
      <c r="CQJ95" s="129"/>
      <c r="CQK95" s="129"/>
      <c r="CQL95" s="129"/>
      <c r="CQM95" s="129"/>
      <c r="CQN95" s="129"/>
      <c r="CQO95" s="129"/>
      <c r="CQP95" s="129"/>
      <c r="CQQ95" s="129"/>
      <c r="CQR95" s="129"/>
      <c r="CQS95" s="129"/>
      <c r="CQT95" s="129"/>
      <c r="CQU95" s="129"/>
      <c r="CQV95" s="129"/>
      <c r="CQW95" s="129"/>
      <c r="CQX95" s="129"/>
      <c r="CQY95" s="129"/>
      <c r="CQZ95" s="129"/>
      <c r="CRA95" s="129"/>
      <c r="CRB95" s="129"/>
      <c r="CRC95" s="129"/>
      <c r="CRD95" s="129"/>
      <c r="CRE95" s="129"/>
      <c r="CRF95" s="129"/>
      <c r="CRG95" s="129"/>
      <c r="CRH95" s="129"/>
      <c r="CRI95" s="129"/>
      <c r="CRJ95" s="129"/>
      <c r="CRK95" s="129"/>
      <c r="CRL95" s="129"/>
      <c r="CRM95" s="129"/>
      <c r="CRN95" s="129"/>
      <c r="CRO95" s="129"/>
      <c r="CRP95" s="129"/>
      <c r="CRQ95" s="129"/>
      <c r="CRR95" s="129"/>
      <c r="CRS95" s="129"/>
      <c r="CRT95" s="129"/>
      <c r="CRU95" s="129"/>
      <c r="CRV95" s="129"/>
      <c r="CRW95" s="129"/>
      <c r="CRX95" s="129"/>
      <c r="CRY95" s="129"/>
      <c r="CRZ95" s="129"/>
      <c r="CSA95" s="129"/>
      <c r="CSB95" s="129"/>
      <c r="CSC95" s="129"/>
      <c r="CSD95" s="129"/>
      <c r="CSE95" s="129"/>
      <c r="CSF95" s="129"/>
      <c r="CSG95" s="129"/>
      <c r="CSH95" s="129"/>
      <c r="CSI95" s="129"/>
      <c r="CSJ95" s="129"/>
      <c r="CSK95" s="129"/>
      <c r="CSL95" s="129"/>
      <c r="CSM95" s="129"/>
      <c r="CSN95" s="129"/>
      <c r="CSO95" s="129"/>
      <c r="CSP95" s="129"/>
      <c r="CSQ95" s="129"/>
      <c r="CSR95" s="129"/>
      <c r="CSS95" s="129"/>
      <c r="CST95" s="129"/>
      <c r="CSU95" s="129"/>
      <c r="CSV95" s="129"/>
      <c r="CSW95" s="129"/>
      <c r="CSX95" s="129"/>
      <c r="CSY95" s="129"/>
      <c r="CSZ95" s="129"/>
      <c r="CTA95" s="129"/>
      <c r="CTB95" s="129"/>
      <c r="CTC95" s="129"/>
      <c r="CTD95" s="129"/>
      <c r="CTE95" s="129"/>
      <c r="CTF95" s="129"/>
      <c r="CTG95" s="129"/>
      <c r="CTH95" s="129"/>
      <c r="CTI95" s="129"/>
      <c r="CTJ95" s="129"/>
      <c r="CTK95" s="129"/>
      <c r="CTL95" s="129"/>
      <c r="CTM95" s="129"/>
      <c r="CTN95" s="129"/>
      <c r="CTO95" s="129"/>
      <c r="CTP95" s="129"/>
      <c r="CTQ95" s="129"/>
      <c r="CTR95" s="129"/>
      <c r="CTS95" s="129"/>
      <c r="CTT95" s="129"/>
      <c r="CTU95" s="129"/>
      <c r="CTV95" s="129"/>
      <c r="CTW95" s="129"/>
      <c r="CTX95" s="129"/>
      <c r="CTY95" s="129"/>
      <c r="CTZ95" s="129"/>
      <c r="CUA95" s="129"/>
      <c r="CUB95" s="129"/>
      <c r="CUC95" s="129"/>
      <c r="CUD95" s="129"/>
      <c r="CUE95" s="129"/>
      <c r="CUF95" s="129"/>
      <c r="CUG95" s="129"/>
      <c r="CUH95" s="129"/>
      <c r="CUI95" s="129"/>
      <c r="CUJ95" s="129"/>
      <c r="CUK95" s="129"/>
      <c r="CUL95" s="129"/>
      <c r="CUM95" s="129"/>
      <c r="CUN95" s="129"/>
      <c r="CUO95" s="129"/>
      <c r="CUP95" s="129"/>
      <c r="CUQ95" s="129"/>
      <c r="CUR95" s="129"/>
      <c r="CUS95" s="129"/>
      <c r="CUT95" s="129"/>
      <c r="CUU95" s="129"/>
      <c r="CUV95" s="129"/>
      <c r="CUW95" s="129"/>
      <c r="CUX95" s="129"/>
      <c r="CUY95" s="129"/>
      <c r="CUZ95" s="129"/>
      <c r="CVA95" s="129"/>
      <c r="CVB95" s="129"/>
      <c r="CVC95" s="129"/>
      <c r="CVD95" s="129"/>
      <c r="CVE95" s="129"/>
      <c r="CVF95" s="129"/>
      <c r="CVG95" s="129"/>
      <c r="CVH95" s="129"/>
      <c r="CVI95" s="129"/>
      <c r="CVJ95" s="129"/>
      <c r="CVK95" s="129"/>
      <c r="CVL95" s="129"/>
      <c r="CVM95" s="129"/>
      <c r="CVN95" s="129"/>
      <c r="CVO95" s="129"/>
      <c r="CVP95" s="129"/>
      <c r="CVQ95" s="129"/>
      <c r="CVR95" s="129"/>
      <c r="CVS95" s="129"/>
      <c r="CVT95" s="129"/>
      <c r="CVU95" s="129"/>
      <c r="CVV95" s="129"/>
      <c r="CVW95" s="129"/>
      <c r="CVX95" s="129"/>
      <c r="CVY95" s="129"/>
      <c r="CVZ95" s="129"/>
      <c r="CWA95" s="129"/>
      <c r="CWB95" s="129"/>
      <c r="CWC95" s="129"/>
      <c r="CWD95" s="129"/>
      <c r="CWE95" s="129"/>
      <c r="CWF95" s="129"/>
      <c r="CWG95" s="129"/>
      <c r="CWH95" s="129"/>
      <c r="CWI95" s="129"/>
      <c r="CWJ95" s="129"/>
      <c r="CWK95" s="129"/>
      <c r="CWL95" s="129"/>
      <c r="CWM95" s="129"/>
      <c r="CWN95" s="129"/>
      <c r="CWO95" s="129"/>
      <c r="CWP95" s="129"/>
      <c r="CWQ95" s="129"/>
      <c r="CWR95" s="129"/>
      <c r="CWS95" s="129"/>
      <c r="CWT95" s="129"/>
      <c r="CWU95" s="129"/>
      <c r="CWV95" s="129"/>
      <c r="CWW95" s="129"/>
      <c r="CWX95" s="129"/>
      <c r="CWY95" s="129"/>
      <c r="CWZ95" s="129"/>
      <c r="CXA95" s="129"/>
      <c r="CXB95" s="129"/>
      <c r="CXC95" s="129"/>
      <c r="CXD95" s="129"/>
      <c r="CXE95" s="129"/>
      <c r="CXF95" s="129"/>
      <c r="CXG95" s="129"/>
      <c r="CXH95" s="129"/>
      <c r="CXI95" s="129"/>
      <c r="CXJ95" s="129"/>
      <c r="CXK95" s="129"/>
      <c r="CXL95" s="129"/>
      <c r="CXM95" s="129"/>
      <c r="CXN95" s="129"/>
      <c r="CXO95" s="129"/>
      <c r="CXP95" s="129"/>
      <c r="CXQ95" s="129"/>
      <c r="CXR95" s="129"/>
      <c r="CXS95" s="129"/>
      <c r="CXT95" s="129"/>
      <c r="CXU95" s="129"/>
      <c r="CXV95" s="129"/>
      <c r="CXW95" s="129"/>
      <c r="CXX95" s="129"/>
      <c r="CXY95" s="129"/>
      <c r="CXZ95" s="129"/>
      <c r="CYA95" s="129"/>
      <c r="CYB95" s="129"/>
      <c r="CYC95" s="129"/>
      <c r="CYD95" s="129"/>
      <c r="CYE95" s="129"/>
      <c r="CYF95" s="129"/>
      <c r="CYG95" s="129"/>
      <c r="CYH95" s="129"/>
      <c r="CYI95" s="129"/>
      <c r="CYJ95" s="129"/>
      <c r="CYK95" s="129"/>
      <c r="CYL95" s="129"/>
      <c r="CYM95" s="129"/>
      <c r="CYN95" s="129"/>
      <c r="CYO95" s="129"/>
      <c r="CYP95" s="129"/>
      <c r="CYQ95" s="129"/>
      <c r="CYR95" s="129"/>
      <c r="CYS95" s="129"/>
      <c r="CYT95" s="129"/>
      <c r="CYU95" s="129"/>
      <c r="CYV95" s="129"/>
      <c r="CYW95" s="129"/>
      <c r="CYX95" s="129"/>
      <c r="CYY95" s="129"/>
      <c r="CYZ95" s="129"/>
      <c r="CZA95" s="129"/>
      <c r="CZB95" s="129"/>
      <c r="CZC95" s="129"/>
      <c r="CZD95" s="129"/>
      <c r="CZE95" s="129"/>
      <c r="CZF95" s="129"/>
      <c r="CZG95" s="129"/>
      <c r="CZH95" s="129"/>
      <c r="CZI95" s="129"/>
      <c r="CZJ95" s="129"/>
      <c r="CZK95" s="129"/>
      <c r="CZL95" s="129"/>
      <c r="CZM95" s="129"/>
      <c r="CZN95" s="129"/>
      <c r="CZO95" s="129"/>
      <c r="CZP95" s="129"/>
      <c r="CZQ95" s="129"/>
      <c r="CZR95" s="129"/>
      <c r="CZS95" s="129"/>
      <c r="CZT95" s="129"/>
      <c r="CZU95" s="129"/>
      <c r="CZV95" s="129"/>
      <c r="CZW95" s="129"/>
      <c r="CZX95" s="129"/>
      <c r="CZY95" s="129"/>
      <c r="CZZ95" s="129"/>
      <c r="DAA95" s="129"/>
      <c r="DAB95" s="129"/>
      <c r="DAC95" s="129"/>
      <c r="DAD95" s="129"/>
      <c r="DAE95" s="129"/>
      <c r="DAF95" s="129"/>
      <c r="DAG95" s="129"/>
      <c r="DAH95" s="129"/>
      <c r="DAI95" s="129"/>
      <c r="DAJ95" s="129"/>
      <c r="DAK95" s="129"/>
      <c r="DAL95" s="129"/>
      <c r="DAM95" s="129"/>
      <c r="DAN95" s="129"/>
      <c r="DAO95" s="129"/>
      <c r="DAP95" s="129"/>
      <c r="DAQ95" s="129"/>
      <c r="DAR95" s="129"/>
      <c r="DAS95" s="129"/>
      <c r="DAT95" s="129"/>
      <c r="DAU95" s="129"/>
      <c r="DAV95" s="129"/>
      <c r="DAW95" s="129"/>
      <c r="DAX95" s="129"/>
      <c r="DAY95" s="129"/>
      <c r="DAZ95" s="129"/>
      <c r="DBA95" s="129"/>
      <c r="DBB95" s="129"/>
      <c r="DBC95" s="129"/>
      <c r="DBD95" s="129"/>
      <c r="DBE95" s="129"/>
      <c r="DBF95" s="129"/>
      <c r="DBG95" s="129"/>
      <c r="DBH95" s="129"/>
      <c r="DBI95" s="129"/>
      <c r="DBJ95" s="129"/>
      <c r="DBK95" s="129"/>
      <c r="DBL95" s="129"/>
      <c r="DBM95" s="129"/>
      <c r="DBN95" s="129"/>
      <c r="DBO95" s="129"/>
      <c r="DBP95" s="129"/>
      <c r="DBQ95" s="129"/>
      <c r="DBR95" s="129"/>
      <c r="DBS95" s="129"/>
      <c r="DBT95" s="129"/>
      <c r="DBU95" s="129"/>
      <c r="DBV95" s="129"/>
      <c r="DBW95" s="129"/>
      <c r="DBX95" s="129"/>
      <c r="DBY95" s="129"/>
      <c r="DBZ95" s="129"/>
      <c r="DCA95" s="129"/>
      <c r="DCB95" s="129"/>
      <c r="DCC95" s="129"/>
      <c r="DCD95" s="129"/>
      <c r="DCE95" s="129"/>
      <c r="DCF95" s="129"/>
      <c r="DCG95" s="129"/>
      <c r="DCH95" s="129"/>
      <c r="DCI95" s="129"/>
      <c r="DCJ95" s="129"/>
      <c r="DCK95" s="129"/>
      <c r="DCL95" s="129"/>
      <c r="DCM95" s="129"/>
      <c r="DCN95" s="129"/>
      <c r="DCO95" s="129"/>
      <c r="DCP95" s="129"/>
      <c r="DCQ95" s="129"/>
      <c r="DCR95" s="129"/>
      <c r="DCS95" s="129"/>
      <c r="DCT95" s="129"/>
      <c r="DCU95" s="129"/>
      <c r="DCV95" s="129"/>
      <c r="DCW95" s="129"/>
      <c r="DCX95" s="129"/>
      <c r="DCY95" s="129"/>
      <c r="DCZ95" s="129"/>
      <c r="DDA95" s="129"/>
      <c r="DDB95" s="129"/>
      <c r="DDC95" s="129"/>
      <c r="DDD95" s="129"/>
      <c r="DDE95" s="129"/>
      <c r="DDF95" s="129"/>
      <c r="DDG95" s="129"/>
      <c r="DDH95" s="129"/>
      <c r="DDI95" s="129"/>
      <c r="DDJ95" s="129"/>
      <c r="DDK95" s="129"/>
      <c r="DDL95" s="129"/>
      <c r="DDM95" s="129"/>
      <c r="DDN95" s="129"/>
      <c r="DDO95" s="129"/>
      <c r="DDP95" s="129"/>
      <c r="DDQ95" s="129"/>
      <c r="DDR95" s="129"/>
      <c r="DDS95" s="129"/>
      <c r="DDT95" s="129"/>
      <c r="DDU95" s="129"/>
      <c r="DDV95" s="129"/>
      <c r="DDW95" s="129"/>
      <c r="DDX95" s="129"/>
      <c r="DDY95" s="129"/>
      <c r="DDZ95" s="129"/>
      <c r="DEA95" s="129"/>
      <c r="DEB95" s="129"/>
      <c r="DEC95" s="129"/>
      <c r="DED95" s="129"/>
      <c r="DEE95" s="129"/>
      <c r="DEF95" s="129"/>
      <c r="DEG95" s="129"/>
      <c r="DEH95" s="129"/>
      <c r="DEI95" s="129"/>
      <c r="DEJ95" s="129"/>
      <c r="DEK95" s="129"/>
      <c r="DEL95" s="129"/>
      <c r="DEM95" s="129"/>
      <c r="DEN95" s="129"/>
      <c r="DEO95" s="129"/>
      <c r="DEP95" s="129"/>
      <c r="DEQ95" s="129"/>
      <c r="DER95" s="129"/>
      <c r="DES95" s="129"/>
      <c r="DET95" s="129"/>
      <c r="DEU95" s="129"/>
      <c r="DEV95" s="129"/>
      <c r="DEW95" s="129"/>
      <c r="DEX95" s="129"/>
      <c r="DEY95" s="129"/>
      <c r="DEZ95" s="129"/>
      <c r="DFA95" s="129"/>
      <c r="DFB95" s="129"/>
      <c r="DFC95" s="129"/>
      <c r="DFD95" s="129"/>
      <c r="DFE95" s="129"/>
      <c r="DFF95" s="129"/>
      <c r="DFG95" s="129"/>
      <c r="DFH95" s="129"/>
      <c r="DFI95" s="129"/>
      <c r="DFJ95" s="129"/>
      <c r="DFK95" s="129"/>
      <c r="DFL95" s="129"/>
      <c r="DFM95" s="129"/>
      <c r="DFN95" s="129"/>
      <c r="DFO95" s="129"/>
      <c r="DFP95" s="129"/>
      <c r="DFQ95" s="129"/>
      <c r="DFR95" s="129"/>
      <c r="DFS95" s="129"/>
      <c r="DFT95" s="129"/>
      <c r="DFU95" s="129"/>
      <c r="DFV95" s="129"/>
      <c r="DFW95" s="129"/>
      <c r="DFX95" s="129"/>
      <c r="DFY95" s="129"/>
      <c r="DFZ95" s="129"/>
      <c r="DGA95" s="129"/>
      <c r="DGB95" s="129"/>
      <c r="DGC95" s="129"/>
      <c r="DGD95" s="129"/>
      <c r="DGE95" s="129"/>
      <c r="DGF95" s="129"/>
      <c r="DGG95" s="129"/>
      <c r="DGH95" s="129"/>
      <c r="DGI95" s="129"/>
      <c r="DGJ95" s="129"/>
      <c r="DGK95" s="129"/>
      <c r="DGL95" s="129"/>
      <c r="DGM95" s="129"/>
      <c r="DGN95" s="129"/>
      <c r="DGO95" s="129"/>
      <c r="DGP95" s="129"/>
      <c r="DGQ95" s="129"/>
      <c r="DGR95" s="129"/>
      <c r="DGS95" s="129"/>
      <c r="DGT95" s="129"/>
      <c r="DGU95" s="129"/>
      <c r="DGV95" s="129"/>
      <c r="DGW95" s="129"/>
      <c r="DGX95" s="129"/>
      <c r="DGY95" s="129"/>
      <c r="DGZ95" s="129"/>
      <c r="DHA95" s="129"/>
      <c r="DHB95" s="129"/>
      <c r="DHC95" s="129"/>
      <c r="DHD95" s="129"/>
      <c r="DHE95" s="129"/>
      <c r="DHF95" s="129"/>
      <c r="DHG95" s="129"/>
      <c r="DHH95" s="129"/>
      <c r="DHI95" s="129"/>
      <c r="DHJ95" s="129"/>
      <c r="DHK95" s="129"/>
      <c r="DHL95" s="129"/>
      <c r="DHM95" s="129"/>
      <c r="DHN95" s="129"/>
      <c r="DHO95" s="129"/>
      <c r="DHP95" s="129"/>
      <c r="DHQ95" s="129"/>
      <c r="DHR95" s="129"/>
      <c r="DHS95" s="129"/>
      <c r="DHT95" s="129"/>
      <c r="DHU95" s="129"/>
      <c r="DHV95" s="129"/>
      <c r="DHW95" s="129"/>
      <c r="DHX95" s="129"/>
      <c r="DHY95" s="129"/>
      <c r="DHZ95" s="129"/>
      <c r="DIA95" s="129"/>
      <c r="DIB95" s="129"/>
      <c r="DIC95" s="129"/>
      <c r="DID95" s="129"/>
      <c r="DIE95" s="129"/>
      <c r="DIF95" s="129"/>
      <c r="DIG95" s="129"/>
      <c r="DIH95" s="129"/>
      <c r="DII95" s="129"/>
      <c r="DIJ95" s="129"/>
      <c r="DIK95" s="129"/>
      <c r="DIL95" s="129"/>
      <c r="DIM95" s="129"/>
      <c r="DIN95" s="129"/>
      <c r="DIO95" s="129"/>
      <c r="DIP95" s="129"/>
      <c r="DIQ95" s="129"/>
      <c r="DIR95" s="129"/>
      <c r="DIS95" s="129"/>
      <c r="DIT95" s="129"/>
      <c r="DIU95" s="129"/>
      <c r="DIV95" s="129"/>
      <c r="DIW95" s="129"/>
      <c r="DIX95" s="129"/>
      <c r="DIY95" s="129"/>
      <c r="DIZ95" s="129"/>
      <c r="DJA95" s="129"/>
      <c r="DJB95" s="129"/>
      <c r="DJC95" s="129"/>
      <c r="DJD95" s="129"/>
      <c r="DJE95" s="129"/>
      <c r="DJF95" s="129"/>
      <c r="DJG95" s="129"/>
      <c r="DJH95" s="129"/>
      <c r="DJI95" s="129"/>
      <c r="DJJ95" s="129"/>
      <c r="DJK95" s="129"/>
      <c r="DJL95" s="129"/>
      <c r="DJM95" s="129"/>
      <c r="DJN95" s="129"/>
      <c r="DJO95" s="129"/>
      <c r="DJP95" s="129"/>
      <c r="DJQ95" s="129"/>
      <c r="DJR95" s="129"/>
      <c r="DJS95" s="129"/>
      <c r="DJT95" s="129"/>
      <c r="DJU95" s="129"/>
      <c r="DJV95" s="129"/>
      <c r="DJW95" s="129"/>
      <c r="DJX95" s="129"/>
      <c r="DJY95" s="129"/>
      <c r="DJZ95" s="129"/>
      <c r="DKA95" s="129"/>
      <c r="DKB95" s="129"/>
      <c r="DKC95" s="129"/>
      <c r="DKD95" s="129"/>
      <c r="DKE95" s="129"/>
      <c r="DKF95" s="129"/>
      <c r="DKG95" s="129"/>
      <c r="DKH95" s="129"/>
      <c r="DKI95" s="129"/>
      <c r="DKJ95" s="129"/>
      <c r="DKK95" s="129"/>
      <c r="DKL95" s="129"/>
      <c r="DKM95" s="129"/>
      <c r="DKN95" s="129"/>
      <c r="DKO95" s="129"/>
      <c r="DKP95" s="129"/>
      <c r="DKQ95" s="129"/>
      <c r="DKR95" s="129"/>
      <c r="DKS95" s="129"/>
      <c r="DKT95" s="129"/>
      <c r="DKU95" s="129"/>
      <c r="DKV95" s="129"/>
      <c r="DKW95" s="129"/>
      <c r="DKX95" s="129"/>
      <c r="DKY95" s="129"/>
      <c r="DKZ95" s="129"/>
      <c r="DLA95" s="129"/>
      <c r="DLB95" s="129"/>
      <c r="DLC95" s="129"/>
      <c r="DLD95" s="129"/>
      <c r="DLE95" s="129"/>
      <c r="DLF95" s="129"/>
      <c r="DLG95" s="129"/>
      <c r="DLH95" s="129"/>
      <c r="DLI95" s="129"/>
      <c r="DLJ95" s="129"/>
      <c r="DLK95" s="129"/>
      <c r="DLL95" s="129"/>
      <c r="DLM95" s="129"/>
      <c r="DLN95" s="129"/>
      <c r="DLO95" s="129"/>
      <c r="DLP95" s="129"/>
      <c r="DLQ95" s="129"/>
      <c r="DLR95" s="129"/>
      <c r="DLS95" s="129"/>
      <c r="DLT95" s="129"/>
      <c r="DLU95" s="129"/>
      <c r="DLV95" s="129"/>
      <c r="DLW95" s="129"/>
      <c r="DLX95" s="129"/>
      <c r="DLY95" s="129"/>
      <c r="DLZ95" s="129"/>
      <c r="DMA95" s="129"/>
      <c r="DMB95" s="129"/>
      <c r="DMC95" s="129"/>
      <c r="DMD95" s="129"/>
      <c r="DME95" s="129"/>
      <c r="DMF95" s="129"/>
      <c r="DMG95" s="129"/>
      <c r="DMH95" s="129"/>
      <c r="DMI95" s="129"/>
      <c r="DMJ95" s="129"/>
      <c r="DMK95" s="129"/>
      <c r="DML95" s="129"/>
      <c r="DMM95" s="129"/>
      <c r="DMN95" s="129"/>
      <c r="DMO95" s="129"/>
      <c r="DMP95" s="129"/>
      <c r="DMQ95" s="129"/>
      <c r="DMR95" s="129"/>
      <c r="DMS95" s="129"/>
      <c r="DMT95" s="129"/>
      <c r="DMU95" s="129"/>
      <c r="DMV95" s="129"/>
      <c r="DMW95" s="129"/>
      <c r="DMX95" s="129"/>
      <c r="DMY95" s="129"/>
      <c r="DMZ95" s="129"/>
      <c r="DNA95" s="129"/>
      <c r="DNB95" s="129"/>
      <c r="DNC95" s="129"/>
      <c r="DND95" s="129"/>
      <c r="DNE95" s="129"/>
      <c r="DNF95" s="129"/>
      <c r="DNG95" s="129"/>
      <c r="DNH95" s="129"/>
      <c r="DNI95" s="129"/>
      <c r="DNJ95" s="129"/>
      <c r="DNK95" s="129"/>
      <c r="DNL95" s="129"/>
      <c r="DNM95" s="129"/>
      <c r="DNN95" s="129"/>
      <c r="DNO95" s="129"/>
      <c r="DNP95" s="129"/>
      <c r="DNQ95" s="129"/>
      <c r="DNR95" s="129"/>
      <c r="DNS95" s="129"/>
      <c r="DNT95" s="129"/>
      <c r="DNU95" s="129"/>
      <c r="DNV95" s="129"/>
      <c r="DNW95" s="129"/>
      <c r="DNX95" s="129"/>
      <c r="DNY95" s="129"/>
      <c r="DNZ95" s="129"/>
      <c r="DOA95" s="129"/>
      <c r="DOB95" s="129"/>
      <c r="DOC95" s="129"/>
      <c r="DOD95" s="129"/>
      <c r="DOE95" s="129"/>
      <c r="DOF95" s="129"/>
      <c r="DOG95" s="129"/>
      <c r="DOH95" s="129"/>
      <c r="DOI95" s="129"/>
      <c r="DOJ95" s="129"/>
      <c r="DOK95" s="129"/>
      <c r="DOL95" s="129"/>
      <c r="DOM95" s="129"/>
      <c r="DON95" s="129"/>
      <c r="DOO95" s="129"/>
      <c r="DOP95" s="129"/>
      <c r="DOQ95" s="129"/>
      <c r="DOR95" s="129"/>
      <c r="DOS95" s="129"/>
      <c r="DOT95" s="129"/>
      <c r="DOU95" s="129"/>
      <c r="DOV95" s="129"/>
      <c r="DOW95" s="129"/>
      <c r="DOX95" s="129"/>
      <c r="DOY95" s="129"/>
      <c r="DOZ95" s="129"/>
      <c r="DPA95" s="129"/>
      <c r="DPB95" s="129"/>
      <c r="DPC95" s="129"/>
      <c r="DPD95" s="129"/>
      <c r="DPE95" s="129"/>
      <c r="DPF95" s="129"/>
      <c r="DPG95" s="129"/>
      <c r="DPH95" s="129"/>
      <c r="DPI95" s="129"/>
      <c r="DPJ95" s="129"/>
      <c r="DPK95" s="129"/>
      <c r="DPL95" s="129"/>
      <c r="DPM95" s="129"/>
      <c r="DPN95" s="129"/>
      <c r="DPO95" s="129"/>
      <c r="DPP95" s="129"/>
      <c r="DPQ95" s="129"/>
      <c r="DPR95" s="129"/>
      <c r="DPS95" s="129"/>
      <c r="DPT95" s="129"/>
      <c r="DPU95" s="129"/>
      <c r="DPV95" s="129"/>
      <c r="DPW95" s="129"/>
      <c r="DPX95" s="129"/>
      <c r="DPY95" s="129"/>
      <c r="DPZ95" s="129"/>
      <c r="DQA95" s="129"/>
      <c r="DQB95" s="129"/>
      <c r="DQC95" s="129"/>
      <c r="DQD95" s="129"/>
      <c r="DQE95" s="129"/>
      <c r="DQF95" s="129"/>
      <c r="DQG95" s="129"/>
      <c r="DQH95" s="129"/>
      <c r="DQI95" s="129"/>
      <c r="DQJ95" s="129"/>
      <c r="DQK95" s="129"/>
      <c r="DQL95" s="129"/>
      <c r="DQM95" s="129"/>
      <c r="DQN95" s="129"/>
      <c r="DQO95" s="129"/>
      <c r="DQP95" s="129"/>
      <c r="DQQ95" s="129"/>
      <c r="DQR95" s="129"/>
      <c r="DQS95" s="129"/>
      <c r="DQT95" s="129"/>
      <c r="DQU95" s="129"/>
      <c r="DQV95" s="129"/>
      <c r="DQW95" s="129"/>
      <c r="DQX95" s="129"/>
      <c r="DQY95" s="129"/>
      <c r="DQZ95" s="129"/>
      <c r="DRA95" s="129"/>
      <c r="DRB95" s="129"/>
      <c r="DRC95" s="129"/>
      <c r="DRD95" s="129"/>
      <c r="DRE95" s="129"/>
      <c r="DRF95" s="129"/>
      <c r="DRG95" s="129"/>
      <c r="DRH95" s="129"/>
      <c r="DRI95" s="129"/>
      <c r="DRJ95" s="129"/>
      <c r="DRK95" s="129"/>
      <c r="DRL95" s="129"/>
      <c r="DRM95" s="129"/>
      <c r="DRN95" s="129"/>
      <c r="DRO95" s="129"/>
      <c r="DRP95" s="129"/>
      <c r="DRQ95" s="129"/>
      <c r="DRR95" s="129"/>
      <c r="DRS95" s="129"/>
      <c r="DRT95" s="129"/>
      <c r="DRU95" s="129"/>
      <c r="DRV95" s="129"/>
      <c r="DRW95" s="129"/>
      <c r="DRX95" s="129"/>
      <c r="DRY95" s="129"/>
      <c r="DRZ95" s="129"/>
      <c r="DSA95" s="129"/>
      <c r="DSB95" s="129"/>
      <c r="DSC95" s="129"/>
      <c r="DSD95" s="129"/>
      <c r="DSE95" s="129"/>
      <c r="DSF95" s="129"/>
      <c r="DSG95" s="129"/>
      <c r="DSH95" s="129"/>
      <c r="DSI95" s="129"/>
      <c r="DSJ95" s="129"/>
      <c r="DSK95" s="129"/>
      <c r="DSL95" s="129"/>
      <c r="DSM95" s="129"/>
      <c r="DSN95" s="129"/>
      <c r="DSO95" s="129"/>
      <c r="DSP95" s="129"/>
      <c r="DSQ95" s="129"/>
      <c r="DSR95" s="129"/>
      <c r="DSS95" s="129"/>
      <c r="DST95" s="129"/>
      <c r="DSU95" s="129"/>
      <c r="DSV95" s="129"/>
      <c r="DSW95" s="129"/>
      <c r="DSX95" s="129"/>
      <c r="DSY95" s="129"/>
      <c r="DSZ95" s="129"/>
      <c r="DTA95" s="129"/>
      <c r="DTB95" s="129"/>
      <c r="DTC95" s="129"/>
      <c r="DTD95" s="129"/>
      <c r="DTE95" s="129"/>
      <c r="DTF95" s="129"/>
      <c r="DTG95" s="129"/>
      <c r="DTH95" s="129"/>
      <c r="DTI95" s="129"/>
      <c r="DTJ95" s="129"/>
      <c r="DTK95" s="129"/>
      <c r="DTL95" s="129"/>
      <c r="DTM95" s="129"/>
      <c r="DTN95" s="129"/>
      <c r="DTO95" s="129"/>
      <c r="DTP95" s="129"/>
      <c r="DTQ95" s="129"/>
      <c r="DTR95" s="129"/>
      <c r="DTS95" s="129"/>
      <c r="DTT95" s="129"/>
      <c r="DTU95" s="129"/>
      <c r="DTV95" s="129"/>
      <c r="DTW95" s="129"/>
      <c r="DTX95" s="129"/>
      <c r="DTY95" s="129"/>
      <c r="DTZ95" s="129"/>
      <c r="DUA95" s="129"/>
      <c r="DUB95" s="129"/>
      <c r="DUC95" s="129"/>
      <c r="DUD95" s="129"/>
      <c r="DUE95" s="129"/>
      <c r="DUF95" s="129"/>
      <c r="DUG95" s="129"/>
      <c r="DUH95" s="129"/>
      <c r="DUI95" s="129"/>
      <c r="DUJ95" s="129"/>
      <c r="DUK95" s="129"/>
      <c r="DUL95" s="129"/>
      <c r="DUM95" s="129"/>
      <c r="DUN95" s="129"/>
      <c r="DUO95" s="129"/>
      <c r="DUP95" s="129"/>
      <c r="DUQ95" s="129"/>
      <c r="DUR95" s="129"/>
      <c r="DUS95" s="129"/>
      <c r="DUT95" s="129"/>
      <c r="DUU95" s="129"/>
      <c r="DUV95" s="129"/>
      <c r="DUW95" s="129"/>
      <c r="DUX95" s="129"/>
      <c r="DUY95" s="129"/>
      <c r="DUZ95" s="129"/>
      <c r="DVA95" s="129"/>
      <c r="DVB95" s="129"/>
      <c r="DVC95" s="129"/>
      <c r="DVD95" s="129"/>
      <c r="DVE95" s="129"/>
      <c r="DVF95" s="129"/>
      <c r="DVG95" s="129"/>
      <c r="DVH95" s="129"/>
      <c r="DVI95" s="129"/>
      <c r="DVJ95" s="129"/>
      <c r="DVK95" s="129"/>
      <c r="DVL95" s="129"/>
      <c r="DVM95" s="129"/>
      <c r="DVN95" s="129"/>
      <c r="DVO95" s="129"/>
      <c r="DVP95" s="129"/>
      <c r="DVQ95" s="129"/>
      <c r="DVR95" s="129"/>
      <c r="DVS95" s="129"/>
      <c r="DVT95" s="129"/>
      <c r="DVU95" s="129"/>
      <c r="DVV95" s="129"/>
      <c r="DVW95" s="129"/>
      <c r="DVX95" s="129"/>
      <c r="DVY95" s="129"/>
      <c r="DVZ95" s="129"/>
      <c r="DWA95" s="129"/>
      <c r="DWB95" s="129"/>
      <c r="DWC95" s="129"/>
      <c r="DWD95" s="129"/>
      <c r="DWE95" s="129"/>
      <c r="DWF95" s="129"/>
      <c r="DWG95" s="129"/>
      <c r="DWH95" s="129"/>
      <c r="DWI95" s="129"/>
      <c r="DWJ95" s="129"/>
      <c r="DWK95" s="129"/>
      <c r="DWL95" s="129"/>
      <c r="DWM95" s="129"/>
      <c r="DWN95" s="129"/>
      <c r="DWO95" s="129"/>
      <c r="DWP95" s="129"/>
      <c r="DWQ95" s="129"/>
      <c r="DWR95" s="129"/>
      <c r="DWS95" s="129"/>
      <c r="DWT95" s="129"/>
      <c r="DWU95" s="129"/>
      <c r="DWV95" s="129"/>
      <c r="DWW95" s="129"/>
      <c r="DWX95" s="129"/>
      <c r="DWY95" s="129"/>
      <c r="DWZ95" s="129"/>
      <c r="DXA95" s="129"/>
      <c r="DXB95" s="129"/>
      <c r="DXC95" s="129"/>
      <c r="DXD95" s="129"/>
      <c r="DXE95" s="129"/>
      <c r="DXF95" s="129"/>
      <c r="DXG95" s="129"/>
      <c r="DXH95" s="129"/>
      <c r="DXI95" s="129"/>
      <c r="DXJ95" s="129"/>
      <c r="DXK95" s="129"/>
      <c r="DXL95" s="129"/>
      <c r="DXM95" s="129"/>
      <c r="DXN95" s="129"/>
      <c r="DXO95" s="129"/>
      <c r="DXP95" s="129"/>
      <c r="DXQ95" s="129"/>
      <c r="DXR95" s="129"/>
      <c r="DXS95" s="129"/>
      <c r="DXT95" s="129"/>
      <c r="DXU95" s="129"/>
      <c r="DXV95" s="129"/>
      <c r="DXW95" s="129"/>
      <c r="DXX95" s="129"/>
      <c r="DXY95" s="129"/>
      <c r="DXZ95" s="129"/>
      <c r="DYA95" s="129"/>
      <c r="DYB95" s="129"/>
      <c r="DYC95" s="129"/>
      <c r="DYD95" s="129"/>
      <c r="DYE95" s="129"/>
      <c r="DYF95" s="129"/>
      <c r="DYG95" s="129"/>
      <c r="DYH95" s="129"/>
      <c r="DYI95" s="129"/>
      <c r="DYJ95" s="129"/>
      <c r="DYK95" s="129"/>
      <c r="DYL95" s="129"/>
      <c r="DYM95" s="129"/>
      <c r="DYN95" s="129"/>
      <c r="DYO95" s="129"/>
      <c r="DYP95" s="129"/>
      <c r="DYQ95" s="129"/>
      <c r="DYR95" s="129"/>
      <c r="DYS95" s="129"/>
      <c r="DYT95" s="129"/>
      <c r="DYU95" s="129"/>
      <c r="DYV95" s="129"/>
      <c r="DYW95" s="129"/>
      <c r="DYX95" s="129"/>
      <c r="DYY95" s="129"/>
      <c r="DYZ95" s="129"/>
      <c r="DZA95" s="129"/>
      <c r="DZB95" s="129"/>
      <c r="DZC95" s="129"/>
      <c r="DZD95" s="129"/>
      <c r="DZE95" s="129"/>
      <c r="DZF95" s="129"/>
      <c r="DZG95" s="129"/>
      <c r="DZH95" s="129"/>
      <c r="DZI95" s="129"/>
      <c r="DZJ95" s="129"/>
      <c r="DZK95" s="129"/>
      <c r="DZL95" s="129"/>
      <c r="DZM95" s="129"/>
      <c r="DZN95" s="129"/>
      <c r="DZO95" s="129"/>
      <c r="DZP95" s="129"/>
      <c r="DZQ95" s="129"/>
      <c r="DZR95" s="129"/>
      <c r="DZS95" s="129"/>
      <c r="DZT95" s="129"/>
      <c r="DZU95" s="129"/>
      <c r="DZV95" s="129"/>
      <c r="DZW95" s="129"/>
      <c r="DZX95" s="129"/>
      <c r="DZY95" s="129"/>
      <c r="DZZ95" s="129"/>
      <c r="EAA95" s="129"/>
      <c r="EAB95" s="129"/>
      <c r="EAC95" s="129"/>
      <c r="EAD95" s="129"/>
      <c r="EAE95" s="129"/>
      <c r="EAF95" s="129"/>
      <c r="EAG95" s="129"/>
      <c r="EAH95" s="129"/>
      <c r="EAI95" s="129"/>
      <c r="EAJ95" s="129"/>
      <c r="EAK95" s="129"/>
      <c r="EAL95" s="129"/>
      <c r="EAM95" s="129"/>
      <c r="EAN95" s="129"/>
      <c r="EAO95" s="129"/>
      <c r="EAP95" s="129"/>
      <c r="EAQ95" s="129"/>
      <c r="EAR95" s="129"/>
      <c r="EAS95" s="129"/>
      <c r="EAT95" s="129"/>
      <c r="EAU95" s="129"/>
      <c r="EAV95" s="129"/>
      <c r="EAW95" s="129"/>
      <c r="EAX95" s="129"/>
      <c r="EAY95" s="129"/>
      <c r="EAZ95" s="129"/>
      <c r="EBA95" s="129"/>
      <c r="EBB95" s="129"/>
      <c r="EBC95" s="129"/>
      <c r="EBD95" s="129"/>
      <c r="EBE95" s="129"/>
      <c r="EBF95" s="129"/>
      <c r="EBG95" s="129"/>
      <c r="EBH95" s="129"/>
      <c r="EBI95" s="129"/>
      <c r="EBJ95" s="129"/>
      <c r="EBK95" s="129"/>
      <c r="EBL95" s="129"/>
      <c r="EBM95" s="129"/>
      <c r="EBN95" s="129"/>
      <c r="EBO95" s="129"/>
      <c r="EBP95" s="129"/>
      <c r="EBQ95" s="129"/>
      <c r="EBR95" s="129"/>
      <c r="EBS95" s="129"/>
      <c r="EBT95" s="129"/>
      <c r="EBU95" s="129"/>
      <c r="EBV95" s="129"/>
      <c r="EBW95" s="129"/>
      <c r="EBX95" s="129"/>
      <c r="EBY95" s="129"/>
      <c r="EBZ95" s="129"/>
      <c r="ECA95" s="129"/>
      <c r="ECB95" s="129"/>
      <c r="ECC95" s="129"/>
      <c r="ECD95" s="129"/>
      <c r="ECE95" s="129"/>
      <c r="ECF95" s="129"/>
      <c r="ECG95" s="129"/>
      <c r="ECH95" s="129"/>
      <c r="ECI95" s="129"/>
      <c r="ECJ95" s="129"/>
      <c r="ECK95" s="129"/>
      <c r="ECL95" s="129"/>
      <c r="ECM95" s="129"/>
      <c r="ECN95" s="129"/>
      <c r="ECO95" s="129"/>
      <c r="ECP95" s="129"/>
      <c r="ECQ95" s="129"/>
      <c r="ECR95" s="129"/>
      <c r="ECS95" s="129"/>
      <c r="ECT95" s="129"/>
      <c r="ECU95" s="129"/>
      <c r="ECV95" s="129"/>
      <c r="ECW95" s="129"/>
      <c r="ECX95" s="129"/>
      <c r="ECY95" s="129"/>
      <c r="ECZ95" s="129"/>
      <c r="EDA95" s="129"/>
      <c r="EDB95" s="129"/>
      <c r="EDC95" s="129"/>
      <c r="EDD95" s="129"/>
      <c r="EDE95" s="129"/>
      <c r="EDF95" s="129"/>
      <c r="EDG95" s="129"/>
      <c r="EDH95" s="129"/>
      <c r="EDI95" s="129"/>
      <c r="EDJ95" s="129"/>
      <c r="EDK95" s="129"/>
      <c r="EDL95" s="129"/>
      <c r="EDM95" s="129"/>
      <c r="EDN95" s="129"/>
      <c r="EDO95" s="129"/>
      <c r="EDP95" s="129"/>
      <c r="EDQ95" s="129"/>
      <c r="EDR95" s="129"/>
      <c r="EDS95" s="129"/>
      <c r="EDT95" s="129"/>
      <c r="EDU95" s="129"/>
      <c r="EDV95" s="129"/>
      <c r="EDW95" s="129"/>
      <c r="EDX95" s="129"/>
      <c r="EDY95" s="129"/>
      <c r="EDZ95" s="129"/>
      <c r="EEA95" s="129"/>
      <c r="EEB95" s="129"/>
      <c r="EEC95" s="129"/>
      <c r="EED95" s="129"/>
      <c r="EEE95" s="129"/>
      <c r="EEF95" s="129"/>
      <c r="EEG95" s="129"/>
      <c r="EEH95" s="129"/>
      <c r="EEI95" s="129"/>
      <c r="EEJ95" s="129"/>
      <c r="EEK95" s="129"/>
      <c r="EEL95" s="129"/>
      <c r="EEM95" s="129"/>
      <c r="EEN95" s="129"/>
      <c r="EEO95" s="129"/>
      <c r="EEP95" s="129"/>
      <c r="EEQ95" s="129"/>
      <c r="EER95" s="129"/>
      <c r="EES95" s="129"/>
      <c r="EET95" s="129"/>
      <c r="EEU95" s="129"/>
      <c r="EEV95" s="129"/>
      <c r="EEW95" s="129"/>
      <c r="EEX95" s="129"/>
      <c r="EEY95" s="129"/>
      <c r="EEZ95" s="129"/>
      <c r="EFA95" s="129"/>
      <c r="EFB95" s="129"/>
      <c r="EFC95" s="129"/>
      <c r="EFD95" s="129"/>
      <c r="EFE95" s="129"/>
      <c r="EFF95" s="129"/>
      <c r="EFG95" s="129"/>
      <c r="EFH95" s="129"/>
      <c r="EFI95" s="129"/>
      <c r="EFJ95" s="129"/>
      <c r="EFK95" s="129"/>
      <c r="EFL95" s="129"/>
      <c r="EFM95" s="129"/>
      <c r="EFN95" s="129"/>
      <c r="EFO95" s="129"/>
      <c r="EFP95" s="129"/>
      <c r="EFQ95" s="129"/>
      <c r="EFR95" s="129"/>
      <c r="EFS95" s="129"/>
      <c r="EFT95" s="129"/>
      <c r="EFU95" s="129"/>
      <c r="EFV95" s="129"/>
      <c r="EFW95" s="129"/>
      <c r="EFX95" s="129"/>
      <c r="EFY95" s="129"/>
      <c r="EFZ95" s="129"/>
      <c r="EGA95" s="129"/>
      <c r="EGB95" s="129"/>
      <c r="EGC95" s="129"/>
      <c r="EGD95" s="129"/>
      <c r="EGE95" s="129"/>
      <c r="EGF95" s="129"/>
      <c r="EGG95" s="129"/>
      <c r="EGH95" s="129"/>
      <c r="EGI95" s="129"/>
      <c r="EGJ95" s="129"/>
      <c r="EGK95" s="129"/>
      <c r="EGL95" s="129"/>
      <c r="EGM95" s="129"/>
      <c r="EGN95" s="129"/>
      <c r="EGO95" s="129"/>
      <c r="EGP95" s="129"/>
      <c r="EGQ95" s="129"/>
      <c r="EGR95" s="129"/>
      <c r="EGS95" s="129"/>
      <c r="EGT95" s="129"/>
      <c r="EGU95" s="129"/>
      <c r="EGV95" s="129"/>
      <c r="EGW95" s="129"/>
      <c r="EGX95" s="129"/>
      <c r="EGY95" s="129"/>
      <c r="EGZ95" s="129"/>
      <c r="EHA95" s="129"/>
      <c r="EHB95" s="129"/>
      <c r="EHC95" s="129"/>
      <c r="EHD95" s="129"/>
      <c r="EHE95" s="129"/>
      <c r="EHF95" s="129"/>
      <c r="EHG95" s="129"/>
      <c r="EHH95" s="129"/>
      <c r="EHI95" s="129"/>
      <c r="EHJ95" s="129"/>
      <c r="EHK95" s="129"/>
      <c r="EHL95" s="129"/>
      <c r="EHM95" s="129"/>
      <c r="EHN95" s="129"/>
      <c r="EHO95" s="129"/>
      <c r="EHP95" s="129"/>
      <c r="EHQ95" s="129"/>
      <c r="EHR95" s="129"/>
      <c r="EHS95" s="129"/>
      <c r="EHT95" s="129"/>
      <c r="EHU95" s="129"/>
      <c r="EHV95" s="129"/>
      <c r="EHW95" s="129"/>
      <c r="EHX95" s="129"/>
      <c r="EHY95" s="129"/>
      <c r="EHZ95" s="129"/>
      <c r="EIA95" s="129"/>
      <c r="EIB95" s="129"/>
      <c r="EIC95" s="129"/>
      <c r="EID95" s="129"/>
      <c r="EIE95" s="129"/>
      <c r="EIF95" s="129"/>
      <c r="EIG95" s="129"/>
      <c r="EIH95" s="129"/>
      <c r="EII95" s="129"/>
      <c r="EIJ95" s="129"/>
      <c r="EIK95" s="129"/>
      <c r="EIL95" s="129"/>
      <c r="EIM95" s="129"/>
      <c r="EIN95" s="129"/>
      <c r="EIO95" s="129"/>
      <c r="EIP95" s="129"/>
      <c r="EIQ95" s="129"/>
      <c r="EIR95" s="129"/>
      <c r="EIS95" s="129"/>
      <c r="EIT95" s="129"/>
      <c r="EIU95" s="129"/>
      <c r="EIV95" s="129"/>
      <c r="EIW95" s="129"/>
      <c r="EIX95" s="129"/>
      <c r="EIY95" s="129"/>
      <c r="EIZ95" s="129"/>
      <c r="EJA95" s="129"/>
      <c r="EJB95" s="129"/>
      <c r="EJC95" s="129"/>
      <c r="EJD95" s="129"/>
      <c r="EJE95" s="129"/>
      <c r="EJF95" s="129"/>
      <c r="EJG95" s="129"/>
      <c r="EJH95" s="129"/>
      <c r="EJI95" s="129"/>
      <c r="EJJ95" s="129"/>
      <c r="EJK95" s="129"/>
      <c r="EJL95" s="129"/>
      <c r="EJM95" s="129"/>
      <c r="EJN95" s="129"/>
      <c r="EJO95" s="129"/>
      <c r="EJP95" s="129"/>
      <c r="EJQ95" s="129"/>
      <c r="EJR95" s="129"/>
      <c r="EJS95" s="129"/>
      <c r="EJT95" s="129"/>
      <c r="EJU95" s="129"/>
      <c r="EJV95" s="129"/>
      <c r="EJW95" s="129"/>
      <c r="EJX95" s="129"/>
      <c r="EJY95" s="129"/>
      <c r="EJZ95" s="129"/>
      <c r="EKA95" s="129"/>
      <c r="EKB95" s="129"/>
      <c r="EKC95" s="129"/>
      <c r="EKD95" s="129"/>
      <c r="EKE95" s="129"/>
      <c r="EKF95" s="129"/>
      <c r="EKG95" s="129"/>
      <c r="EKH95" s="129"/>
      <c r="EKI95" s="129"/>
      <c r="EKJ95" s="129"/>
      <c r="EKK95" s="129"/>
      <c r="EKL95" s="129"/>
      <c r="EKM95" s="129"/>
      <c r="EKN95" s="129"/>
      <c r="EKO95" s="129"/>
      <c r="EKP95" s="129"/>
      <c r="EKQ95" s="129"/>
      <c r="EKR95" s="129"/>
      <c r="EKS95" s="129"/>
      <c r="EKT95" s="129"/>
      <c r="EKU95" s="129"/>
      <c r="EKV95" s="129"/>
      <c r="EKW95" s="129"/>
      <c r="EKX95" s="129"/>
      <c r="EKY95" s="129"/>
      <c r="EKZ95" s="129"/>
      <c r="ELA95" s="129"/>
      <c r="ELB95" s="129"/>
      <c r="ELC95" s="129"/>
      <c r="ELD95" s="129"/>
      <c r="ELE95" s="129"/>
      <c r="ELF95" s="129"/>
      <c r="ELG95" s="129"/>
      <c r="ELH95" s="129"/>
      <c r="ELI95" s="129"/>
      <c r="ELJ95" s="129"/>
      <c r="ELK95" s="129"/>
      <c r="ELL95" s="129"/>
      <c r="ELM95" s="129"/>
      <c r="ELN95" s="129"/>
      <c r="ELO95" s="129"/>
      <c r="ELP95" s="129"/>
      <c r="ELQ95" s="129"/>
      <c r="ELR95" s="129"/>
      <c r="ELS95" s="129"/>
      <c r="ELT95" s="129"/>
      <c r="ELU95" s="129"/>
      <c r="ELV95" s="129"/>
      <c r="ELW95" s="129"/>
      <c r="ELX95" s="129"/>
      <c r="ELY95" s="129"/>
      <c r="ELZ95" s="129"/>
      <c r="EMA95" s="129"/>
      <c r="EMB95" s="129"/>
      <c r="EMC95" s="129"/>
      <c r="EMD95" s="129"/>
      <c r="EME95" s="129"/>
      <c r="EMF95" s="129"/>
      <c r="EMG95" s="129"/>
      <c r="EMH95" s="129"/>
      <c r="EMI95" s="129"/>
      <c r="EMJ95" s="129"/>
      <c r="EMK95" s="129"/>
      <c r="EML95" s="129"/>
      <c r="EMM95" s="129"/>
      <c r="EMN95" s="129"/>
      <c r="EMO95" s="129"/>
      <c r="EMP95" s="129"/>
      <c r="EMQ95" s="129"/>
      <c r="EMR95" s="129"/>
      <c r="EMS95" s="129"/>
      <c r="EMT95" s="129"/>
      <c r="EMU95" s="129"/>
      <c r="EMV95" s="129"/>
      <c r="EMW95" s="129"/>
      <c r="EMX95" s="129"/>
      <c r="EMY95" s="129"/>
      <c r="EMZ95" s="129"/>
      <c r="ENA95" s="129"/>
      <c r="ENB95" s="129"/>
      <c r="ENC95" s="129"/>
      <c r="END95" s="129"/>
      <c r="ENE95" s="129"/>
      <c r="ENF95" s="129"/>
      <c r="ENG95" s="129"/>
      <c r="ENH95" s="129"/>
      <c r="ENI95" s="129"/>
      <c r="ENJ95" s="129"/>
      <c r="ENK95" s="129"/>
      <c r="ENL95" s="129"/>
      <c r="ENM95" s="129"/>
      <c r="ENN95" s="129"/>
      <c r="ENO95" s="129"/>
      <c r="ENP95" s="129"/>
      <c r="ENQ95" s="129"/>
      <c r="ENR95" s="129"/>
      <c r="ENS95" s="129"/>
      <c r="ENT95" s="129"/>
      <c r="ENU95" s="129"/>
      <c r="ENV95" s="129"/>
      <c r="ENW95" s="129"/>
      <c r="ENX95" s="129"/>
      <c r="ENY95" s="129"/>
      <c r="ENZ95" s="129"/>
      <c r="EOA95" s="129"/>
      <c r="EOB95" s="129"/>
      <c r="EOC95" s="129"/>
      <c r="EOD95" s="129"/>
      <c r="EOE95" s="129"/>
      <c r="EOF95" s="129"/>
      <c r="EOG95" s="129"/>
      <c r="EOH95" s="129"/>
      <c r="EOI95" s="129"/>
      <c r="EOJ95" s="129"/>
      <c r="EOK95" s="129"/>
      <c r="EOL95" s="129"/>
      <c r="EOM95" s="129"/>
      <c r="EON95" s="129"/>
      <c r="EOO95" s="129"/>
      <c r="EOP95" s="129"/>
      <c r="EOQ95" s="129"/>
      <c r="EOR95" s="129"/>
      <c r="EOS95" s="129"/>
      <c r="EOT95" s="129"/>
      <c r="EOU95" s="129"/>
      <c r="EOV95" s="129"/>
      <c r="EOW95" s="129"/>
      <c r="EOX95" s="129"/>
      <c r="EOY95" s="129"/>
      <c r="EOZ95" s="129"/>
      <c r="EPA95" s="129"/>
      <c r="EPB95" s="129"/>
      <c r="EPC95" s="129"/>
      <c r="EPD95" s="129"/>
      <c r="EPE95" s="129"/>
      <c r="EPF95" s="129"/>
      <c r="EPG95" s="129"/>
      <c r="EPH95" s="129"/>
      <c r="EPI95" s="129"/>
      <c r="EPJ95" s="129"/>
      <c r="EPK95" s="129"/>
      <c r="EPL95" s="129"/>
      <c r="EPM95" s="129"/>
      <c r="EPN95" s="129"/>
      <c r="EPO95" s="129"/>
      <c r="EPP95" s="129"/>
      <c r="EPQ95" s="129"/>
      <c r="EPR95" s="129"/>
      <c r="EPS95" s="129"/>
      <c r="EPT95" s="129"/>
      <c r="EPU95" s="129"/>
      <c r="EPV95" s="129"/>
      <c r="EPW95" s="129"/>
      <c r="EPX95" s="129"/>
      <c r="EPY95" s="129"/>
      <c r="EPZ95" s="129"/>
      <c r="EQA95" s="129"/>
      <c r="EQB95" s="129"/>
      <c r="EQC95" s="129"/>
      <c r="EQD95" s="129"/>
      <c r="EQE95" s="129"/>
      <c r="EQF95" s="129"/>
      <c r="EQG95" s="129"/>
      <c r="EQH95" s="129"/>
      <c r="EQI95" s="129"/>
      <c r="EQJ95" s="129"/>
      <c r="EQK95" s="129"/>
      <c r="EQL95" s="129"/>
      <c r="EQM95" s="129"/>
      <c r="EQN95" s="129"/>
      <c r="EQO95" s="129"/>
      <c r="EQP95" s="129"/>
      <c r="EQQ95" s="129"/>
      <c r="EQR95" s="129"/>
      <c r="EQS95" s="129"/>
      <c r="EQT95" s="129"/>
      <c r="EQU95" s="129"/>
      <c r="EQV95" s="129"/>
      <c r="EQW95" s="129"/>
      <c r="EQX95" s="129"/>
      <c r="EQY95" s="129"/>
      <c r="EQZ95" s="129"/>
      <c r="ERA95" s="129"/>
      <c r="ERB95" s="129"/>
      <c r="ERC95" s="129"/>
      <c r="ERD95" s="129"/>
      <c r="ERE95" s="129"/>
      <c r="ERF95" s="129"/>
      <c r="ERG95" s="129"/>
      <c r="ERH95" s="129"/>
      <c r="ERI95" s="129"/>
      <c r="ERJ95" s="129"/>
      <c r="ERK95" s="129"/>
      <c r="ERL95" s="129"/>
      <c r="ERM95" s="129"/>
      <c r="ERN95" s="129"/>
      <c r="ERO95" s="129"/>
      <c r="ERP95" s="129"/>
      <c r="ERQ95" s="129"/>
      <c r="ERR95" s="129"/>
      <c r="ERS95" s="129"/>
      <c r="ERT95" s="129"/>
      <c r="ERU95" s="129"/>
      <c r="ERV95" s="129"/>
      <c r="ERW95" s="129"/>
      <c r="ERX95" s="129"/>
      <c r="ERY95" s="129"/>
      <c r="ERZ95" s="129"/>
      <c r="ESA95" s="129"/>
      <c r="ESB95" s="129"/>
      <c r="ESC95" s="129"/>
      <c r="ESD95" s="129"/>
      <c r="ESE95" s="129"/>
      <c r="ESF95" s="129"/>
      <c r="ESG95" s="129"/>
      <c r="ESH95" s="129"/>
      <c r="ESI95" s="129"/>
      <c r="ESJ95" s="129"/>
      <c r="ESK95" s="129"/>
      <c r="ESL95" s="129"/>
      <c r="ESM95" s="129"/>
      <c r="ESN95" s="129"/>
      <c r="ESO95" s="129"/>
      <c r="ESP95" s="129"/>
      <c r="ESQ95" s="129"/>
      <c r="ESR95" s="129"/>
      <c r="ESS95" s="129"/>
      <c r="EST95" s="129"/>
      <c r="ESU95" s="129"/>
      <c r="ESV95" s="129"/>
      <c r="ESW95" s="129"/>
      <c r="ESX95" s="129"/>
      <c r="ESY95" s="129"/>
      <c r="ESZ95" s="129"/>
      <c r="ETA95" s="129"/>
      <c r="ETB95" s="129"/>
      <c r="ETC95" s="129"/>
      <c r="ETD95" s="129"/>
      <c r="ETE95" s="129"/>
      <c r="ETF95" s="129"/>
      <c r="ETG95" s="129"/>
      <c r="ETH95" s="129"/>
      <c r="ETI95" s="129"/>
      <c r="ETJ95" s="129"/>
      <c r="ETK95" s="129"/>
      <c r="ETL95" s="129"/>
      <c r="ETM95" s="129"/>
      <c r="ETN95" s="129"/>
      <c r="ETO95" s="129"/>
      <c r="ETP95" s="129"/>
      <c r="ETQ95" s="129"/>
      <c r="ETR95" s="129"/>
      <c r="ETS95" s="129"/>
      <c r="ETT95" s="129"/>
      <c r="ETU95" s="129"/>
      <c r="ETV95" s="129"/>
      <c r="ETW95" s="129"/>
      <c r="ETX95" s="129"/>
      <c r="ETY95" s="129"/>
      <c r="ETZ95" s="129"/>
      <c r="EUA95" s="129"/>
      <c r="EUB95" s="129"/>
      <c r="EUC95" s="129"/>
      <c r="EUD95" s="129"/>
      <c r="EUE95" s="129"/>
      <c r="EUF95" s="129"/>
      <c r="EUG95" s="129"/>
      <c r="EUH95" s="129"/>
      <c r="EUI95" s="129"/>
      <c r="EUJ95" s="129"/>
      <c r="EUK95" s="129"/>
      <c r="EUL95" s="129"/>
      <c r="EUM95" s="129"/>
      <c r="EUN95" s="129"/>
      <c r="EUO95" s="129"/>
      <c r="EUP95" s="129"/>
      <c r="EUQ95" s="129"/>
      <c r="EUR95" s="129"/>
      <c r="EUS95" s="129"/>
      <c r="EUT95" s="129"/>
      <c r="EUU95" s="129"/>
      <c r="EUV95" s="129"/>
      <c r="EUW95" s="129"/>
      <c r="EUX95" s="129"/>
      <c r="EUY95" s="129"/>
      <c r="EUZ95" s="129"/>
      <c r="EVA95" s="129"/>
      <c r="EVB95" s="129"/>
      <c r="EVC95" s="129"/>
      <c r="EVD95" s="129"/>
      <c r="EVE95" s="129"/>
      <c r="EVF95" s="129"/>
      <c r="EVG95" s="129"/>
      <c r="EVH95" s="129"/>
      <c r="EVI95" s="129"/>
      <c r="EVJ95" s="129"/>
      <c r="EVK95" s="129"/>
      <c r="EVL95" s="129"/>
      <c r="EVM95" s="129"/>
      <c r="EVN95" s="129"/>
      <c r="EVO95" s="129"/>
      <c r="EVP95" s="129"/>
      <c r="EVQ95" s="129"/>
      <c r="EVR95" s="129"/>
      <c r="EVS95" s="129"/>
      <c r="EVT95" s="129"/>
      <c r="EVU95" s="129"/>
      <c r="EVV95" s="129"/>
      <c r="EVW95" s="129"/>
      <c r="EVX95" s="129"/>
      <c r="EVY95" s="129"/>
      <c r="EVZ95" s="129"/>
      <c r="EWA95" s="129"/>
      <c r="EWB95" s="129"/>
      <c r="EWC95" s="129"/>
      <c r="EWD95" s="129"/>
      <c r="EWE95" s="129"/>
      <c r="EWF95" s="129"/>
      <c r="EWG95" s="129"/>
      <c r="EWH95" s="129"/>
      <c r="EWI95" s="129"/>
      <c r="EWJ95" s="129"/>
      <c r="EWK95" s="129"/>
      <c r="EWL95" s="129"/>
      <c r="EWM95" s="129"/>
      <c r="EWN95" s="129"/>
      <c r="EWO95" s="129"/>
      <c r="EWP95" s="129"/>
      <c r="EWQ95" s="129"/>
      <c r="EWR95" s="129"/>
      <c r="EWS95" s="129"/>
      <c r="EWT95" s="129"/>
      <c r="EWU95" s="129"/>
      <c r="EWV95" s="129"/>
      <c r="EWW95" s="129"/>
      <c r="EWX95" s="129"/>
      <c r="EWY95" s="129"/>
      <c r="EWZ95" s="129"/>
      <c r="EXA95" s="129"/>
      <c r="EXB95" s="129"/>
      <c r="EXC95" s="129"/>
      <c r="EXD95" s="129"/>
      <c r="EXE95" s="129"/>
      <c r="EXF95" s="129"/>
      <c r="EXG95" s="129"/>
      <c r="EXH95" s="129"/>
      <c r="EXI95" s="129"/>
      <c r="EXJ95" s="129"/>
      <c r="EXK95" s="129"/>
      <c r="EXL95" s="129"/>
      <c r="EXM95" s="129"/>
      <c r="EXN95" s="129"/>
      <c r="EXO95" s="129"/>
      <c r="EXP95" s="129"/>
      <c r="EXQ95" s="129"/>
      <c r="EXR95" s="129"/>
      <c r="EXS95" s="129"/>
      <c r="EXT95" s="129"/>
      <c r="EXU95" s="129"/>
      <c r="EXV95" s="129"/>
      <c r="EXW95" s="129"/>
      <c r="EXX95" s="129"/>
      <c r="EXY95" s="129"/>
      <c r="EXZ95" s="129"/>
      <c r="EYA95" s="129"/>
      <c r="EYB95" s="129"/>
      <c r="EYC95" s="129"/>
      <c r="EYD95" s="129"/>
      <c r="EYE95" s="129"/>
      <c r="EYF95" s="129"/>
      <c r="EYG95" s="129"/>
      <c r="EYH95" s="129"/>
      <c r="EYI95" s="129"/>
      <c r="EYJ95" s="129"/>
      <c r="EYK95" s="129"/>
      <c r="EYL95" s="129"/>
      <c r="EYM95" s="129"/>
      <c r="EYN95" s="129"/>
      <c r="EYO95" s="129"/>
      <c r="EYP95" s="129"/>
      <c r="EYQ95" s="129"/>
      <c r="EYR95" s="129"/>
      <c r="EYS95" s="129"/>
      <c r="EYT95" s="129"/>
      <c r="EYU95" s="129"/>
      <c r="EYV95" s="129"/>
      <c r="EYW95" s="129"/>
      <c r="EYX95" s="129"/>
      <c r="EYY95" s="129"/>
      <c r="EYZ95" s="129"/>
      <c r="EZA95" s="129"/>
      <c r="EZB95" s="129"/>
      <c r="EZC95" s="129"/>
      <c r="EZD95" s="129"/>
      <c r="EZE95" s="129"/>
      <c r="EZF95" s="129"/>
      <c r="EZG95" s="129"/>
      <c r="EZH95" s="129"/>
      <c r="EZI95" s="129"/>
      <c r="EZJ95" s="129"/>
      <c r="EZK95" s="129"/>
      <c r="EZL95" s="129"/>
      <c r="EZM95" s="129"/>
      <c r="EZN95" s="129"/>
      <c r="EZO95" s="129"/>
      <c r="EZP95" s="129"/>
      <c r="EZQ95" s="129"/>
      <c r="EZR95" s="129"/>
      <c r="EZS95" s="129"/>
      <c r="EZT95" s="129"/>
      <c r="EZU95" s="129"/>
      <c r="EZV95" s="129"/>
      <c r="EZW95" s="129"/>
      <c r="EZX95" s="129"/>
      <c r="EZY95" s="129"/>
      <c r="EZZ95" s="129"/>
      <c r="FAA95" s="129"/>
      <c r="FAB95" s="129"/>
      <c r="FAC95" s="129"/>
      <c r="FAD95" s="129"/>
      <c r="FAE95" s="129"/>
      <c r="FAF95" s="129"/>
      <c r="FAG95" s="129"/>
      <c r="FAH95" s="129"/>
      <c r="FAI95" s="129"/>
      <c r="FAJ95" s="129"/>
      <c r="FAK95" s="129"/>
      <c r="FAL95" s="129"/>
      <c r="FAM95" s="129"/>
      <c r="FAN95" s="129"/>
      <c r="FAO95" s="129"/>
      <c r="FAP95" s="129"/>
      <c r="FAQ95" s="129"/>
      <c r="FAR95" s="129"/>
      <c r="FAS95" s="129"/>
      <c r="FAT95" s="129"/>
      <c r="FAU95" s="129"/>
      <c r="FAV95" s="129"/>
      <c r="FAW95" s="129"/>
      <c r="FAX95" s="129"/>
      <c r="FAY95" s="129"/>
      <c r="FAZ95" s="129"/>
      <c r="FBA95" s="129"/>
      <c r="FBB95" s="129"/>
      <c r="FBC95" s="129"/>
      <c r="FBD95" s="129"/>
      <c r="FBE95" s="129"/>
      <c r="FBF95" s="129"/>
      <c r="FBG95" s="129"/>
      <c r="FBH95" s="129"/>
      <c r="FBI95" s="129"/>
      <c r="FBJ95" s="129"/>
      <c r="FBK95" s="129"/>
      <c r="FBL95" s="129"/>
      <c r="FBM95" s="129"/>
      <c r="FBN95" s="129"/>
      <c r="FBO95" s="129"/>
      <c r="FBP95" s="129"/>
      <c r="FBQ95" s="129"/>
      <c r="FBR95" s="129"/>
      <c r="FBS95" s="129"/>
      <c r="FBT95" s="129"/>
      <c r="FBU95" s="129"/>
      <c r="FBV95" s="129"/>
      <c r="FBW95" s="129"/>
      <c r="FBX95" s="129"/>
      <c r="FBY95" s="129"/>
      <c r="FBZ95" s="129"/>
      <c r="FCA95" s="129"/>
      <c r="FCB95" s="129"/>
      <c r="FCC95" s="129"/>
      <c r="FCD95" s="129"/>
      <c r="FCE95" s="129"/>
      <c r="FCF95" s="129"/>
      <c r="FCG95" s="129"/>
      <c r="FCH95" s="129"/>
      <c r="FCI95" s="129"/>
      <c r="FCJ95" s="129"/>
      <c r="FCK95" s="129"/>
      <c r="FCL95" s="129"/>
      <c r="FCM95" s="129"/>
      <c r="FCN95" s="129"/>
      <c r="FCO95" s="129"/>
      <c r="FCP95" s="129"/>
      <c r="FCQ95" s="129"/>
      <c r="FCR95" s="129"/>
      <c r="FCS95" s="129"/>
      <c r="FCT95" s="129"/>
      <c r="FCU95" s="129"/>
      <c r="FCV95" s="129"/>
      <c r="FCW95" s="129"/>
      <c r="FCX95" s="129"/>
      <c r="FCY95" s="129"/>
      <c r="FCZ95" s="129"/>
      <c r="FDA95" s="129"/>
      <c r="FDB95" s="129"/>
      <c r="FDC95" s="129"/>
      <c r="FDD95" s="129"/>
      <c r="FDE95" s="129"/>
      <c r="FDF95" s="129"/>
      <c r="FDG95" s="129"/>
      <c r="FDH95" s="129"/>
      <c r="FDI95" s="129"/>
      <c r="FDJ95" s="129"/>
      <c r="FDK95" s="129"/>
      <c r="FDL95" s="129"/>
      <c r="FDM95" s="129"/>
      <c r="FDN95" s="129"/>
      <c r="FDO95" s="129"/>
      <c r="FDP95" s="129"/>
      <c r="FDQ95" s="129"/>
      <c r="FDR95" s="129"/>
      <c r="FDS95" s="129"/>
      <c r="FDT95" s="129"/>
      <c r="FDU95" s="129"/>
      <c r="FDV95" s="129"/>
      <c r="FDW95" s="129"/>
      <c r="FDX95" s="129"/>
      <c r="FDY95" s="129"/>
      <c r="FDZ95" s="129"/>
      <c r="FEA95" s="129"/>
      <c r="FEB95" s="129"/>
      <c r="FEC95" s="129"/>
      <c r="FED95" s="129"/>
      <c r="FEE95" s="129"/>
      <c r="FEF95" s="129"/>
      <c r="FEG95" s="129"/>
      <c r="FEH95" s="129"/>
      <c r="FEI95" s="129"/>
      <c r="FEJ95" s="129"/>
      <c r="FEK95" s="129"/>
      <c r="FEL95" s="129"/>
      <c r="FEM95" s="129"/>
      <c r="FEN95" s="129"/>
      <c r="FEO95" s="129"/>
      <c r="FEP95" s="129"/>
      <c r="FEQ95" s="129"/>
      <c r="FER95" s="129"/>
      <c r="FES95" s="129"/>
      <c r="FET95" s="129"/>
      <c r="FEU95" s="129"/>
      <c r="FEV95" s="129"/>
      <c r="FEW95" s="129"/>
      <c r="FEX95" s="129"/>
      <c r="FEY95" s="129"/>
      <c r="FEZ95" s="129"/>
      <c r="FFA95" s="129"/>
      <c r="FFB95" s="129"/>
      <c r="FFC95" s="129"/>
      <c r="FFD95" s="129"/>
      <c r="FFE95" s="129"/>
      <c r="FFF95" s="129"/>
      <c r="FFG95" s="129"/>
      <c r="FFH95" s="129"/>
      <c r="FFI95" s="129"/>
      <c r="FFJ95" s="129"/>
      <c r="FFK95" s="129"/>
      <c r="FFL95" s="129"/>
      <c r="FFM95" s="129"/>
      <c r="FFN95" s="129"/>
      <c r="FFO95" s="129"/>
      <c r="FFP95" s="129"/>
      <c r="FFQ95" s="129"/>
      <c r="FFR95" s="129"/>
      <c r="FFS95" s="129"/>
      <c r="FFT95" s="129"/>
      <c r="FFU95" s="129"/>
      <c r="FFV95" s="129"/>
      <c r="FFW95" s="129"/>
      <c r="FFX95" s="129"/>
      <c r="FFY95" s="129"/>
      <c r="FFZ95" s="129"/>
      <c r="FGA95" s="129"/>
      <c r="FGB95" s="129"/>
      <c r="FGC95" s="129"/>
      <c r="FGD95" s="129"/>
      <c r="FGE95" s="129"/>
      <c r="FGF95" s="129"/>
      <c r="FGG95" s="129"/>
      <c r="FGH95" s="129"/>
      <c r="FGI95" s="129"/>
      <c r="FGJ95" s="129"/>
      <c r="FGK95" s="129"/>
      <c r="FGL95" s="129"/>
      <c r="FGM95" s="129"/>
      <c r="FGN95" s="129"/>
      <c r="FGO95" s="129"/>
      <c r="FGP95" s="129"/>
      <c r="FGQ95" s="129"/>
      <c r="FGR95" s="129"/>
      <c r="FGS95" s="129"/>
      <c r="FGT95" s="129"/>
      <c r="FGU95" s="129"/>
      <c r="FGV95" s="129"/>
      <c r="FGW95" s="129"/>
      <c r="FGX95" s="129"/>
      <c r="FGY95" s="129"/>
      <c r="FGZ95" s="129"/>
      <c r="FHA95" s="129"/>
      <c r="FHB95" s="129"/>
      <c r="FHC95" s="129"/>
      <c r="FHD95" s="129"/>
      <c r="FHE95" s="129"/>
      <c r="FHF95" s="129"/>
      <c r="FHG95" s="129"/>
      <c r="FHH95" s="129"/>
      <c r="FHI95" s="129"/>
      <c r="FHJ95" s="129"/>
      <c r="FHK95" s="129"/>
      <c r="FHL95" s="129"/>
      <c r="FHM95" s="129"/>
      <c r="FHN95" s="129"/>
      <c r="FHO95" s="129"/>
      <c r="FHP95" s="129"/>
      <c r="FHQ95" s="129"/>
      <c r="FHR95" s="129"/>
      <c r="FHS95" s="129"/>
      <c r="FHT95" s="129"/>
      <c r="FHU95" s="129"/>
      <c r="FHV95" s="129"/>
      <c r="FHW95" s="129"/>
      <c r="FHX95" s="129"/>
      <c r="FHY95" s="129"/>
      <c r="FHZ95" s="129"/>
      <c r="FIA95" s="129"/>
      <c r="FIB95" s="129"/>
      <c r="FIC95" s="129"/>
      <c r="FID95" s="129"/>
      <c r="FIE95" s="129"/>
      <c r="FIF95" s="129"/>
      <c r="FIG95" s="129"/>
      <c r="FIH95" s="129"/>
      <c r="FII95" s="129"/>
      <c r="FIJ95" s="129"/>
      <c r="FIK95" s="129"/>
      <c r="FIL95" s="129"/>
      <c r="FIM95" s="129"/>
      <c r="FIN95" s="129"/>
      <c r="FIO95" s="129"/>
      <c r="FIP95" s="129"/>
      <c r="FIQ95" s="129"/>
      <c r="FIR95" s="129"/>
      <c r="FIS95" s="129"/>
      <c r="FIT95" s="129"/>
      <c r="FIU95" s="129"/>
      <c r="FIV95" s="129"/>
      <c r="FIW95" s="129"/>
      <c r="FIX95" s="129"/>
      <c r="FIY95" s="129"/>
      <c r="FIZ95" s="129"/>
      <c r="FJA95" s="129"/>
      <c r="FJB95" s="129"/>
      <c r="FJC95" s="129"/>
      <c r="FJD95" s="129"/>
      <c r="FJE95" s="129"/>
      <c r="FJF95" s="129"/>
      <c r="FJG95" s="129"/>
      <c r="FJH95" s="129"/>
      <c r="FJI95" s="129"/>
      <c r="FJJ95" s="129"/>
      <c r="FJK95" s="129"/>
      <c r="FJL95" s="129"/>
      <c r="FJM95" s="129"/>
      <c r="FJN95" s="129"/>
      <c r="FJO95" s="129"/>
      <c r="FJP95" s="129"/>
      <c r="FJQ95" s="129"/>
      <c r="FJR95" s="129"/>
      <c r="FJS95" s="129"/>
      <c r="FJT95" s="129"/>
      <c r="FJU95" s="129"/>
      <c r="FJV95" s="129"/>
      <c r="FJW95" s="129"/>
      <c r="FJX95" s="129"/>
      <c r="FJY95" s="129"/>
      <c r="FJZ95" s="129"/>
      <c r="FKA95" s="129"/>
      <c r="FKB95" s="129"/>
      <c r="FKC95" s="129"/>
      <c r="FKD95" s="129"/>
      <c r="FKE95" s="129"/>
      <c r="FKF95" s="129"/>
      <c r="FKG95" s="129"/>
      <c r="FKH95" s="129"/>
      <c r="FKI95" s="129"/>
      <c r="FKJ95" s="129"/>
      <c r="FKK95" s="129"/>
      <c r="FKL95" s="129"/>
      <c r="FKM95" s="129"/>
      <c r="FKN95" s="129"/>
      <c r="FKO95" s="129"/>
      <c r="FKP95" s="129"/>
      <c r="FKQ95" s="129"/>
      <c r="FKR95" s="129"/>
      <c r="FKS95" s="129"/>
      <c r="FKT95" s="129"/>
      <c r="FKU95" s="129"/>
      <c r="FKV95" s="129"/>
      <c r="FKW95" s="129"/>
      <c r="FKX95" s="129"/>
      <c r="FKY95" s="129"/>
      <c r="FKZ95" s="129"/>
      <c r="FLA95" s="129"/>
      <c r="FLB95" s="129"/>
      <c r="FLC95" s="129"/>
      <c r="FLD95" s="129"/>
      <c r="FLE95" s="129"/>
      <c r="FLF95" s="129"/>
      <c r="FLG95" s="129"/>
      <c r="FLH95" s="129"/>
      <c r="FLI95" s="129"/>
      <c r="FLJ95" s="129"/>
      <c r="FLK95" s="129"/>
      <c r="FLL95" s="129"/>
      <c r="FLM95" s="129"/>
      <c r="FLN95" s="129"/>
      <c r="FLO95" s="129"/>
      <c r="FLP95" s="129"/>
      <c r="FLQ95" s="129"/>
      <c r="FLR95" s="129"/>
      <c r="FLS95" s="129"/>
      <c r="FLT95" s="129"/>
      <c r="FLU95" s="129"/>
      <c r="FLV95" s="129"/>
      <c r="FLW95" s="129"/>
      <c r="FLX95" s="129"/>
      <c r="FLY95" s="129"/>
      <c r="FLZ95" s="129"/>
      <c r="FMA95" s="129"/>
      <c r="FMB95" s="129"/>
      <c r="FMC95" s="129"/>
      <c r="FMD95" s="129"/>
      <c r="FME95" s="129"/>
      <c r="FMF95" s="129"/>
      <c r="FMG95" s="129"/>
      <c r="FMH95" s="129"/>
      <c r="FMI95" s="129"/>
      <c r="FMJ95" s="129"/>
      <c r="FMK95" s="129"/>
      <c r="FML95" s="129"/>
      <c r="FMM95" s="129"/>
      <c r="FMN95" s="129"/>
      <c r="FMO95" s="129"/>
      <c r="FMP95" s="129"/>
      <c r="FMQ95" s="129"/>
      <c r="FMR95" s="129"/>
      <c r="FMS95" s="129"/>
      <c r="FMT95" s="129"/>
      <c r="FMU95" s="129"/>
      <c r="FMV95" s="129"/>
      <c r="FMW95" s="129"/>
      <c r="FMX95" s="129"/>
      <c r="FMY95" s="129"/>
      <c r="FMZ95" s="129"/>
      <c r="FNA95" s="129"/>
      <c r="FNB95" s="129"/>
      <c r="FNC95" s="129"/>
      <c r="FND95" s="129"/>
      <c r="FNE95" s="129"/>
      <c r="FNF95" s="129"/>
      <c r="FNG95" s="129"/>
      <c r="FNH95" s="129"/>
      <c r="FNI95" s="129"/>
      <c r="FNJ95" s="129"/>
      <c r="FNK95" s="129"/>
      <c r="FNL95" s="129"/>
      <c r="FNM95" s="129"/>
      <c r="FNN95" s="129"/>
      <c r="FNO95" s="129"/>
      <c r="FNP95" s="129"/>
      <c r="FNQ95" s="129"/>
      <c r="FNR95" s="129"/>
      <c r="FNS95" s="129"/>
      <c r="FNT95" s="129"/>
      <c r="FNU95" s="129"/>
      <c r="FNV95" s="129"/>
      <c r="FNW95" s="129"/>
      <c r="FNX95" s="129"/>
      <c r="FNY95" s="129"/>
      <c r="FNZ95" s="129"/>
      <c r="FOA95" s="129"/>
      <c r="FOB95" s="129"/>
      <c r="FOC95" s="129"/>
      <c r="FOD95" s="129"/>
      <c r="FOE95" s="129"/>
      <c r="FOF95" s="129"/>
      <c r="FOG95" s="129"/>
      <c r="FOH95" s="129"/>
      <c r="FOI95" s="129"/>
      <c r="FOJ95" s="129"/>
      <c r="FOK95" s="129"/>
      <c r="FOL95" s="129"/>
      <c r="FOM95" s="129"/>
      <c r="FON95" s="129"/>
      <c r="FOO95" s="129"/>
      <c r="FOP95" s="129"/>
      <c r="FOQ95" s="129"/>
      <c r="FOR95" s="129"/>
      <c r="FOS95" s="129"/>
      <c r="FOT95" s="129"/>
      <c r="FOU95" s="129"/>
      <c r="FOV95" s="129"/>
      <c r="FOW95" s="129"/>
      <c r="FOX95" s="129"/>
      <c r="FOY95" s="129"/>
      <c r="FOZ95" s="129"/>
      <c r="FPA95" s="129"/>
      <c r="FPB95" s="129"/>
      <c r="FPC95" s="129"/>
      <c r="FPD95" s="129"/>
      <c r="FPE95" s="129"/>
      <c r="FPF95" s="129"/>
      <c r="FPG95" s="129"/>
      <c r="FPH95" s="129"/>
      <c r="FPI95" s="129"/>
      <c r="FPJ95" s="129"/>
      <c r="FPK95" s="129"/>
      <c r="FPL95" s="129"/>
      <c r="FPM95" s="129"/>
      <c r="FPN95" s="129"/>
      <c r="FPO95" s="129"/>
      <c r="FPP95" s="129"/>
      <c r="FPQ95" s="129"/>
      <c r="FPR95" s="129"/>
      <c r="FPS95" s="129"/>
      <c r="FPT95" s="129"/>
      <c r="FPU95" s="129"/>
      <c r="FPV95" s="129"/>
      <c r="FPW95" s="129"/>
      <c r="FPX95" s="129"/>
      <c r="FPY95" s="129"/>
      <c r="FPZ95" s="129"/>
      <c r="FQA95" s="129"/>
      <c r="FQB95" s="129"/>
      <c r="FQC95" s="129"/>
      <c r="FQD95" s="129"/>
      <c r="FQE95" s="129"/>
      <c r="FQF95" s="129"/>
      <c r="FQG95" s="129"/>
      <c r="FQH95" s="129"/>
      <c r="FQI95" s="129"/>
      <c r="FQJ95" s="129"/>
      <c r="FQK95" s="129"/>
      <c r="FQL95" s="129"/>
      <c r="FQM95" s="129"/>
      <c r="FQN95" s="129"/>
      <c r="FQO95" s="129"/>
      <c r="FQP95" s="129"/>
      <c r="FQQ95" s="129"/>
      <c r="FQR95" s="129"/>
      <c r="FQS95" s="129"/>
      <c r="FQT95" s="129"/>
      <c r="FQU95" s="129"/>
      <c r="FQV95" s="129"/>
      <c r="FQW95" s="129"/>
      <c r="FQX95" s="129"/>
      <c r="FQY95" s="129"/>
      <c r="FQZ95" s="129"/>
      <c r="FRA95" s="129"/>
      <c r="FRB95" s="129"/>
      <c r="FRC95" s="129"/>
      <c r="FRD95" s="129"/>
      <c r="FRE95" s="129"/>
      <c r="FRF95" s="129"/>
      <c r="FRG95" s="129"/>
      <c r="FRH95" s="129"/>
      <c r="FRI95" s="129"/>
      <c r="FRJ95" s="129"/>
      <c r="FRK95" s="129"/>
      <c r="FRL95" s="129"/>
      <c r="FRM95" s="129"/>
      <c r="FRN95" s="129"/>
      <c r="FRO95" s="129"/>
      <c r="FRP95" s="129"/>
      <c r="FRQ95" s="129"/>
      <c r="FRR95" s="129"/>
      <c r="FRS95" s="129"/>
      <c r="FRT95" s="129"/>
      <c r="FRU95" s="129"/>
      <c r="FRV95" s="129"/>
      <c r="FRW95" s="129"/>
      <c r="FRX95" s="129"/>
      <c r="FRY95" s="129"/>
      <c r="FRZ95" s="129"/>
      <c r="FSA95" s="129"/>
      <c r="FSB95" s="129"/>
      <c r="FSC95" s="129"/>
      <c r="FSD95" s="129"/>
      <c r="FSE95" s="129"/>
      <c r="FSF95" s="129"/>
      <c r="FSG95" s="129"/>
      <c r="FSH95" s="129"/>
      <c r="FSI95" s="129"/>
      <c r="FSJ95" s="129"/>
      <c r="FSK95" s="129"/>
      <c r="FSL95" s="129"/>
      <c r="FSM95" s="129"/>
      <c r="FSN95" s="129"/>
      <c r="FSO95" s="129"/>
      <c r="FSP95" s="129"/>
      <c r="FSQ95" s="129"/>
      <c r="FSR95" s="129"/>
      <c r="FSS95" s="129"/>
      <c r="FST95" s="129"/>
      <c r="FSU95" s="129"/>
      <c r="FSV95" s="129"/>
      <c r="FSW95" s="129"/>
      <c r="FSX95" s="129"/>
      <c r="FSY95" s="129"/>
      <c r="FSZ95" s="129"/>
      <c r="FTA95" s="129"/>
      <c r="FTB95" s="129"/>
      <c r="FTC95" s="129"/>
      <c r="FTD95" s="129"/>
      <c r="FTE95" s="129"/>
      <c r="FTF95" s="129"/>
      <c r="FTG95" s="129"/>
      <c r="FTH95" s="129"/>
      <c r="FTI95" s="129"/>
      <c r="FTJ95" s="129"/>
      <c r="FTK95" s="129"/>
      <c r="FTL95" s="129"/>
      <c r="FTM95" s="129"/>
      <c r="FTN95" s="129"/>
      <c r="FTO95" s="129"/>
      <c r="FTP95" s="129"/>
      <c r="FTQ95" s="129"/>
      <c r="FTR95" s="129"/>
      <c r="FTS95" s="129"/>
      <c r="FTT95" s="129"/>
      <c r="FTU95" s="129"/>
      <c r="FTV95" s="129"/>
      <c r="FTW95" s="129"/>
      <c r="FTX95" s="129"/>
      <c r="FTY95" s="129"/>
      <c r="FTZ95" s="129"/>
      <c r="FUA95" s="129"/>
      <c r="FUB95" s="129"/>
      <c r="FUC95" s="129"/>
      <c r="FUD95" s="129"/>
      <c r="FUE95" s="129"/>
      <c r="FUF95" s="129"/>
      <c r="FUG95" s="129"/>
      <c r="FUH95" s="129"/>
      <c r="FUI95" s="129"/>
      <c r="FUJ95" s="129"/>
      <c r="FUK95" s="129"/>
      <c r="FUL95" s="129"/>
      <c r="FUM95" s="129"/>
      <c r="FUN95" s="129"/>
      <c r="FUO95" s="129"/>
      <c r="FUP95" s="129"/>
      <c r="FUQ95" s="129"/>
      <c r="FUR95" s="129"/>
      <c r="FUS95" s="129"/>
      <c r="FUT95" s="129"/>
      <c r="FUU95" s="129"/>
      <c r="FUV95" s="129"/>
      <c r="FUW95" s="129"/>
      <c r="FUX95" s="129"/>
      <c r="FUY95" s="129"/>
      <c r="FUZ95" s="129"/>
      <c r="FVA95" s="129"/>
      <c r="FVB95" s="129"/>
      <c r="FVC95" s="129"/>
      <c r="FVD95" s="129"/>
      <c r="FVE95" s="129"/>
      <c r="FVF95" s="129"/>
      <c r="FVG95" s="129"/>
      <c r="FVH95" s="129"/>
      <c r="FVI95" s="129"/>
      <c r="FVJ95" s="129"/>
      <c r="FVK95" s="129"/>
      <c r="FVL95" s="129"/>
      <c r="FVM95" s="129"/>
      <c r="FVN95" s="129"/>
      <c r="FVO95" s="129"/>
      <c r="FVP95" s="129"/>
      <c r="FVQ95" s="129"/>
      <c r="FVR95" s="129"/>
      <c r="FVS95" s="129"/>
      <c r="FVT95" s="129"/>
      <c r="FVU95" s="129"/>
      <c r="FVV95" s="129"/>
      <c r="FVW95" s="129"/>
      <c r="FVX95" s="129"/>
      <c r="FVY95" s="129"/>
      <c r="FVZ95" s="129"/>
      <c r="FWA95" s="129"/>
      <c r="FWB95" s="129"/>
      <c r="FWC95" s="129"/>
      <c r="FWD95" s="129"/>
      <c r="FWE95" s="129"/>
      <c r="FWF95" s="129"/>
      <c r="FWG95" s="129"/>
      <c r="FWH95" s="129"/>
      <c r="FWI95" s="129"/>
      <c r="FWJ95" s="129"/>
      <c r="FWK95" s="129"/>
      <c r="FWL95" s="129"/>
      <c r="FWM95" s="129"/>
      <c r="FWN95" s="129"/>
      <c r="FWO95" s="129"/>
      <c r="FWP95" s="129"/>
      <c r="FWQ95" s="129"/>
      <c r="FWR95" s="129"/>
      <c r="FWS95" s="129"/>
      <c r="FWT95" s="129"/>
      <c r="FWU95" s="129"/>
      <c r="FWV95" s="129"/>
      <c r="FWW95" s="129"/>
      <c r="FWX95" s="129"/>
      <c r="FWY95" s="129"/>
      <c r="FWZ95" s="129"/>
      <c r="FXA95" s="129"/>
      <c r="FXB95" s="129"/>
      <c r="FXC95" s="129"/>
      <c r="FXD95" s="129"/>
      <c r="FXE95" s="129"/>
      <c r="FXF95" s="129"/>
      <c r="FXG95" s="129"/>
      <c r="FXH95" s="129"/>
      <c r="FXI95" s="129"/>
      <c r="FXJ95" s="129"/>
      <c r="FXK95" s="129"/>
      <c r="FXL95" s="129"/>
      <c r="FXM95" s="129"/>
      <c r="FXN95" s="129"/>
      <c r="FXO95" s="129"/>
      <c r="FXP95" s="129"/>
      <c r="FXQ95" s="129"/>
      <c r="FXR95" s="129"/>
      <c r="FXS95" s="129"/>
      <c r="FXT95" s="129"/>
      <c r="FXU95" s="129"/>
      <c r="FXV95" s="129"/>
      <c r="FXW95" s="129"/>
      <c r="FXX95" s="129"/>
      <c r="FXY95" s="129"/>
      <c r="FXZ95" s="129"/>
      <c r="FYA95" s="129"/>
      <c r="FYB95" s="129"/>
      <c r="FYC95" s="129"/>
      <c r="FYD95" s="129"/>
      <c r="FYE95" s="129"/>
      <c r="FYF95" s="129"/>
      <c r="FYG95" s="129"/>
      <c r="FYH95" s="129"/>
      <c r="FYI95" s="129"/>
      <c r="FYJ95" s="129"/>
      <c r="FYK95" s="129"/>
      <c r="FYL95" s="129"/>
      <c r="FYM95" s="129"/>
      <c r="FYN95" s="129"/>
      <c r="FYO95" s="129"/>
      <c r="FYP95" s="129"/>
      <c r="FYQ95" s="129"/>
      <c r="FYR95" s="129"/>
      <c r="FYS95" s="129"/>
      <c r="FYT95" s="129"/>
      <c r="FYU95" s="129"/>
      <c r="FYV95" s="129"/>
      <c r="FYW95" s="129"/>
      <c r="FYX95" s="129"/>
      <c r="FYY95" s="129"/>
      <c r="FYZ95" s="129"/>
      <c r="FZA95" s="129"/>
      <c r="FZB95" s="129"/>
      <c r="FZC95" s="129"/>
      <c r="FZD95" s="129"/>
      <c r="FZE95" s="129"/>
      <c r="FZF95" s="129"/>
      <c r="FZG95" s="129"/>
      <c r="FZH95" s="129"/>
      <c r="FZI95" s="129"/>
      <c r="FZJ95" s="129"/>
      <c r="FZK95" s="129"/>
      <c r="FZL95" s="129"/>
      <c r="FZM95" s="129"/>
      <c r="FZN95" s="129"/>
      <c r="FZO95" s="129"/>
      <c r="FZP95" s="129"/>
      <c r="FZQ95" s="129"/>
      <c r="FZR95" s="129"/>
      <c r="FZS95" s="129"/>
      <c r="FZT95" s="129"/>
      <c r="FZU95" s="129"/>
      <c r="FZV95" s="129"/>
      <c r="FZW95" s="129"/>
      <c r="FZX95" s="129"/>
      <c r="FZY95" s="129"/>
      <c r="FZZ95" s="129"/>
      <c r="GAA95" s="129"/>
      <c r="GAB95" s="129"/>
      <c r="GAC95" s="129"/>
      <c r="GAD95" s="129"/>
      <c r="GAE95" s="129"/>
      <c r="GAF95" s="129"/>
      <c r="GAG95" s="129"/>
      <c r="GAH95" s="129"/>
      <c r="GAI95" s="129"/>
      <c r="GAJ95" s="129"/>
      <c r="GAK95" s="129"/>
      <c r="GAL95" s="129"/>
      <c r="GAM95" s="129"/>
      <c r="GAN95" s="129"/>
      <c r="GAO95" s="129"/>
      <c r="GAP95" s="129"/>
      <c r="GAQ95" s="129"/>
      <c r="GAR95" s="129"/>
      <c r="GAS95" s="129"/>
      <c r="GAT95" s="129"/>
      <c r="GAU95" s="129"/>
      <c r="GAV95" s="129"/>
      <c r="GAW95" s="129"/>
      <c r="GAX95" s="129"/>
      <c r="GAY95" s="129"/>
      <c r="GAZ95" s="129"/>
      <c r="GBA95" s="129"/>
      <c r="GBB95" s="129"/>
      <c r="GBC95" s="129"/>
      <c r="GBD95" s="129"/>
      <c r="GBE95" s="129"/>
      <c r="GBF95" s="129"/>
      <c r="GBG95" s="129"/>
      <c r="GBH95" s="129"/>
      <c r="GBI95" s="129"/>
      <c r="GBJ95" s="129"/>
      <c r="GBK95" s="129"/>
      <c r="GBL95" s="129"/>
      <c r="GBM95" s="129"/>
      <c r="GBN95" s="129"/>
      <c r="GBO95" s="129"/>
      <c r="GBP95" s="129"/>
      <c r="GBQ95" s="129"/>
      <c r="GBR95" s="129"/>
      <c r="GBS95" s="129"/>
      <c r="GBT95" s="129"/>
      <c r="GBU95" s="129"/>
      <c r="GBV95" s="129"/>
      <c r="GBW95" s="129"/>
      <c r="GBX95" s="129"/>
      <c r="GBY95" s="129"/>
      <c r="GBZ95" s="129"/>
      <c r="GCA95" s="129"/>
      <c r="GCB95" s="129"/>
      <c r="GCC95" s="129"/>
      <c r="GCD95" s="129"/>
      <c r="GCE95" s="129"/>
      <c r="GCF95" s="129"/>
      <c r="GCG95" s="129"/>
      <c r="GCH95" s="129"/>
      <c r="GCI95" s="129"/>
      <c r="GCJ95" s="129"/>
      <c r="GCK95" s="129"/>
      <c r="GCL95" s="129"/>
      <c r="GCM95" s="129"/>
      <c r="GCN95" s="129"/>
      <c r="GCO95" s="129"/>
      <c r="GCP95" s="129"/>
      <c r="GCQ95" s="129"/>
      <c r="GCR95" s="129"/>
      <c r="GCS95" s="129"/>
      <c r="GCT95" s="129"/>
      <c r="GCU95" s="129"/>
      <c r="GCV95" s="129"/>
      <c r="GCW95" s="129"/>
      <c r="GCX95" s="129"/>
      <c r="GCY95" s="129"/>
      <c r="GCZ95" s="129"/>
      <c r="GDA95" s="129"/>
      <c r="GDB95" s="129"/>
      <c r="GDC95" s="129"/>
      <c r="GDD95" s="129"/>
      <c r="GDE95" s="129"/>
      <c r="GDF95" s="129"/>
      <c r="GDG95" s="129"/>
      <c r="GDH95" s="129"/>
      <c r="GDI95" s="129"/>
      <c r="GDJ95" s="129"/>
      <c r="GDK95" s="129"/>
      <c r="GDL95" s="129"/>
      <c r="GDM95" s="129"/>
      <c r="GDN95" s="129"/>
      <c r="GDO95" s="129"/>
      <c r="GDP95" s="129"/>
      <c r="GDQ95" s="129"/>
      <c r="GDR95" s="129"/>
      <c r="GDS95" s="129"/>
      <c r="GDT95" s="129"/>
      <c r="GDU95" s="129"/>
      <c r="GDV95" s="129"/>
      <c r="GDW95" s="129"/>
      <c r="GDX95" s="129"/>
      <c r="GDY95" s="129"/>
      <c r="GDZ95" s="129"/>
      <c r="GEA95" s="129"/>
      <c r="GEB95" s="129"/>
      <c r="GEC95" s="129"/>
      <c r="GED95" s="129"/>
      <c r="GEE95" s="129"/>
      <c r="GEF95" s="129"/>
      <c r="GEG95" s="129"/>
      <c r="GEH95" s="129"/>
      <c r="GEI95" s="129"/>
      <c r="GEJ95" s="129"/>
      <c r="GEK95" s="129"/>
      <c r="GEL95" s="129"/>
      <c r="GEM95" s="129"/>
      <c r="GEN95" s="129"/>
      <c r="GEO95" s="129"/>
      <c r="GEP95" s="129"/>
      <c r="GEQ95" s="129"/>
      <c r="GER95" s="129"/>
      <c r="GES95" s="129"/>
      <c r="GET95" s="129"/>
      <c r="GEU95" s="129"/>
      <c r="GEV95" s="129"/>
      <c r="GEW95" s="129"/>
      <c r="GEX95" s="129"/>
      <c r="GEY95" s="129"/>
      <c r="GEZ95" s="129"/>
      <c r="GFA95" s="129"/>
      <c r="GFB95" s="129"/>
      <c r="GFC95" s="129"/>
      <c r="GFD95" s="129"/>
      <c r="GFE95" s="129"/>
      <c r="GFF95" s="129"/>
      <c r="GFG95" s="129"/>
      <c r="GFH95" s="129"/>
      <c r="GFI95" s="129"/>
      <c r="GFJ95" s="129"/>
      <c r="GFK95" s="129"/>
      <c r="GFL95" s="129"/>
      <c r="GFM95" s="129"/>
      <c r="GFN95" s="129"/>
      <c r="GFO95" s="129"/>
      <c r="GFP95" s="129"/>
      <c r="GFQ95" s="129"/>
      <c r="GFR95" s="129"/>
      <c r="GFS95" s="129"/>
      <c r="GFT95" s="129"/>
      <c r="GFU95" s="129"/>
      <c r="GFV95" s="129"/>
      <c r="GFW95" s="129"/>
      <c r="GFX95" s="129"/>
      <c r="GFY95" s="129"/>
      <c r="GFZ95" s="129"/>
      <c r="GGA95" s="129"/>
      <c r="GGB95" s="129"/>
      <c r="GGC95" s="129"/>
      <c r="GGD95" s="129"/>
      <c r="GGE95" s="129"/>
      <c r="GGF95" s="129"/>
      <c r="GGG95" s="129"/>
      <c r="GGH95" s="129"/>
      <c r="GGI95" s="129"/>
      <c r="GGJ95" s="129"/>
      <c r="GGK95" s="129"/>
      <c r="GGL95" s="129"/>
      <c r="GGM95" s="129"/>
      <c r="GGN95" s="129"/>
      <c r="GGO95" s="129"/>
      <c r="GGP95" s="129"/>
      <c r="GGQ95" s="129"/>
      <c r="GGR95" s="129"/>
      <c r="GGS95" s="129"/>
      <c r="GGT95" s="129"/>
      <c r="GGU95" s="129"/>
      <c r="GGV95" s="129"/>
      <c r="GGW95" s="129"/>
      <c r="GGX95" s="129"/>
      <c r="GGY95" s="129"/>
      <c r="GGZ95" s="129"/>
      <c r="GHA95" s="129"/>
      <c r="GHB95" s="129"/>
      <c r="GHC95" s="129"/>
      <c r="GHD95" s="129"/>
      <c r="GHE95" s="129"/>
      <c r="GHF95" s="129"/>
      <c r="GHG95" s="129"/>
      <c r="GHH95" s="129"/>
      <c r="GHI95" s="129"/>
      <c r="GHJ95" s="129"/>
      <c r="GHK95" s="129"/>
      <c r="GHL95" s="129"/>
      <c r="GHM95" s="129"/>
      <c r="GHN95" s="129"/>
      <c r="GHO95" s="129"/>
      <c r="GHP95" s="129"/>
      <c r="GHQ95" s="129"/>
      <c r="GHR95" s="129"/>
      <c r="GHS95" s="129"/>
      <c r="GHT95" s="129"/>
      <c r="GHU95" s="129"/>
      <c r="GHV95" s="129"/>
      <c r="GHW95" s="129"/>
      <c r="GHX95" s="129"/>
      <c r="GHY95" s="129"/>
      <c r="GHZ95" s="129"/>
      <c r="GIA95" s="129"/>
      <c r="GIB95" s="129"/>
      <c r="GIC95" s="129"/>
      <c r="GID95" s="129"/>
      <c r="GIE95" s="129"/>
      <c r="GIF95" s="129"/>
      <c r="GIG95" s="129"/>
      <c r="GIH95" s="129"/>
      <c r="GII95" s="129"/>
      <c r="GIJ95" s="129"/>
      <c r="GIK95" s="129"/>
      <c r="GIL95" s="129"/>
      <c r="GIM95" s="129"/>
      <c r="GIN95" s="129"/>
      <c r="GIO95" s="129"/>
      <c r="GIP95" s="129"/>
      <c r="GIQ95" s="129"/>
      <c r="GIR95" s="129"/>
      <c r="GIS95" s="129"/>
      <c r="GIT95" s="129"/>
      <c r="GIU95" s="129"/>
      <c r="GIV95" s="129"/>
      <c r="GIW95" s="129"/>
      <c r="GIX95" s="129"/>
      <c r="GIY95" s="129"/>
      <c r="GIZ95" s="129"/>
      <c r="GJA95" s="129"/>
      <c r="GJB95" s="129"/>
      <c r="GJC95" s="129"/>
      <c r="GJD95" s="129"/>
      <c r="GJE95" s="129"/>
      <c r="GJF95" s="129"/>
      <c r="GJG95" s="129"/>
      <c r="GJH95" s="129"/>
      <c r="GJI95" s="129"/>
      <c r="GJJ95" s="129"/>
      <c r="GJK95" s="129"/>
      <c r="GJL95" s="129"/>
      <c r="GJM95" s="129"/>
      <c r="GJN95" s="129"/>
      <c r="GJO95" s="129"/>
      <c r="GJP95" s="129"/>
      <c r="GJQ95" s="129"/>
      <c r="GJR95" s="129"/>
      <c r="GJS95" s="129"/>
      <c r="GJT95" s="129"/>
      <c r="GJU95" s="129"/>
      <c r="GJV95" s="129"/>
      <c r="GJW95" s="129"/>
      <c r="GJX95" s="129"/>
      <c r="GJY95" s="129"/>
      <c r="GJZ95" s="129"/>
      <c r="GKA95" s="129"/>
      <c r="GKB95" s="129"/>
      <c r="GKC95" s="129"/>
      <c r="GKD95" s="129"/>
      <c r="GKE95" s="129"/>
      <c r="GKF95" s="129"/>
      <c r="GKG95" s="129"/>
      <c r="GKH95" s="129"/>
      <c r="GKI95" s="129"/>
      <c r="GKJ95" s="129"/>
      <c r="GKK95" s="129"/>
      <c r="GKL95" s="129"/>
      <c r="GKM95" s="129"/>
      <c r="GKN95" s="129"/>
      <c r="GKO95" s="129"/>
      <c r="GKP95" s="129"/>
      <c r="GKQ95" s="129"/>
      <c r="GKR95" s="129"/>
      <c r="GKS95" s="129"/>
      <c r="GKT95" s="129"/>
      <c r="GKU95" s="129"/>
      <c r="GKV95" s="129"/>
      <c r="GKW95" s="129"/>
      <c r="GKX95" s="129"/>
      <c r="GKY95" s="129"/>
      <c r="GKZ95" s="129"/>
      <c r="GLA95" s="129"/>
      <c r="GLB95" s="129"/>
      <c r="GLC95" s="129"/>
      <c r="GLD95" s="129"/>
      <c r="GLE95" s="129"/>
      <c r="GLF95" s="129"/>
      <c r="GLG95" s="129"/>
      <c r="GLH95" s="129"/>
      <c r="GLI95" s="129"/>
      <c r="GLJ95" s="129"/>
      <c r="GLK95" s="129"/>
      <c r="GLL95" s="129"/>
      <c r="GLM95" s="129"/>
      <c r="GLN95" s="129"/>
      <c r="GLO95" s="129"/>
      <c r="GLP95" s="129"/>
      <c r="GLQ95" s="129"/>
      <c r="GLR95" s="129"/>
      <c r="GLS95" s="129"/>
      <c r="GLT95" s="129"/>
      <c r="GLU95" s="129"/>
      <c r="GLV95" s="129"/>
      <c r="GLW95" s="129"/>
      <c r="GLX95" s="129"/>
      <c r="GLY95" s="129"/>
      <c r="GLZ95" s="129"/>
      <c r="GMA95" s="129"/>
      <c r="GMB95" s="129"/>
      <c r="GMC95" s="129"/>
      <c r="GMD95" s="129"/>
      <c r="GME95" s="129"/>
      <c r="GMF95" s="129"/>
      <c r="GMG95" s="129"/>
      <c r="GMH95" s="129"/>
      <c r="GMI95" s="129"/>
      <c r="GMJ95" s="129"/>
      <c r="GMK95" s="129"/>
      <c r="GML95" s="129"/>
      <c r="GMM95" s="129"/>
      <c r="GMN95" s="129"/>
      <c r="GMO95" s="129"/>
      <c r="GMP95" s="129"/>
      <c r="GMQ95" s="129"/>
      <c r="GMR95" s="129"/>
      <c r="GMS95" s="129"/>
      <c r="GMT95" s="129"/>
      <c r="GMU95" s="129"/>
      <c r="GMV95" s="129"/>
      <c r="GMW95" s="129"/>
      <c r="GMX95" s="129"/>
      <c r="GMY95" s="129"/>
      <c r="GMZ95" s="129"/>
      <c r="GNA95" s="129"/>
      <c r="GNB95" s="129"/>
      <c r="GNC95" s="129"/>
      <c r="GND95" s="129"/>
      <c r="GNE95" s="129"/>
      <c r="GNF95" s="129"/>
      <c r="GNG95" s="129"/>
      <c r="GNH95" s="129"/>
      <c r="GNI95" s="129"/>
      <c r="GNJ95" s="129"/>
      <c r="GNK95" s="129"/>
      <c r="GNL95" s="129"/>
      <c r="GNM95" s="129"/>
      <c r="GNN95" s="129"/>
      <c r="GNO95" s="129"/>
      <c r="GNP95" s="129"/>
      <c r="GNQ95" s="129"/>
      <c r="GNR95" s="129"/>
      <c r="GNS95" s="129"/>
      <c r="GNT95" s="129"/>
      <c r="GNU95" s="129"/>
      <c r="GNV95" s="129"/>
      <c r="GNW95" s="129"/>
      <c r="GNX95" s="129"/>
      <c r="GNY95" s="129"/>
      <c r="GNZ95" s="129"/>
      <c r="GOA95" s="129"/>
      <c r="GOB95" s="129"/>
      <c r="GOC95" s="129"/>
      <c r="GOD95" s="129"/>
      <c r="GOE95" s="129"/>
      <c r="GOF95" s="129"/>
      <c r="GOG95" s="129"/>
      <c r="GOH95" s="129"/>
      <c r="GOI95" s="129"/>
      <c r="GOJ95" s="129"/>
      <c r="GOK95" s="129"/>
      <c r="GOL95" s="129"/>
      <c r="GOM95" s="129"/>
      <c r="GON95" s="129"/>
      <c r="GOO95" s="129"/>
      <c r="GOP95" s="129"/>
      <c r="GOQ95" s="129"/>
      <c r="GOR95" s="129"/>
      <c r="GOS95" s="129"/>
      <c r="GOT95" s="129"/>
      <c r="GOU95" s="129"/>
      <c r="GOV95" s="129"/>
      <c r="GOW95" s="129"/>
      <c r="GOX95" s="129"/>
      <c r="GOY95" s="129"/>
      <c r="GOZ95" s="129"/>
      <c r="GPA95" s="129"/>
      <c r="GPB95" s="129"/>
      <c r="GPC95" s="129"/>
      <c r="GPD95" s="129"/>
      <c r="GPE95" s="129"/>
      <c r="GPF95" s="129"/>
      <c r="GPG95" s="129"/>
      <c r="GPH95" s="129"/>
      <c r="GPI95" s="129"/>
      <c r="GPJ95" s="129"/>
      <c r="GPK95" s="129"/>
      <c r="GPL95" s="129"/>
      <c r="GPM95" s="129"/>
      <c r="GPN95" s="129"/>
      <c r="GPO95" s="129"/>
      <c r="GPP95" s="129"/>
      <c r="GPQ95" s="129"/>
      <c r="GPR95" s="129"/>
      <c r="GPS95" s="129"/>
      <c r="GPT95" s="129"/>
      <c r="GPU95" s="129"/>
      <c r="GPV95" s="129"/>
      <c r="GPW95" s="129"/>
      <c r="GPX95" s="129"/>
      <c r="GPY95" s="129"/>
      <c r="GPZ95" s="129"/>
      <c r="GQA95" s="129"/>
      <c r="GQB95" s="129"/>
      <c r="GQC95" s="129"/>
      <c r="GQD95" s="129"/>
      <c r="GQE95" s="129"/>
      <c r="GQF95" s="129"/>
      <c r="GQG95" s="129"/>
      <c r="GQH95" s="129"/>
      <c r="GQI95" s="129"/>
      <c r="GQJ95" s="129"/>
      <c r="GQK95" s="129"/>
      <c r="GQL95" s="129"/>
      <c r="GQM95" s="129"/>
      <c r="GQN95" s="129"/>
      <c r="GQO95" s="129"/>
      <c r="GQP95" s="129"/>
      <c r="GQQ95" s="129"/>
      <c r="GQR95" s="129"/>
      <c r="GQS95" s="129"/>
      <c r="GQT95" s="129"/>
      <c r="GQU95" s="129"/>
      <c r="GQV95" s="129"/>
      <c r="GQW95" s="129"/>
      <c r="GQX95" s="129"/>
      <c r="GQY95" s="129"/>
      <c r="GQZ95" s="129"/>
      <c r="GRA95" s="129"/>
      <c r="GRB95" s="129"/>
      <c r="GRC95" s="129"/>
      <c r="GRD95" s="129"/>
      <c r="GRE95" s="129"/>
      <c r="GRF95" s="129"/>
      <c r="GRG95" s="129"/>
      <c r="GRH95" s="129"/>
      <c r="GRI95" s="129"/>
      <c r="GRJ95" s="129"/>
      <c r="GRK95" s="129"/>
      <c r="GRL95" s="129"/>
      <c r="GRM95" s="129"/>
      <c r="GRN95" s="129"/>
      <c r="GRO95" s="129"/>
      <c r="GRP95" s="129"/>
      <c r="GRQ95" s="129"/>
      <c r="GRR95" s="129"/>
      <c r="GRS95" s="129"/>
      <c r="GRT95" s="129"/>
      <c r="GRU95" s="129"/>
      <c r="GRV95" s="129"/>
      <c r="GRW95" s="129"/>
      <c r="GRX95" s="129"/>
      <c r="GRY95" s="129"/>
      <c r="GRZ95" s="129"/>
      <c r="GSA95" s="129"/>
      <c r="GSB95" s="129"/>
      <c r="GSC95" s="129"/>
      <c r="GSD95" s="129"/>
      <c r="GSE95" s="129"/>
      <c r="GSF95" s="129"/>
      <c r="GSG95" s="129"/>
      <c r="GSH95" s="129"/>
      <c r="GSI95" s="129"/>
      <c r="GSJ95" s="129"/>
      <c r="GSK95" s="129"/>
      <c r="GSL95" s="129"/>
      <c r="GSM95" s="129"/>
      <c r="GSN95" s="129"/>
      <c r="GSO95" s="129"/>
      <c r="GSP95" s="129"/>
      <c r="GSQ95" s="129"/>
      <c r="GSR95" s="129"/>
      <c r="GSS95" s="129"/>
      <c r="GST95" s="129"/>
      <c r="GSU95" s="129"/>
      <c r="GSV95" s="129"/>
      <c r="GSW95" s="129"/>
      <c r="GSX95" s="129"/>
      <c r="GSY95" s="129"/>
      <c r="GSZ95" s="129"/>
      <c r="GTA95" s="129"/>
      <c r="GTB95" s="129"/>
      <c r="GTC95" s="129"/>
      <c r="GTD95" s="129"/>
      <c r="GTE95" s="129"/>
      <c r="GTF95" s="129"/>
      <c r="GTG95" s="129"/>
      <c r="GTH95" s="129"/>
      <c r="GTI95" s="129"/>
      <c r="GTJ95" s="129"/>
      <c r="GTK95" s="129"/>
      <c r="GTL95" s="129"/>
      <c r="GTM95" s="129"/>
      <c r="GTN95" s="129"/>
      <c r="GTO95" s="129"/>
      <c r="GTP95" s="129"/>
      <c r="GTQ95" s="129"/>
      <c r="GTR95" s="129"/>
      <c r="GTS95" s="129"/>
      <c r="GTT95" s="129"/>
      <c r="GTU95" s="129"/>
      <c r="GTV95" s="129"/>
      <c r="GTW95" s="129"/>
      <c r="GTX95" s="129"/>
      <c r="GTY95" s="129"/>
      <c r="GTZ95" s="129"/>
      <c r="GUA95" s="129"/>
      <c r="GUB95" s="129"/>
      <c r="GUC95" s="129"/>
      <c r="GUD95" s="129"/>
      <c r="GUE95" s="129"/>
      <c r="GUF95" s="129"/>
      <c r="GUG95" s="129"/>
      <c r="GUH95" s="129"/>
      <c r="GUI95" s="129"/>
      <c r="GUJ95" s="129"/>
      <c r="GUK95" s="129"/>
      <c r="GUL95" s="129"/>
      <c r="GUM95" s="129"/>
      <c r="GUN95" s="129"/>
      <c r="GUO95" s="129"/>
      <c r="GUP95" s="129"/>
      <c r="GUQ95" s="129"/>
      <c r="GUR95" s="129"/>
      <c r="GUS95" s="129"/>
      <c r="GUT95" s="129"/>
      <c r="GUU95" s="129"/>
      <c r="GUV95" s="129"/>
      <c r="GUW95" s="129"/>
      <c r="GUX95" s="129"/>
      <c r="GUY95" s="129"/>
      <c r="GUZ95" s="129"/>
      <c r="GVA95" s="129"/>
      <c r="GVB95" s="129"/>
      <c r="GVC95" s="129"/>
      <c r="GVD95" s="129"/>
      <c r="GVE95" s="129"/>
      <c r="GVF95" s="129"/>
      <c r="GVG95" s="129"/>
      <c r="GVH95" s="129"/>
      <c r="GVI95" s="129"/>
      <c r="GVJ95" s="129"/>
      <c r="GVK95" s="129"/>
      <c r="GVL95" s="129"/>
      <c r="GVM95" s="129"/>
      <c r="GVN95" s="129"/>
      <c r="GVO95" s="129"/>
      <c r="GVP95" s="129"/>
      <c r="GVQ95" s="129"/>
      <c r="GVR95" s="129"/>
      <c r="GVS95" s="129"/>
      <c r="GVT95" s="129"/>
      <c r="GVU95" s="129"/>
      <c r="GVV95" s="129"/>
      <c r="GVW95" s="129"/>
      <c r="GVX95" s="129"/>
      <c r="GVY95" s="129"/>
      <c r="GVZ95" s="129"/>
      <c r="GWA95" s="129"/>
      <c r="GWB95" s="129"/>
      <c r="GWC95" s="129"/>
      <c r="GWD95" s="129"/>
      <c r="GWE95" s="129"/>
      <c r="GWF95" s="129"/>
      <c r="GWG95" s="129"/>
      <c r="GWH95" s="129"/>
      <c r="GWI95" s="129"/>
      <c r="GWJ95" s="129"/>
      <c r="GWK95" s="129"/>
      <c r="GWL95" s="129"/>
      <c r="GWM95" s="129"/>
      <c r="GWN95" s="129"/>
      <c r="GWO95" s="129"/>
      <c r="GWP95" s="129"/>
      <c r="GWQ95" s="129"/>
      <c r="GWR95" s="129"/>
      <c r="GWS95" s="129"/>
      <c r="GWT95" s="129"/>
      <c r="GWU95" s="129"/>
      <c r="GWV95" s="129"/>
      <c r="GWW95" s="129"/>
      <c r="GWX95" s="129"/>
      <c r="GWY95" s="129"/>
      <c r="GWZ95" s="129"/>
      <c r="GXA95" s="129"/>
      <c r="GXB95" s="129"/>
      <c r="GXC95" s="129"/>
      <c r="GXD95" s="129"/>
      <c r="GXE95" s="129"/>
      <c r="GXF95" s="129"/>
      <c r="GXG95" s="129"/>
      <c r="GXH95" s="129"/>
      <c r="GXI95" s="129"/>
      <c r="GXJ95" s="129"/>
      <c r="GXK95" s="129"/>
      <c r="GXL95" s="129"/>
      <c r="GXM95" s="129"/>
      <c r="GXN95" s="129"/>
      <c r="GXO95" s="129"/>
      <c r="GXP95" s="129"/>
      <c r="GXQ95" s="129"/>
      <c r="GXR95" s="129"/>
      <c r="GXS95" s="129"/>
      <c r="GXT95" s="129"/>
      <c r="GXU95" s="129"/>
      <c r="GXV95" s="129"/>
      <c r="GXW95" s="129"/>
      <c r="GXX95" s="129"/>
      <c r="GXY95" s="129"/>
      <c r="GXZ95" s="129"/>
      <c r="GYA95" s="129"/>
      <c r="GYB95" s="129"/>
      <c r="GYC95" s="129"/>
      <c r="GYD95" s="129"/>
      <c r="GYE95" s="129"/>
      <c r="GYF95" s="129"/>
      <c r="GYG95" s="129"/>
      <c r="GYH95" s="129"/>
      <c r="GYI95" s="129"/>
      <c r="GYJ95" s="129"/>
      <c r="GYK95" s="129"/>
      <c r="GYL95" s="129"/>
      <c r="GYM95" s="129"/>
      <c r="GYN95" s="129"/>
      <c r="GYO95" s="129"/>
      <c r="GYP95" s="129"/>
      <c r="GYQ95" s="129"/>
      <c r="GYR95" s="129"/>
      <c r="GYS95" s="129"/>
      <c r="GYT95" s="129"/>
      <c r="GYU95" s="129"/>
      <c r="GYV95" s="129"/>
      <c r="GYW95" s="129"/>
      <c r="GYX95" s="129"/>
      <c r="GYY95" s="129"/>
      <c r="GYZ95" s="129"/>
      <c r="GZA95" s="129"/>
      <c r="GZB95" s="129"/>
      <c r="GZC95" s="129"/>
      <c r="GZD95" s="129"/>
      <c r="GZE95" s="129"/>
      <c r="GZF95" s="129"/>
      <c r="GZG95" s="129"/>
      <c r="GZH95" s="129"/>
      <c r="GZI95" s="129"/>
      <c r="GZJ95" s="129"/>
      <c r="GZK95" s="129"/>
      <c r="GZL95" s="129"/>
      <c r="GZM95" s="129"/>
      <c r="GZN95" s="129"/>
      <c r="GZO95" s="129"/>
      <c r="GZP95" s="129"/>
      <c r="GZQ95" s="129"/>
      <c r="GZR95" s="129"/>
      <c r="GZS95" s="129"/>
      <c r="GZT95" s="129"/>
      <c r="GZU95" s="129"/>
      <c r="GZV95" s="129"/>
      <c r="GZW95" s="129"/>
      <c r="GZX95" s="129"/>
      <c r="GZY95" s="129"/>
      <c r="GZZ95" s="129"/>
      <c r="HAA95" s="129"/>
      <c r="HAB95" s="129"/>
      <c r="HAC95" s="129"/>
      <c r="HAD95" s="129"/>
      <c r="HAE95" s="129"/>
      <c r="HAF95" s="129"/>
      <c r="HAG95" s="129"/>
      <c r="HAH95" s="129"/>
      <c r="HAI95" s="129"/>
      <c r="HAJ95" s="129"/>
      <c r="HAK95" s="129"/>
      <c r="HAL95" s="129"/>
      <c r="HAM95" s="129"/>
      <c r="HAN95" s="129"/>
      <c r="HAO95" s="129"/>
      <c r="HAP95" s="129"/>
      <c r="HAQ95" s="129"/>
      <c r="HAR95" s="129"/>
      <c r="HAS95" s="129"/>
      <c r="HAT95" s="129"/>
      <c r="HAU95" s="129"/>
      <c r="HAV95" s="129"/>
      <c r="HAW95" s="129"/>
      <c r="HAX95" s="129"/>
      <c r="HAY95" s="129"/>
      <c r="HAZ95" s="129"/>
      <c r="HBA95" s="129"/>
      <c r="HBB95" s="129"/>
      <c r="HBC95" s="129"/>
      <c r="HBD95" s="129"/>
      <c r="HBE95" s="129"/>
      <c r="HBF95" s="129"/>
      <c r="HBG95" s="129"/>
      <c r="HBH95" s="129"/>
      <c r="HBI95" s="129"/>
      <c r="HBJ95" s="129"/>
      <c r="HBK95" s="129"/>
      <c r="HBL95" s="129"/>
      <c r="HBM95" s="129"/>
      <c r="HBN95" s="129"/>
      <c r="HBO95" s="129"/>
      <c r="HBP95" s="129"/>
      <c r="HBQ95" s="129"/>
      <c r="HBR95" s="129"/>
      <c r="HBS95" s="129"/>
      <c r="HBT95" s="129"/>
      <c r="HBU95" s="129"/>
      <c r="HBV95" s="129"/>
      <c r="HBW95" s="129"/>
      <c r="HBX95" s="129"/>
      <c r="HBY95" s="129"/>
      <c r="HBZ95" s="129"/>
      <c r="HCA95" s="129"/>
      <c r="HCB95" s="129"/>
      <c r="HCC95" s="129"/>
      <c r="HCD95" s="129"/>
      <c r="HCE95" s="129"/>
      <c r="HCF95" s="129"/>
      <c r="HCG95" s="129"/>
      <c r="HCH95" s="129"/>
      <c r="HCI95" s="129"/>
      <c r="HCJ95" s="129"/>
      <c r="HCK95" s="129"/>
      <c r="HCL95" s="129"/>
      <c r="HCM95" s="129"/>
      <c r="HCN95" s="129"/>
      <c r="HCO95" s="129"/>
      <c r="HCP95" s="129"/>
      <c r="HCQ95" s="129"/>
      <c r="HCR95" s="129"/>
      <c r="HCS95" s="129"/>
      <c r="HCT95" s="129"/>
      <c r="HCU95" s="129"/>
      <c r="HCV95" s="129"/>
      <c r="HCW95" s="129"/>
      <c r="HCX95" s="129"/>
      <c r="HCY95" s="129"/>
      <c r="HCZ95" s="129"/>
      <c r="HDA95" s="129"/>
      <c r="HDB95" s="129"/>
      <c r="HDC95" s="129"/>
      <c r="HDD95" s="129"/>
      <c r="HDE95" s="129"/>
      <c r="HDF95" s="129"/>
      <c r="HDG95" s="129"/>
      <c r="HDH95" s="129"/>
      <c r="HDI95" s="129"/>
      <c r="HDJ95" s="129"/>
      <c r="HDK95" s="129"/>
      <c r="HDL95" s="129"/>
      <c r="HDM95" s="129"/>
      <c r="HDN95" s="129"/>
      <c r="HDO95" s="129"/>
      <c r="HDP95" s="129"/>
      <c r="HDQ95" s="129"/>
      <c r="HDR95" s="129"/>
      <c r="HDS95" s="129"/>
      <c r="HDT95" s="129"/>
      <c r="HDU95" s="129"/>
      <c r="HDV95" s="129"/>
      <c r="HDW95" s="129"/>
      <c r="HDX95" s="129"/>
      <c r="HDY95" s="129"/>
      <c r="HDZ95" s="129"/>
      <c r="HEA95" s="129"/>
      <c r="HEB95" s="129"/>
      <c r="HEC95" s="129"/>
      <c r="HED95" s="129"/>
      <c r="HEE95" s="129"/>
      <c r="HEF95" s="129"/>
      <c r="HEG95" s="129"/>
      <c r="HEH95" s="129"/>
      <c r="HEI95" s="129"/>
      <c r="HEJ95" s="129"/>
      <c r="HEK95" s="129"/>
      <c r="HEL95" s="129"/>
      <c r="HEM95" s="129"/>
      <c r="HEN95" s="129"/>
      <c r="HEO95" s="129"/>
      <c r="HEP95" s="129"/>
      <c r="HEQ95" s="129"/>
      <c r="HER95" s="129"/>
      <c r="HES95" s="129"/>
      <c r="HET95" s="129"/>
      <c r="HEU95" s="129"/>
      <c r="HEV95" s="129"/>
      <c r="HEW95" s="129"/>
      <c r="HEX95" s="129"/>
      <c r="HEY95" s="129"/>
      <c r="HEZ95" s="129"/>
      <c r="HFA95" s="129"/>
      <c r="HFB95" s="129"/>
      <c r="HFC95" s="129"/>
      <c r="HFD95" s="129"/>
      <c r="HFE95" s="129"/>
      <c r="HFF95" s="129"/>
      <c r="HFG95" s="129"/>
      <c r="HFH95" s="129"/>
      <c r="HFI95" s="129"/>
      <c r="HFJ95" s="129"/>
      <c r="HFK95" s="129"/>
      <c r="HFL95" s="129"/>
      <c r="HFM95" s="129"/>
      <c r="HFN95" s="129"/>
      <c r="HFO95" s="129"/>
      <c r="HFP95" s="129"/>
      <c r="HFQ95" s="129"/>
      <c r="HFR95" s="129"/>
      <c r="HFS95" s="129"/>
      <c r="HFT95" s="129"/>
      <c r="HFU95" s="129"/>
      <c r="HFV95" s="129"/>
      <c r="HFW95" s="129"/>
      <c r="HFX95" s="129"/>
      <c r="HFY95" s="129"/>
      <c r="HFZ95" s="129"/>
      <c r="HGA95" s="129"/>
      <c r="HGB95" s="129"/>
      <c r="HGC95" s="129"/>
      <c r="HGD95" s="129"/>
      <c r="HGE95" s="129"/>
      <c r="HGF95" s="129"/>
      <c r="HGG95" s="129"/>
      <c r="HGH95" s="129"/>
      <c r="HGI95" s="129"/>
      <c r="HGJ95" s="129"/>
      <c r="HGK95" s="129"/>
      <c r="HGL95" s="129"/>
      <c r="HGM95" s="129"/>
      <c r="HGN95" s="129"/>
      <c r="HGO95" s="129"/>
      <c r="HGP95" s="129"/>
      <c r="HGQ95" s="129"/>
      <c r="HGR95" s="129"/>
      <c r="HGS95" s="129"/>
      <c r="HGT95" s="129"/>
      <c r="HGU95" s="129"/>
      <c r="HGV95" s="129"/>
      <c r="HGW95" s="129"/>
      <c r="HGX95" s="129"/>
      <c r="HGY95" s="129"/>
      <c r="HGZ95" s="129"/>
      <c r="HHA95" s="129"/>
      <c r="HHB95" s="129"/>
      <c r="HHC95" s="129"/>
      <c r="HHD95" s="129"/>
      <c r="HHE95" s="129"/>
      <c r="HHF95" s="129"/>
      <c r="HHG95" s="129"/>
      <c r="HHH95" s="129"/>
      <c r="HHI95" s="129"/>
      <c r="HHJ95" s="129"/>
      <c r="HHK95" s="129"/>
      <c r="HHL95" s="129"/>
      <c r="HHM95" s="129"/>
      <c r="HHN95" s="129"/>
      <c r="HHO95" s="129"/>
      <c r="HHP95" s="129"/>
      <c r="HHQ95" s="129"/>
      <c r="HHR95" s="129"/>
      <c r="HHS95" s="129"/>
      <c r="HHT95" s="129"/>
      <c r="HHU95" s="129"/>
      <c r="HHV95" s="129"/>
      <c r="HHW95" s="129"/>
      <c r="HHX95" s="129"/>
      <c r="HHY95" s="129"/>
      <c r="HHZ95" s="129"/>
      <c r="HIA95" s="129"/>
      <c r="HIB95" s="129"/>
      <c r="HIC95" s="129"/>
      <c r="HID95" s="129"/>
      <c r="HIE95" s="129"/>
      <c r="HIF95" s="129"/>
      <c r="HIG95" s="129"/>
      <c r="HIH95" s="129"/>
      <c r="HII95" s="129"/>
      <c r="HIJ95" s="129"/>
      <c r="HIK95" s="129"/>
      <c r="HIL95" s="129"/>
      <c r="HIM95" s="129"/>
      <c r="HIN95" s="129"/>
      <c r="HIO95" s="129"/>
      <c r="HIP95" s="129"/>
      <c r="HIQ95" s="129"/>
      <c r="HIR95" s="129"/>
      <c r="HIS95" s="129"/>
      <c r="HIT95" s="129"/>
      <c r="HIU95" s="129"/>
      <c r="HIV95" s="129"/>
      <c r="HIW95" s="129"/>
      <c r="HIX95" s="129"/>
      <c r="HIY95" s="129"/>
      <c r="HIZ95" s="129"/>
      <c r="HJA95" s="129"/>
      <c r="HJB95" s="129"/>
      <c r="HJC95" s="129"/>
      <c r="HJD95" s="129"/>
      <c r="HJE95" s="129"/>
      <c r="HJF95" s="129"/>
      <c r="HJG95" s="129"/>
      <c r="HJH95" s="129"/>
      <c r="HJI95" s="129"/>
      <c r="HJJ95" s="129"/>
      <c r="HJK95" s="129"/>
      <c r="HJL95" s="129"/>
      <c r="HJM95" s="129"/>
      <c r="HJN95" s="129"/>
      <c r="HJO95" s="129"/>
      <c r="HJP95" s="129"/>
      <c r="HJQ95" s="129"/>
      <c r="HJR95" s="129"/>
      <c r="HJS95" s="129"/>
      <c r="HJT95" s="129"/>
      <c r="HJU95" s="129"/>
      <c r="HJV95" s="129"/>
      <c r="HJW95" s="129"/>
      <c r="HJX95" s="129"/>
      <c r="HJY95" s="129"/>
      <c r="HJZ95" s="129"/>
      <c r="HKA95" s="129"/>
      <c r="HKB95" s="129"/>
      <c r="HKC95" s="129"/>
      <c r="HKD95" s="129"/>
      <c r="HKE95" s="129"/>
      <c r="HKF95" s="129"/>
      <c r="HKG95" s="129"/>
      <c r="HKH95" s="129"/>
      <c r="HKI95" s="129"/>
      <c r="HKJ95" s="129"/>
      <c r="HKK95" s="129"/>
      <c r="HKL95" s="129"/>
      <c r="HKM95" s="129"/>
      <c r="HKN95" s="129"/>
      <c r="HKO95" s="129"/>
      <c r="HKP95" s="129"/>
      <c r="HKQ95" s="129"/>
      <c r="HKR95" s="129"/>
      <c r="HKS95" s="129"/>
      <c r="HKT95" s="129"/>
      <c r="HKU95" s="129"/>
      <c r="HKV95" s="129"/>
      <c r="HKW95" s="129"/>
      <c r="HKX95" s="129"/>
      <c r="HKY95" s="129"/>
      <c r="HKZ95" s="129"/>
      <c r="HLA95" s="129"/>
      <c r="HLB95" s="129"/>
      <c r="HLC95" s="129"/>
      <c r="HLD95" s="129"/>
      <c r="HLE95" s="129"/>
      <c r="HLF95" s="129"/>
      <c r="HLG95" s="129"/>
      <c r="HLH95" s="129"/>
      <c r="HLI95" s="129"/>
      <c r="HLJ95" s="129"/>
      <c r="HLK95" s="129"/>
      <c r="HLL95" s="129"/>
      <c r="HLM95" s="129"/>
      <c r="HLN95" s="129"/>
      <c r="HLO95" s="129"/>
      <c r="HLP95" s="129"/>
      <c r="HLQ95" s="129"/>
      <c r="HLR95" s="129"/>
      <c r="HLS95" s="129"/>
      <c r="HLT95" s="129"/>
      <c r="HLU95" s="129"/>
      <c r="HLV95" s="129"/>
      <c r="HLW95" s="129"/>
      <c r="HLX95" s="129"/>
      <c r="HLY95" s="129"/>
      <c r="HLZ95" s="129"/>
      <c r="HMA95" s="129"/>
      <c r="HMB95" s="129"/>
      <c r="HMC95" s="129"/>
      <c r="HMD95" s="129"/>
      <c r="HME95" s="129"/>
      <c r="HMF95" s="129"/>
      <c r="HMG95" s="129"/>
      <c r="HMH95" s="129"/>
      <c r="HMI95" s="129"/>
      <c r="HMJ95" s="129"/>
      <c r="HMK95" s="129"/>
      <c r="HML95" s="129"/>
      <c r="HMM95" s="129"/>
      <c r="HMN95" s="129"/>
      <c r="HMO95" s="129"/>
      <c r="HMP95" s="129"/>
      <c r="HMQ95" s="129"/>
      <c r="HMR95" s="129"/>
      <c r="HMS95" s="129"/>
      <c r="HMT95" s="129"/>
      <c r="HMU95" s="129"/>
      <c r="HMV95" s="129"/>
      <c r="HMW95" s="129"/>
      <c r="HMX95" s="129"/>
      <c r="HMY95" s="129"/>
      <c r="HMZ95" s="129"/>
      <c r="HNA95" s="129"/>
      <c r="HNB95" s="129"/>
      <c r="HNC95" s="129"/>
      <c r="HND95" s="129"/>
      <c r="HNE95" s="129"/>
      <c r="HNF95" s="129"/>
      <c r="HNG95" s="129"/>
      <c r="HNH95" s="129"/>
      <c r="HNI95" s="129"/>
      <c r="HNJ95" s="129"/>
      <c r="HNK95" s="129"/>
      <c r="HNL95" s="129"/>
      <c r="HNM95" s="129"/>
      <c r="HNN95" s="129"/>
      <c r="HNO95" s="129"/>
      <c r="HNP95" s="129"/>
      <c r="HNQ95" s="129"/>
      <c r="HNR95" s="129"/>
      <c r="HNS95" s="129"/>
      <c r="HNT95" s="129"/>
      <c r="HNU95" s="129"/>
      <c r="HNV95" s="129"/>
      <c r="HNW95" s="129"/>
      <c r="HNX95" s="129"/>
      <c r="HNY95" s="129"/>
      <c r="HNZ95" s="129"/>
      <c r="HOA95" s="129"/>
      <c r="HOB95" s="129"/>
      <c r="HOC95" s="129"/>
      <c r="HOD95" s="129"/>
      <c r="HOE95" s="129"/>
      <c r="HOF95" s="129"/>
      <c r="HOG95" s="129"/>
      <c r="HOH95" s="129"/>
      <c r="HOI95" s="129"/>
      <c r="HOJ95" s="129"/>
      <c r="HOK95" s="129"/>
      <c r="HOL95" s="129"/>
      <c r="HOM95" s="129"/>
      <c r="HON95" s="129"/>
      <c r="HOO95" s="129"/>
      <c r="HOP95" s="129"/>
      <c r="HOQ95" s="129"/>
      <c r="HOR95" s="129"/>
      <c r="HOS95" s="129"/>
      <c r="HOT95" s="129"/>
      <c r="HOU95" s="129"/>
      <c r="HOV95" s="129"/>
      <c r="HOW95" s="129"/>
      <c r="HOX95" s="129"/>
      <c r="HOY95" s="129"/>
      <c r="HOZ95" s="129"/>
      <c r="HPA95" s="129"/>
      <c r="HPB95" s="129"/>
      <c r="HPC95" s="129"/>
      <c r="HPD95" s="129"/>
      <c r="HPE95" s="129"/>
      <c r="HPF95" s="129"/>
      <c r="HPG95" s="129"/>
      <c r="HPH95" s="129"/>
      <c r="HPI95" s="129"/>
      <c r="HPJ95" s="129"/>
      <c r="HPK95" s="129"/>
      <c r="HPL95" s="129"/>
      <c r="HPM95" s="129"/>
      <c r="HPN95" s="129"/>
      <c r="HPO95" s="129"/>
      <c r="HPP95" s="129"/>
      <c r="HPQ95" s="129"/>
      <c r="HPR95" s="129"/>
      <c r="HPS95" s="129"/>
      <c r="HPT95" s="129"/>
      <c r="HPU95" s="129"/>
      <c r="HPV95" s="129"/>
      <c r="HPW95" s="129"/>
      <c r="HPX95" s="129"/>
      <c r="HPY95" s="129"/>
      <c r="HPZ95" s="129"/>
      <c r="HQA95" s="129"/>
      <c r="HQB95" s="129"/>
      <c r="HQC95" s="129"/>
      <c r="HQD95" s="129"/>
      <c r="HQE95" s="129"/>
      <c r="HQF95" s="129"/>
      <c r="HQG95" s="129"/>
      <c r="HQH95" s="129"/>
      <c r="HQI95" s="129"/>
      <c r="HQJ95" s="129"/>
      <c r="HQK95" s="129"/>
      <c r="HQL95" s="129"/>
      <c r="HQM95" s="129"/>
      <c r="HQN95" s="129"/>
      <c r="HQO95" s="129"/>
      <c r="HQP95" s="129"/>
      <c r="HQQ95" s="129"/>
      <c r="HQR95" s="129"/>
      <c r="HQS95" s="129"/>
      <c r="HQT95" s="129"/>
      <c r="HQU95" s="129"/>
      <c r="HQV95" s="129"/>
      <c r="HQW95" s="129"/>
      <c r="HQX95" s="129"/>
      <c r="HQY95" s="129"/>
      <c r="HQZ95" s="129"/>
      <c r="HRA95" s="129"/>
      <c r="HRB95" s="129"/>
      <c r="HRC95" s="129"/>
      <c r="HRD95" s="129"/>
      <c r="HRE95" s="129"/>
      <c r="HRF95" s="129"/>
      <c r="HRG95" s="129"/>
      <c r="HRH95" s="129"/>
      <c r="HRI95" s="129"/>
      <c r="HRJ95" s="129"/>
      <c r="HRK95" s="129"/>
      <c r="HRL95" s="129"/>
      <c r="HRM95" s="129"/>
      <c r="HRN95" s="129"/>
      <c r="HRO95" s="129"/>
      <c r="HRP95" s="129"/>
      <c r="HRQ95" s="129"/>
      <c r="HRR95" s="129"/>
      <c r="HRS95" s="129"/>
      <c r="HRT95" s="129"/>
      <c r="HRU95" s="129"/>
      <c r="HRV95" s="129"/>
      <c r="HRW95" s="129"/>
      <c r="HRX95" s="129"/>
      <c r="HRY95" s="129"/>
      <c r="HRZ95" s="129"/>
      <c r="HSA95" s="129"/>
      <c r="HSB95" s="129"/>
      <c r="HSC95" s="129"/>
      <c r="HSD95" s="129"/>
      <c r="HSE95" s="129"/>
      <c r="HSF95" s="129"/>
      <c r="HSG95" s="129"/>
      <c r="HSH95" s="129"/>
      <c r="HSI95" s="129"/>
      <c r="HSJ95" s="129"/>
      <c r="HSK95" s="129"/>
      <c r="HSL95" s="129"/>
      <c r="HSM95" s="129"/>
      <c r="HSN95" s="129"/>
      <c r="HSO95" s="129"/>
      <c r="HSP95" s="129"/>
      <c r="HSQ95" s="129"/>
      <c r="HSR95" s="129"/>
      <c r="HSS95" s="129"/>
      <c r="HST95" s="129"/>
      <c r="HSU95" s="129"/>
      <c r="HSV95" s="129"/>
      <c r="HSW95" s="129"/>
      <c r="HSX95" s="129"/>
      <c r="HSY95" s="129"/>
      <c r="HSZ95" s="129"/>
      <c r="HTA95" s="129"/>
      <c r="HTB95" s="129"/>
      <c r="HTC95" s="129"/>
      <c r="HTD95" s="129"/>
      <c r="HTE95" s="129"/>
      <c r="HTF95" s="129"/>
      <c r="HTG95" s="129"/>
      <c r="HTH95" s="129"/>
      <c r="HTI95" s="129"/>
      <c r="HTJ95" s="129"/>
      <c r="HTK95" s="129"/>
      <c r="HTL95" s="129"/>
      <c r="HTM95" s="129"/>
      <c r="HTN95" s="129"/>
      <c r="HTO95" s="129"/>
      <c r="HTP95" s="129"/>
      <c r="HTQ95" s="129"/>
      <c r="HTR95" s="129"/>
      <c r="HTS95" s="129"/>
      <c r="HTT95" s="129"/>
      <c r="HTU95" s="129"/>
      <c r="HTV95" s="129"/>
      <c r="HTW95" s="129"/>
      <c r="HTX95" s="129"/>
      <c r="HTY95" s="129"/>
      <c r="HTZ95" s="129"/>
      <c r="HUA95" s="129"/>
      <c r="HUB95" s="129"/>
      <c r="HUC95" s="129"/>
      <c r="HUD95" s="129"/>
      <c r="HUE95" s="129"/>
      <c r="HUF95" s="129"/>
      <c r="HUG95" s="129"/>
      <c r="HUH95" s="129"/>
      <c r="HUI95" s="129"/>
      <c r="HUJ95" s="129"/>
      <c r="HUK95" s="129"/>
      <c r="HUL95" s="129"/>
      <c r="HUM95" s="129"/>
      <c r="HUN95" s="129"/>
      <c r="HUO95" s="129"/>
      <c r="HUP95" s="129"/>
      <c r="HUQ95" s="129"/>
      <c r="HUR95" s="129"/>
      <c r="HUS95" s="129"/>
      <c r="HUT95" s="129"/>
      <c r="HUU95" s="129"/>
      <c r="HUV95" s="129"/>
      <c r="HUW95" s="129"/>
      <c r="HUX95" s="129"/>
      <c r="HUY95" s="129"/>
      <c r="HUZ95" s="129"/>
      <c r="HVA95" s="129"/>
      <c r="HVB95" s="129"/>
      <c r="HVC95" s="129"/>
      <c r="HVD95" s="129"/>
      <c r="HVE95" s="129"/>
      <c r="HVF95" s="129"/>
      <c r="HVG95" s="129"/>
      <c r="HVH95" s="129"/>
      <c r="HVI95" s="129"/>
      <c r="HVJ95" s="129"/>
      <c r="HVK95" s="129"/>
      <c r="HVL95" s="129"/>
      <c r="HVM95" s="129"/>
      <c r="HVN95" s="129"/>
      <c r="HVO95" s="129"/>
      <c r="HVP95" s="129"/>
      <c r="HVQ95" s="129"/>
      <c r="HVR95" s="129"/>
      <c r="HVS95" s="129"/>
      <c r="HVT95" s="129"/>
      <c r="HVU95" s="129"/>
      <c r="HVV95" s="129"/>
      <c r="HVW95" s="129"/>
      <c r="HVX95" s="129"/>
      <c r="HVY95" s="129"/>
      <c r="HVZ95" s="129"/>
      <c r="HWA95" s="129"/>
      <c r="HWB95" s="129"/>
      <c r="HWC95" s="129"/>
      <c r="HWD95" s="129"/>
      <c r="HWE95" s="129"/>
      <c r="HWF95" s="129"/>
      <c r="HWG95" s="129"/>
      <c r="HWH95" s="129"/>
      <c r="HWI95" s="129"/>
      <c r="HWJ95" s="129"/>
      <c r="HWK95" s="129"/>
      <c r="HWL95" s="129"/>
      <c r="HWM95" s="129"/>
      <c r="HWN95" s="129"/>
      <c r="HWO95" s="129"/>
      <c r="HWP95" s="129"/>
      <c r="HWQ95" s="129"/>
      <c r="HWR95" s="129"/>
      <c r="HWS95" s="129"/>
      <c r="HWT95" s="129"/>
      <c r="HWU95" s="129"/>
      <c r="HWV95" s="129"/>
      <c r="HWW95" s="129"/>
      <c r="HWX95" s="129"/>
      <c r="HWY95" s="129"/>
      <c r="HWZ95" s="129"/>
      <c r="HXA95" s="129"/>
      <c r="HXB95" s="129"/>
      <c r="HXC95" s="129"/>
      <c r="HXD95" s="129"/>
      <c r="HXE95" s="129"/>
      <c r="HXF95" s="129"/>
      <c r="HXG95" s="129"/>
      <c r="HXH95" s="129"/>
      <c r="HXI95" s="129"/>
      <c r="HXJ95" s="129"/>
      <c r="HXK95" s="129"/>
      <c r="HXL95" s="129"/>
      <c r="HXM95" s="129"/>
      <c r="HXN95" s="129"/>
      <c r="HXO95" s="129"/>
      <c r="HXP95" s="129"/>
      <c r="HXQ95" s="129"/>
      <c r="HXR95" s="129"/>
      <c r="HXS95" s="129"/>
      <c r="HXT95" s="129"/>
      <c r="HXU95" s="129"/>
      <c r="HXV95" s="129"/>
      <c r="HXW95" s="129"/>
      <c r="HXX95" s="129"/>
      <c r="HXY95" s="129"/>
      <c r="HXZ95" s="129"/>
      <c r="HYA95" s="129"/>
      <c r="HYB95" s="129"/>
      <c r="HYC95" s="129"/>
      <c r="HYD95" s="129"/>
      <c r="HYE95" s="129"/>
      <c r="HYF95" s="129"/>
      <c r="HYG95" s="129"/>
      <c r="HYH95" s="129"/>
      <c r="HYI95" s="129"/>
      <c r="HYJ95" s="129"/>
      <c r="HYK95" s="129"/>
      <c r="HYL95" s="129"/>
      <c r="HYM95" s="129"/>
      <c r="HYN95" s="129"/>
      <c r="HYO95" s="129"/>
      <c r="HYP95" s="129"/>
      <c r="HYQ95" s="129"/>
      <c r="HYR95" s="129"/>
      <c r="HYS95" s="129"/>
      <c r="HYT95" s="129"/>
      <c r="HYU95" s="129"/>
      <c r="HYV95" s="129"/>
      <c r="HYW95" s="129"/>
      <c r="HYX95" s="129"/>
      <c r="HYY95" s="129"/>
      <c r="HYZ95" s="129"/>
      <c r="HZA95" s="129"/>
      <c r="HZB95" s="129"/>
      <c r="HZC95" s="129"/>
      <c r="HZD95" s="129"/>
      <c r="HZE95" s="129"/>
      <c r="HZF95" s="129"/>
      <c r="HZG95" s="129"/>
      <c r="HZH95" s="129"/>
      <c r="HZI95" s="129"/>
      <c r="HZJ95" s="129"/>
      <c r="HZK95" s="129"/>
      <c r="HZL95" s="129"/>
      <c r="HZM95" s="129"/>
      <c r="HZN95" s="129"/>
      <c r="HZO95" s="129"/>
      <c r="HZP95" s="129"/>
      <c r="HZQ95" s="129"/>
      <c r="HZR95" s="129"/>
      <c r="HZS95" s="129"/>
      <c r="HZT95" s="129"/>
      <c r="HZU95" s="129"/>
      <c r="HZV95" s="129"/>
      <c r="HZW95" s="129"/>
      <c r="HZX95" s="129"/>
      <c r="HZY95" s="129"/>
      <c r="HZZ95" s="129"/>
      <c r="IAA95" s="129"/>
      <c r="IAB95" s="129"/>
      <c r="IAC95" s="129"/>
      <c r="IAD95" s="129"/>
      <c r="IAE95" s="129"/>
      <c r="IAF95" s="129"/>
      <c r="IAG95" s="129"/>
      <c r="IAH95" s="129"/>
      <c r="IAI95" s="129"/>
      <c r="IAJ95" s="129"/>
      <c r="IAK95" s="129"/>
      <c r="IAL95" s="129"/>
      <c r="IAM95" s="129"/>
      <c r="IAN95" s="129"/>
      <c r="IAO95" s="129"/>
      <c r="IAP95" s="129"/>
      <c r="IAQ95" s="129"/>
      <c r="IAR95" s="129"/>
      <c r="IAS95" s="129"/>
      <c r="IAT95" s="129"/>
      <c r="IAU95" s="129"/>
      <c r="IAV95" s="129"/>
      <c r="IAW95" s="129"/>
      <c r="IAX95" s="129"/>
      <c r="IAY95" s="129"/>
      <c r="IAZ95" s="129"/>
      <c r="IBA95" s="129"/>
      <c r="IBB95" s="129"/>
      <c r="IBC95" s="129"/>
      <c r="IBD95" s="129"/>
      <c r="IBE95" s="129"/>
      <c r="IBF95" s="129"/>
      <c r="IBG95" s="129"/>
      <c r="IBH95" s="129"/>
      <c r="IBI95" s="129"/>
      <c r="IBJ95" s="129"/>
      <c r="IBK95" s="129"/>
      <c r="IBL95" s="129"/>
      <c r="IBM95" s="129"/>
      <c r="IBN95" s="129"/>
      <c r="IBO95" s="129"/>
      <c r="IBP95" s="129"/>
      <c r="IBQ95" s="129"/>
      <c r="IBR95" s="129"/>
      <c r="IBS95" s="129"/>
      <c r="IBT95" s="129"/>
      <c r="IBU95" s="129"/>
      <c r="IBV95" s="129"/>
      <c r="IBW95" s="129"/>
      <c r="IBX95" s="129"/>
      <c r="IBY95" s="129"/>
      <c r="IBZ95" s="129"/>
      <c r="ICA95" s="129"/>
      <c r="ICB95" s="129"/>
      <c r="ICC95" s="129"/>
      <c r="ICD95" s="129"/>
      <c r="ICE95" s="129"/>
      <c r="ICF95" s="129"/>
      <c r="ICG95" s="129"/>
      <c r="ICH95" s="129"/>
      <c r="ICI95" s="129"/>
      <c r="ICJ95" s="129"/>
      <c r="ICK95" s="129"/>
      <c r="ICL95" s="129"/>
      <c r="ICM95" s="129"/>
      <c r="ICN95" s="129"/>
      <c r="ICO95" s="129"/>
      <c r="ICP95" s="129"/>
      <c r="ICQ95" s="129"/>
      <c r="ICR95" s="129"/>
      <c r="ICS95" s="129"/>
      <c r="ICT95" s="129"/>
      <c r="ICU95" s="129"/>
      <c r="ICV95" s="129"/>
      <c r="ICW95" s="129"/>
      <c r="ICX95" s="129"/>
      <c r="ICY95" s="129"/>
      <c r="ICZ95" s="129"/>
      <c r="IDA95" s="129"/>
      <c r="IDB95" s="129"/>
      <c r="IDC95" s="129"/>
      <c r="IDD95" s="129"/>
      <c r="IDE95" s="129"/>
      <c r="IDF95" s="129"/>
      <c r="IDG95" s="129"/>
      <c r="IDH95" s="129"/>
      <c r="IDI95" s="129"/>
      <c r="IDJ95" s="129"/>
      <c r="IDK95" s="129"/>
      <c r="IDL95" s="129"/>
      <c r="IDM95" s="129"/>
      <c r="IDN95" s="129"/>
      <c r="IDO95" s="129"/>
      <c r="IDP95" s="129"/>
      <c r="IDQ95" s="129"/>
      <c r="IDR95" s="129"/>
      <c r="IDS95" s="129"/>
      <c r="IDT95" s="129"/>
      <c r="IDU95" s="129"/>
      <c r="IDV95" s="129"/>
      <c r="IDW95" s="129"/>
      <c r="IDX95" s="129"/>
      <c r="IDY95" s="129"/>
      <c r="IDZ95" s="129"/>
      <c r="IEA95" s="129"/>
      <c r="IEB95" s="129"/>
      <c r="IEC95" s="129"/>
      <c r="IED95" s="129"/>
      <c r="IEE95" s="129"/>
      <c r="IEF95" s="129"/>
      <c r="IEG95" s="129"/>
      <c r="IEH95" s="129"/>
      <c r="IEI95" s="129"/>
      <c r="IEJ95" s="129"/>
      <c r="IEK95" s="129"/>
      <c r="IEL95" s="129"/>
      <c r="IEM95" s="129"/>
      <c r="IEN95" s="129"/>
      <c r="IEO95" s="129"/>
      <c r="IEP95" s="129"/>
      <c r="IEQ95" s="129"/>
      <c r="IER95" s="129"/>
      <c r="IES95" s="129"/>
      <c r="IET95" s="129"/>
      <c r="IEU95" s="129"/>
      <c r="IEV95" s="129"/>
      <c r="IEW95" s="129"/>
      <c r="IEX95" s="129"/>
      <c r="IEY95" s="129"/>
      <c r="IEZ95" s="129"/>
      <c r="IFA95" s="129"/>
      <c r="IFB95" s="129"/>
      <c r="IFC95" s="129"/>
      <c r="IFD95" s="129"/>
      <c r="IFE95" s="129"/>
      <c r="IFF95" s="129"/>
      <c r="IFG95" s="129"/>
      <c r="IFH95" s="129"/>
      <c r="IFI95" s="129"/>
      <c r="IFJ95" s="129"/>
      <c r="IFK95" s="129"/>
      <c r="IFL95" s="129"/>
      <c r="IFM95" s="129"/>
      <c r="IFN95" s="129"/>
      <c r="IFO95" s="129"/>
      <c r="IFP95" s="129"/>
      <c r="IFQ95" s="129"/>
      <c r="IFR95" s="129"/>
      <c r="IFS95" s="129"/>
      <c r="IFT95" s="129"/>
      <c r="IFU95" s="129"/>
      <c r="IFV95" s="129"/>
      <c r="IFW95" s="129"/>
      <c r="IFX95" s="129"/>
      <c r="IFY95" s="129"/>
      <c r="IFZ95" s="129"/>
      <c r="IGA95" s="129"/>
      <c r="IGB95" s="129"/>
      <c r="IGC95" s="129"/>
      <c r="IGD95" s="129"/>
      <c r="IGE95" s="129"/>
      <c r="IGF95" s="129"/>
      <c r="IGG95" s="129"/>
      <c r="IGH95" s="129"/>
      <c r="IGI95" s="129"/>
      <c r="IGJ95" s="129"/>
      <c r="IGK95" s="129"/>
      <c r="IGL95" s="129"/>
      <c r="IGM95" s="129"/>
      <c r="IGN95" s="129"/>
      <c r="IGO95" s="129"/>
      <c r="IGP95" s="129"/>
      <c r="IGQ95" s="129"/>
      <c r="IGR95" s="129"/>
      <c r="IGS95" s="129"/>
      <c r="IGT95" s="129"/>
      <c r="IGU95" s="129"/>
      <c r="IGV95" s="129"/>
      <c r="IGW95" s="129"/>
      <c r="IGX95" s="129"/>
      <c r="IGY95" s="129"/>
      <c r="IGZ95" s="129"/>
      <c r="IHA95" s="129"/>
      <c r="IHB95" s="129"/>
      <c r="IHC95" s="129"/>
      <c r="IHD95" s="129"/>
      <c r="IHE95" s="129"/>
      <c r="IHF95" s="129"/>
      <c r="IHG95" s="129"/>
      <c r="IHH95" s="129"/>
      <c r="IHI95" s="129"/>
      <c r="IHJ95" s="129"/>
      <c r="IHK95" s="129"/>
      <c r="IHL95" s="129"/>
      <c r="IHM95" s="129"/>
      <c r="IHN95" s="129"/>
      <c r="IHO95" s="129"/>
      <c r="IHP95" s="129"/>
      <c r="IHQ95" s="129"/>
      <c r="IHR95" s="129"/>
      <c r="IHS95" s="129"/>
      <c r="IHT95" s="129"/>
      <c r="IHU95" s="129"/>
      <c r="IHV95" s="129"/>
      <c r="IHW95" s="129"/>
      <c r="IHX95" s="129"/>
      <c r="IHY95" s="129"/>
      <c r="IHZ95" s="129"/>
      <c r="IIA95" s="129"/>
      <c r="IIB95" s="129"/>
      <c r="IIC95" s="129"/>
      <c r="IID95" s="129"/>
      <c r="IIE95" s="129"/>
      <c r="IIF95" s="129"/>
      <c r="IIG95" s="129"/>
      <c r="IIH95" s="129"/>
      <c r="III95" s="129"/>
      <c r="IIJ95" s="129"/>
      <c r="IIK95" s="129"/>
      <c r="IIL95" s="129"/>
      <c r="IIM95" s="129"/>
      <c r="IIN95" s="129"/>
      <c r="IIO95" s="129"/>
      <c r="IIP95" s="129"/>
      <c r="IIQ95" s="129"/>
      <c r="IIR95" s="129"/>
      <c r="IIS95" s="129"/>
      <c r="IIT95" s="129"/>
      <c r="IIU95" s="129"/>
      <c r="IIV95" s="129"/>
      <c r="IIW95" s="129"/>
      <c r="IIX95" s="129"/>
      <c r="IIY95" s="129"/>
      <c r="IIZ95" s="129"/>
      <c r="IJA95" s="129"/>
      <c r="IJB95" s="129"/>
      <c r="IJC95" s="129"/>
      <c r="IJD95" s="129"/>
      <c r="IJE95" s="129"/>
      <c r="IJF95" s="129"/>
      <c r="IJG95" s="129"/>
      <c r="IJH95" s="129"/>
      <c r="IJI95" s="129"/>
      <c r="IJJ95" s="129"/>
      <c r="IJK95" s="129"/>
      <c r="IJL95" s="129"/>
      <c r="IJM95" s="129"/>
      <c r="IJN95" s="129"/>
      <c r="IJO95" s="129"/>
      <c r="IJP95" s="129"/>
      <c r="IJQ95" s="129"/>
      <c r="IJR95" s="129"/>
      <c r="IJS95" s="129"/>
      <c r="IJT95" s="129"/>
      <c r="IJU95" s="129"/>
      <c r="IJV95" s="129"/>
      <c r="IJW95" s="129"/>
      <c r="IJX95" s="129"/>
      <c r="IJY95" s="129"/>
      <c r="IJZ95" s="129"/>
      <c r="IKA95" s="129"/>
      <c r="IKB95" s="129"/>
      <c r="IKC95" s="129"/>
      <c r="IKD95" s="129"/>
      <c r="IKE95" s="129"/>
      <c r="IKF95" s="129"/>
      <c r="IKG95" s="129"/>
      <c r="IKH95" s="129"/>
      <c r="IKI95" s="129"/>
      <c r="IKJ95" s="129"/>
      <c r="IKK95" s="129"/>
      <c r="IKL95" s="129"/>
      <c r="IKM95" s="129"/>
      <c r="IKN95" s="129"/>
      <c r="IKO95" s="129"/>
      <c r="IKP95" s="129"/>
      <c r="IKQ95" s="129"/>
      <c r="IKR95" s="129"/>
      <c r="IKS95" s="129"/>
      <c r="IKT95" s="129"/>
      <c r="IKU95" s="129"/>
      <c r="IKV95" s="129"/>
      <c r="IKW95" s="129"/>
      <c r="IKX95" s="129"/>
      <c r="IKY95" s="129"/>
      <c r="IKZ95" s="129"/>
      <c r="ILA95" s="129"/>
      <c r="ILB95" s="129"/>
      <c r="ILC95" s="129"/>
      <c r="ILD95" s="129"/>
      <c r="ILE95" s="129"/>
      <c r="ILF95" s="129"/>
      <c r="ILG95" s="129"/>
      <c r="ILH95" s="129"/>
      <c r="ILI95" s="129"/>
      <c r="ILJ95" s="129"/>
      <c r="ILK95" s="129"/>
      <c r="ILL95" s="129"/>
      <c r="ILM95" s="129"/>
      <c r="ILN95" s="129"/>
      <c r="ILO95" s="129"/>
      <c r="ILP95" s="129"/>
      <c r="ILQ95" s="129"/>
      <c r="ILR95" s="129"/>
      <c r="ILS95" s="129"/>
      <c r="ILT95" s="129"/>
      <c r="ILU95" s="129"/>
      <c r="ILV95" s="129"/>
      <c r="ILW95" s="129"/>
      <c r="ILX95" s="129"/>
      <c r="ILY95" s="129"/>
      <c r="ILZ95" s="129"/>
      <c r="IMA95" s="129"/>
      <c r="IMB95" s="129"/>
      <c r="IMC95" s="129"/>
      <c r="IMD95" s="129"/>
      <c r="IME95" s="129"/>
      <c r="IMF95" s="129"/>
      <c r="IMG95" s="129"/>
      <c r="IMH95" s="129"/>
      <c r="IMI95" s="129"/>
      <c r="IMJ95" s="129"/>
      <c r="IMK95" s="129"/>
      <c r="IML95" s="129"/>
      <c r="IMM95" s="129"/>
      <c r="IMN95" s="129"/>
      <c r="IMO95" s="129"/>
      <c r="IMP95" s="129"/>
      <c r="IMQ95" s="129"/>
      <c r="IMR95" s="129"/>
      <c r="IMS95" s="129"/>
      <c r="IMT95" s="129"/>
      <c r="IMU95" s="129"/>
      <c r="IMV95" s="129"/>
      <c r="IMW95" s="129"/>
      <c r="IMX95" s="129"/>
      <c r="IMY95" s="129"/>
      <c r="IMZ95" s="129"/>
      <c r="INA95" s="129"/>
      <c r="INB95" s="129"/>
      <c r="INC95" s="129"/>
      <c r="IND95" s="129"/>
      <c r="INE95" s="129"/>
      <c r="INF95" s="129"/>
      <c r="ING95" s="129"/>
      <c r="INH95" s="129"/>
      <c r="INI95" s="129"/>
      <c r="INJ95" s="129"/>
      <c r="INK95" s="129"/>
      <c r="INL95" s="129"/>
      <c r="INM95" s="129"/>
      <c r="INN95" s="129"/>
      <c r="INO95" s="129"/>
      <c r="INP95" s="129"/>
      <c r="INQ95" s="129"/>
      <c r="INR95" s="129"/>
      <c r="INS95" s="129"/>
      <c r="INT95" s="129"/>
      <c r="INU95" s="129"/>
      <c r="INV95" s="129"/>
      <c r="INW95" s="129"/>
      <c r="INX95" s="129"/>
      <c r="INY95" s="129"/>
      <c r="INZ95" s="129"/>
      <c r="IOA95" s="129"/>
      <c r="IOB95" s="129"/>
      <c r="IOC95" s="129"/>
      <c r="IOD95" s="129"/>
      <c r="IOE95" s="129"/>
      <c r="IOF95" s="129"/>
      <c r="IOG95" s="129"/>
      <c r="IOH95" s="129"/>
      <c r="IOI95" s="129"/>
      <c r="IOJ95" s="129"/>
      <c r="IOK95" s="129"/>
      <c r="IOL95" s="129"/>
      <c r="IOM95" s="129"/>
      <c r="ION95" s="129"/>
      <c r="IOO95" s="129"/>
      <c r="IOP95" s="129"/>
      <c r="IOQ95" s="129"/>
      <c r="IOR95" s="129"/>
      <c r="IOS95" s="129"/>
      <c r="IOT95" s="129"/>
      <c r="IOU95" s="129"/>
      <c r="IOV95" s="129"/>
      <c r="IOW95" s="129"/>
      <c r="IOX95" s="129"/>
      <c r="IOY95" s="129"/>
      <c r="IOZ95" s="129"/>
      <c r="IPA95" s="129"/>
      <c r="IPB95" s="129"/>
      <c r="IPC95" s="129"/>
      <c r="IPD95" s="129"/>
      <c r="IPE95" s="129"/>
      <c r="IPF95" s="129"/>
      <c r="IPG95" s="129"/>
      <c r="IPH95" s="129"/>
      <c r="IPI95" s="129"/>
      <c r="IPJ95" s="129"/>
      <c r="IPK95" s="129"/>
      <c r="IPL95" s="129"/>
      <c r="IPM95" s="129"/>
      <c r="IPN95" s="129"/>
      <c r="IPO95" s="129"/>
      <c r="IPP95" s="129"/>
      <c r="IPQ95" s="129"/>
      <c r="IPR95" s="129"/>
      <c r="IPS95" s="129"/>
      <c r="IPT95" s="129"/>
      <c r="IPU95" s="129"/>
      <c r="IPV95" s="129"/>
      <c r="IPW95" s="129"/>
      <c r="IPX95" s="129"/>
      <c r="IPY95" s="129"/>
      <c r="IPZ95" s="129"/>
      <c r="IQA95" s="129"/>
      <c r="IQB95" s="129"/>
      <c r="IQC95" s="129"/>
      <c r="IQD95" s="129"/>
      <c r="IQE95" s="129"/>
      <c r="IQF95" s="129"/>
      <c r="IQG95" s="129"/>
      <c r="IQH95" s="129"/>
      <c r="IQI95" s="129"/>
      <c r="IQJ95" s="129"/>
      <c r="IQK95" s="129"/>
      <c r="IQL95" s="129"/>
      <c r="IQM95" s="129"/>
      <c r="IQN95" s="129"/>
      <c r="IQO95" s="129"/>
      <c r="IQP95" s="129"/>
      <c r="IQQ95" s="129"/>
      <c r="IQR95" s="129"/>
      <c r="IQS95" s="129"/>
      <c r="IQT95" s="129"/>
      <c r="IQU95" s="129"/>
      <c r="IQV95" s="129"/>
      <c r="IQW95" s="129"/>
      <c r="IQX95" s="129"/>
      <c r="IQY95" s="129"/>
      <c r="IQZ95" s="129"/>
      <c r="IRA95" s="129"/>
      <c r="IRB95" s="129"/>
      <c r="IRC95" s="129"/>
      <c r="IRD95" s="129"/>
      <c r="IRE95" s="129"/>
      <c r="IRF95" s="129"/>
      <c r="IRG95" s="129"/>
      <c r="IRH95" s="129"/>
      <c r="IRI95" s="129"/>
      <c r="IRJ95" s="129"/>
      <c r="IRK95" s="129"/>
      <c r="IRL95" s="129"/>
      <c r="IRM95" s="129"/>
      <c r="IRN95" s="129"/>
      <c r="IRO95" s="129"/>
      <c r="IRP95" s="129"/>
      <c r="IRQ95" s="129"/>
      <c r="IRR95" s="129"/>
      <c r="IRS95" s="129"/>
      <c r="IRT95" s="129"/>
      <c r="IRU95" s="129"/>
      <c r="IRV95" s="129"/>
      <c r="IRW95" s="129"/>
      <c r="IRX95" s="129"/>
      <c r="IRY95" s="129"/>
      <c r="IRZ95" s="129"/>
      <c r="ISA95" s="129"/>
      <c r="ISB95" s="129"/>
      <c r="ISC95" s="129"/>
      <c r="ISD95" s="129"/>
      <c r="ISE95" s="129"/>
      <c r="ISF95" s="129"/>
      <c r="ISG95" s="129"/>
      <c r="ISH95" s="129"/>
      <c r="ISI95" s="129"/>
      <c r="ISJ95" s="129"/>
      <c r="ISK95" s="129"/>
      <c r="ISL95" s="129"/>
      <c r="ISM95" s="129"/>
      <c r="ISN95" s="129"/>
      <c r="ISO95" s="129"/>
      <c r="ISP95" s="129"/>
      <c r="ISQ95" s="129"/>
      <c r="ISR95" s="129"/>
      <c r="ISS95" s="129"/>
      <c r="IST95" s="129"/>
      <c r="ISU95" s="129"/>
      <c r="ISV95" s="129"/>
      <c r="ISW95" s="129"/>
      <c r="ISX95" s="129"/>
      <c r="ISY95" s="129"/>
      <c r="ISZ95" s="129"/>
      <c r="ITA95" s="129"/>
      <c r="ITB95" s="129"/>
      <c r="ITC95" s="129"/>
      <c r="ITD95" s="129"/>
      <c r="ITE95" s="129"/>
      <c r="ITF95" s="129"/>
      <c r="ITG95" s="129"/>
      <c r="ITH95" s="129"/>
      <c r="ITI95" s="129"/>
      <c r="ITJ95" s="129"/>
      <c r="ITK95" s="129"/>
      <c r="ITL95" s="129"/>
      <c r="ITM95" s="129"/>
      <c r="ITN95" s="129"/>
      <c r="ITO95" s="129"/>
      <c r="ITP95" s="129"/>
      <c r="ITQ95" s="129"/>
      <c r="ITR95" s="129"/>
      <c r="ITS95" s="129"/>
      <c r="ITT95" s="129"/>
      <c r="ITU95" s="129"/>
      <c r="ITV95" s="129"/>
      <c r="ITW95" s="129"/>
      <c r="ITX95" s="129"/>
      <c r="ITY95" s="129"/>
      <c r="ITZ95" s="129"/>
      <c r="IUA95" s="129"/>
      <c r="IUB95" s="129"/>
      <c r="IUC95" s="129"/>
      <c r="IUD95" s="129"/>
      <c r="IUE95" s="129"/>
      <c r="IUF95" s="129"/>
      <c r="IUG95" s="129"/>
      <c r="IUH95" s="129"/>
      <c r="IUI95" s="129"/>
      <c r="IUJ95" s="129"/>
      <c r="IUK95" s="129"/>
      <c r="IUL95" s="129"/>
      <c r="IUM95" s="129"/>
      <c r="IUN95" s="129"/>
      <c r="IUO95" s="129"/>
      <c r="IUP95" s="129"/>
      <c r="IUQ95" s="129"/>
      <c r="IUR95" s="129"/>
      <c r="IUS95" s="129"/>
      <c r="IUT95" s="129"/>
      <c r="IUU95" s="129"/>
      <c r="IUV95" s="129"/>
      <c r="IUW95" s="129"/>
      <c r="IUX95" s="129"/>
      <c r="IUY95" s="129"/>
      <c r="IUZ95" s="129"/>
      <c r="IVA95" s="129"/>
      <c r="IVB95" s="129"/>
      <c r="IVC95" s="129"/>
      <c r="IVD95" s="129"/>
      <c r="IVE95" s="129"/>
      <c r="IVF95" s="129"/>
      <c r="IVG95" s="129"/>
      <c r="IVH95" s="129"/>
      <c r="IVI95" s="129"/>
      <c r="IVJ95" s="129"/>
      <c r="IVK95" s="129"/>
      <c r="IVL95" s="129"/>
      <c r="IVM95" s="129"/>
      <c r="IVN95" s="129"/>
      <c r="IVO95" s="129"/>
      <c r="IVP95" s="129"/>
      <c r="IVQ95" s="129"/>
      <c r="IVR95" s="129"/>
      <c r="IVS95" s="129"/>
      <c r="IVT95" s="129"/>
      <c r="IVU95" s="129"/>
      <c r="IVV95" s="129"/>
      <c r="IVW95" s="129"/>
      <c r="IVX95" s="129"/>
      <c r="IVY95" s="129"/>
      <c r="IVZ95" s="129"/>
      <c r="IWA95" s="129"/>
      <c r="IWB95" s="129"/>
      <c r="IWC95" s="129"/>
      <c r="IWD95" s="129"/>
      <c r="IWE95" s="129"/>
      <c r="IWF95" s="129"/>
      <c r="IWG95" s="129"/>
      <c r="IWH95" s="129"/>
      <c r="IWI95" s="129"/>
      <c r="IWJ95" s="129"/>
      <c r="IWK95" s="129"/>
      <c r="IWL95" s="129"/>
      <c r="IWM95" s="129"/>
      <c r="IWN95" s="129"/>
      <c r="IWO95" s="129"/>
      <c r="IWP95" s="129"/>
      <c r="IWQ95" s="129"/>
      <c r="IWR95" s="129"/>
      <c r="IWS95" s="129"/>
      <c r="IWT95" s="129"/>
      <c r="IWU95" s="129"/>
      <c r="IWV95" s="129"/>
      <c r="IWW95" s="129"/>
      <c r="IWX95" s="129"/>
      <c r="IWY95" s="129"/>
      <c r="IWZ95" s="129"/>
      <c r="IXA95" s="129"/>
      <c r="IXB95" s="129"/>
      <c r="IXC95" s="129"/>
      <c r="IXD95" s="129"/>
      <c r="IXE95" s="129"/>
      <c r="IXF95" s="129"/>
      <c r="IXG95" s="129"/>
      <c r="IXH95" s="129"/>
      <c r="IXI95" s="129"/>
      <c r="IXJ95" s="129"/>
      <c r="IXK95" s="129"/>
      <c r="IXL95" s="129"/>
      <c r="IXM95" s="129"/>
      <c r="IXN95" s="129"/>
      <c r="IXO95" s="129"/>
      <c r="IXP95" s="129"/>
      <c r="IXQ95" s="129"/>
      <c r="IXR95" s="129"/>
      <c r="IXS95" s="129"/>
      <c r="IXT95" s="129"/>
      <c r="IXU95" s="129"/>
      <c r="IXV95" s="129"/>
      <c r="IXW95" s="129"/>
      <c r="IXX95" s="129"/>
      <c r="IXY95" s="129"/>
      <c r="IXZ95" s="129"/>
      <c r="IYA95" s="129"/>
      <c r="IYB95" s="129"/>
      <c r="IYC95" s="129"/>
      <c r="IYD95" s="129"/>
      <c r="IYE95" s="129"/>
      <c r="IYF95" s="129"/>
      <c r="IYG95" s="129"/>
      <c r="IYH95" s="129"/>
      <c r="IYI95" s="129"/>
      <c r="IYJ95" s="129"/>
      <c r="IYK95" s="129"/>
      <c r="IYL95" s="129"/>
      <c r="IYM95" s="129"/>
      <c r="IYN95" s="129"/>
      <c r="IYO95" s="129"/>
      <c r="IYP95" s="129"/>
      <c r="IYQ95" s="129"/>
      <c r="IYR95" s="129"/>
      <c r="IYS95" s="129"/>
      <c r="IYT95" s="129"/>
      <c r="IYU95" s="129"/>
      <c r="IYV95" s="129"/>
      <c r="IYW95" s="129"/>
      <c r="IYX95" s="129"/>
      <c r="IYY95" s="129"/>
      <c r="IYZ95" s="129"/>
      <c r="IZA95" s="129"/>
      <c r="IZB95" s="129"/>
      <c r="IZC95" s="129"/>
      <c r="IZD95" s="129"/>
      <c r="IZE95" s="129"/>
      <c r="IZF95" s="129"/>
      <c r="IZG95" s="129"/>
      <c r="IZH95" s="129"/>
      <c r="IZI95" s="129"/>
      <c r="IZJ95" s="129"/>
      <c r="IZK95" s="129"/>
      <c r="IZL95" s="129"/>
      <c r="IZM95" s="129"/>
      <c r="IZN95" s="129"/>
      <c r="IZO95" s="129"/>
      <c r="IZP95" s="129"/>
      <c r="IZQ95" s="129"/>
      <c r="IZR95" s="129"/>
      <c r="IZS95" s="129"/>
      <c r="IZT95" s="129"/>
      <c r="IZU95" s="129"/>
      <c r="IZV95" s="129"/>
      <c r="IZW95" s="129"/>
      <c r="IZX95" s="129"/>
      <c r="IZY95" s="129"/>
      <c r="IZZ95" s="129"/>
      <c r="JAA95" s="129"/>
      <c r="JAB95" s="129"/>
      <c r="JAC95" s="129"/>
      <c r="JAD95" s="129"/>
      <c r="JAE95" s="129"/>
      <c r="JAF95" s="129"/>
      <c r="JAG95" s="129"/>
      <c r="JAH95" s="129"/>
      <c r="JAI95" s="129"/>
      <c r="JAJ95" s="129"/>
      <c r="JAK95" s="129"/>
      <c r="JAL95" s="129"/>
      <c r="JAM95" s="129"/>
      <c r="JAN95" s="129"/>
      <c r="JAO95" s="129"/>
      <c r="JAP95" s="129"/>
      <c r="JAQ95" s="129"/>
      <c r="JAR95" s="129"/>
      <c r="JAS95" s="129"/>
      <c r="JAT95" s="129"/>
      <c r="JAU95" s="129"/>
      <c r="JAV95" s="129"/>
      <c r="JAW95" s="129"/>
      <c r="JAX95" s="129"/>
      <c r="JAY95" s="129"/>
      <c r="JAZ95" s="129"/>
      <c r="JBA95" s="129"/>
      <c r="JBB95" s="129"/>
      <c r="JBC95" s="129"/>
      <c r="JBD95" s="129"/>
      <c r="JBE95" s="129"/>
      <c r="JBF95" s="129"/>
      <c r="JBG95" s="129"/>
      <c r="JBH95" s="129"/>
      <c r="JBI95" s="129"/>
      <c r="JBJ95" s="129"/>
      <c r="JBK95" s="129"/>
      <c r="JBL95" s="129"/>
      <c r="JBM95" s="129"/>
      <c r="JBN95" s="129"/>
      <c r="JBO95" s="129"/>
      <c r="JBP95" s="129"/>
      <c r="JBQ95" s="129"/>
      <c r="JBR95" s="129"/>
      <c r="JBS95" s="129"/>
      <c r="JBT95" s="129"/>
      <c r="JBU95" s="129"/>
      <c r="JBV95" s="129"/>
      <c r="JBW95" s="129"/>
      <c r="JBX95" s="129"/>
      <c r="JBY95" s="129"/>
      <c r="JBZ95" s="129"/>
      <c r="JCA95" s="129"/>
      <c r="JCB95" s="129"/>
      <c r="JCC95" s="129"/>
      <c r="JCD95" s="129"/>
      <c r="JCE95" s="129"/>
      <c r="JCF95" s="129"/>
      <c r="JCG95" s="129"/>
      <c r="JCH95" s="129"/>
      <c r="JCI95" s="129"/>
      <c r="JCJ95" s="129"/>
      <c r="JCK95" s="129"/>
      <c r="JCL95" s="129"/>
      <c r="JCM95" s="129"/>
      <c r="JCN95" s="129"/>
      <c r="JCO95" s="129"/>
      <c r="JCP95" s="129"/>
      <c r="JCQ95" s="129"/>
      <c r="JCR95" s="129"/>
      <c r="JCS95" s="129"/>
      <c r="JCT95" s="129"/>
      <c r="JCU95" s="129"/>
      <c r="JCV95" s="129"/>
      <c r="JCW95" s="129"/>
      <c r="JCX95" s="129"/>
      <c r="JCY95" s="129"/>
      <c r="JCZ95" s="129"/>
      <c r="JDA95" s="129"/>
      <c r="JDB95" s="129"/>
      <c r="JDC95" s="129"/>
      <c r="JDD95" s="129"/>
      <c r="JDE95" s="129"/>
      <c r="JDF95" s="129"/>
      <c r="JDG95" s="129"/>
      <c r="JDH95" s="129"/>
      <c r="JDI95" s="129"/>
      <c r="JDJ95" s="129"/>
      <c r="JDK95" s="129"/>
      <c r="JDL95" s="129"/>
      <c r="JDM95" s="129"/>
      <c r="JDN95" s="129"/>
      <c r="JDO95" s="129"/>
      <c r="JDP95" s="129"/>
      <c r="JDQ95" s="129"/>
      <c r="JDR95" s="129"/>
      <c r="JDS95" s="129"/>
      <c r="JDT95" s="129"/>
      <c r="JDU95" s="129"/>
      <c r="JDV95" s="129"/>
      <c r="JDW95" s="129"/>
      <c r="JDX95" s="129"/>
      <c r="JDY95" s="129"/>
      <c r="JDZ95" s="129"/>
      <c r="JEA95" s="129"/>
      <c r="JEB95" s="129"/>
      <c r="JEC95" s="129"/>
      <c r="JED95" s="129"/>
      <c r="JEE95" s="129"/>
      <c r="JEF95" s="129"/>
      <c r="JEG95" s="129"/>
      <c r="JEH95" s="129"/>
      <c r="JEI95" s="129"/>
      <c r="JEJ95" s="129"/>
      <c r="JEK95" s="129"/>
      <c r="JEL95" s="129"/>
      <c r="JEM95" s="129"/>
      <c r="JEN95" s="129"/>
      <c r="JEO95" s="129"/>
      <c r="JEP95" s="129"/>
      <c r="JEQ95" s="129"/>
      <c r="JER95" s="129"/>
      <c r="JES95" s="129"/>
      <c r="JET95" s="129"/>
      <c r="JEU95" s="129"/>
      <c r="JEV95" s="129"/>
      <c r="JEW95" s="129"/>
      <c r="JEX95" s="129"/>
      <c r="JEY95" s="129"/>
      <c r="JEZ95" s="129"/>
      <c r="JFA95" s="129"/>
      <c r="JFB95" s="129"/>
      <c r="JFC95" s="129"/>
      <c r="JFD95" s="129"/>
      <c r="JFE95" s="129"/>
      <c r="JFF95" s="129"/>
      <c r="JFG95" s="129"/>
      <c r="JFH95" s="129"/>
      <c r="JFI95" s="129"/>
      <c r="JFJ95" s="129"/>
      <c r="JFK95" s="129"/>
      <c r="JFL95" s="129"/>
      <c r="JFM95" s="129"/>
      <c r="JFN95" s="129"/>
      <c r="JFO95" s="129"/>
      <c r="JFP95" s="129"/>
      <c r="JFQ95" s="129"/>
      <c r="JFR95" s="129"/>
      <c r="JFS95" s="129"/>
      <c r="JFT95" s="129"/>
      <c r="JFU95" s="129"/>
      <c r="JFV95" s="129"/>
      <c r="JFW95" s="129"/>
      <c r="JFX95" s="129"/>
      <c r="JFY95" s="129"/>
      <c r="JFZ95" s="129"/>
      <c r="JGA95" s="129"/>
      <c r="JGB95" s="129"/>
      <c r="JGC95" s="129"/>
      <c r="JGD95" s="129"/>
      <c r="JGE95" s="129"/>
      <c r="JGF95" s="129"/>
      <c r="JGG95" s="129"/>
      <c r="JGH95" s="129"/>
      <c r="JGI95" s="129"/>
      <c r="JGJ95" s="129"/>
      <c r="JGK95" s="129"/>
      <c r="JGL95" s="129"/>
      <c r="JGM95" s="129"/>
      <c r="JGN95" s="129"/>
      <c r="JGO95" s="129"/>
      <c r="JGP95" s="129"/>
      <c r="JGQ95" s="129"/>
      <c r="JGR95" s="129"/>
      <c r="JGS95" s="129"/>
      <c r="JGT95" s="129"/>
      <c r="JGU95" s="129"/>
      <c r="JGV95" s="129"/>
      <c r="JGW95" s="129"/>
      <c r="JGX95" s="129"/>
      <c r="JGY95" s="129"/>
      <c r="JGZ95" s="129"/>
      <c r="JHA95" s="129"/>
      <c r="JHB95" s="129"/>
      <c r="JHC95" s="129"/>
      <c r="JHD95" s="129"/>
      <c r="JHE95" s="129"/>
      <c r="JHF95" s="129"/>
      <c r="JHG95" s="129"/>
      <c r="JHH95" s="129"/>
      <c r="JHI95" s="129"/>
      <c r="JHJ95" s="129"/>
      <c r="JHK95" s="129"/>
      <c r="JHL95" s="129"/>
      <c r="JHM95" s="129"/>
      <c r="JHN95" s="129"/>
      <c r="JHO95" s="129"/>
      <c r="JHP95" s="129"/>
      <c r="JHQ95" s="129"/>
      <c r="JHR95" s="129"/>
      <c r="JHS95" s="129"/>
      <c r="JHT95" s="129"/>
      <c r="JHU95" s="129"/>
      <c r="JHV95" s="129"/>
      <c r="JHW95" s="129"/>
      <c r="JHX95" s="129"/>
      <c r="JHY95" s="129"/>
      <c r="JHZ95" s="129"/>
      <c r="JIA95" s="129"/>
      <c r="JIB95" s="129"/>
      <c r="JIC95" s="129"/>
      <c r="JID95" s="129"/>
      <c r="JIE95" s="129"/>
      <c r="JIF95" s="129"/>
      <c r="JIG95" s="129"/>
      <c r="JIH95" s="129"/>
      <c r="JII95" s="129"/>
      <c r="JIJ95" s="129"/>
      <c r="JIK95" s="129"/>
      <c r="JIL95" s="129"/>
      <c r="JIM95" s="129"/>
      <c r="JIN95" s="129"/>
      <c r="JIO95" s="129"/>
      <c r="JIP95" s="129"/>
      <c r="JIQ95" s="129"/>
      <c r="JIR95" s="129"/>
      <c r="JIS95" s="129"/>
      <c r="JIT95" s="129"/>
      <c r="JIU95" s="129"/>
      <c r="JIV95" s="129"/>
      <c r="JIW95" s="129"/>
      <c r="JIX95" s="129"/>
      <c r="JIY95" s="129"/>
      <c r="JIZ95" s="129"/>
      <c r="JJA95" s="129"/>
      <c r="JJB95" s="129"/>
      <c r="JJC95" s="129"/>
      <c r="JJD95" s="129"/>
      <c r="JJE95" s="129"/>
      <c r="JJF95" s="129"/>
      <c r="JJG95" s="129"/>
      <c r="JJH95" s="129"/>
      <c r="JJI95" s="129"/>
      <c r="JJJ95" s="129"/>
      <c r="JJK95" s="129"/>
      <c r="JJL95" s="129"/>
      <c r="JJM95" s="129"/>
      <c r="JJN95" s="129"/>
      <c r="JJO95" s="129"/>
      <c r="JJP95" s="129"/>
      <c r="JJQ95" s="129"/>
      <c r="JJR95" s="129"/>
      <c r="JJS95" s="129"/>
      <c r="JJT95" s="129"/>
      <c r="JJU95" s="129"/>
      <c r="JJV95" s="129"/>
      <c r="JJW95" s="129"/>
      <c r="JJX95" s="129"/>
      <c r="JJY95" s="129"/>
      <c r="JJZ95" s="129"/>
      <c r="JKA95" s="129"/>
      <c r="JKB95" s="129"/>
      <c r="JKC95" s="129"/>
      <c r="JKD95" s="129"/>
      <c r="JKE95" s="129"/>
      <c r="JKF95" s="129"/>
      <c r="JKG95" s="129"/>
      <c r="JKH95" s="129"/>
      <c r="JKI95" s="129"/>
      <c r="JKJ95" s="129"/>
      <c r="JKK95" s="129"/>
      <c r="JKL95" s="129"/>
      <c r="JKM95" s="129"/>
      <c r="JKN95" s="129"/>
      <c r="JKO95" s="129"/>
      <c r="JKP95" s="129"/>
      <c r="JKQ95" s="129"/>
      <c r="JKR95" s="129"/>
      <c r="JKS95" s="129"/>
      <c r="JKT95" s="129"/>
      <c r="JKU95" s="129"/>
      <c r="JKV95" s="129"/>
      <c r="JKW95" s="129"/>
      <c r="JKX95" s="129"/>
      <c r="JKY95" s="129"/>
      <c r="JKZ95" s="129"/>
      <c r="JLA95" s="129"/>
      <c r="JLB95" s="129"/>
      <c r="JLC95" s="129"/>
      <c r="JLD95" s="129"/>
      <c r="JLE95" s="129"/>
      <c r="JLF95" s="129"/>
      <c r="JLG95" s="129"/>
      <c r="JLH95" s="129"/>
      <c r="JLI95" s="129"/>
      <c r="JLJ95" s="129"/>
      <c r="JLK95" s="129"/>
      <c r="JLL95" s="129"/>
      <c r="JLM95" s="129"/>
      <c r="JLN95" s="129"/>
      <c r="JLO95" s="129"/>
      <c r="JLP95" s="129"/>
      <c r="JLQ95" s="129"/>
      <c r="JLR95" s="129"/>
      <c r="JLS95" s="129"/>
      <c r="JLT95" s="129"/>
      <c r="JLU95" s="129"/>
      <c r="JLV95" s="129"/>
      <c r="JLW95" s="129"/>
      <c r="JLX95" s="129"/>
      <c r="JLY95" s="129"/>
      <c r="JLZ95" s="129"/>
      <c r="JMA95" s="129"/>
      <c r="JMB95" s="129"/>
      <c r="JMC95" s="129"/>
      <c r="JMD95" s="129"/>
      <c r="JME95" s="129"/>
      <c r="JMF95" s="129"/>
      <c r="JMG95" s="129"/>
      <c r="JMH95" s="129"/>
      <c r="JMI95" s="129"/>
      <c r="JMJ95" s="129"/>
      <c r="JMK95" s="129"/>
      <c r="JML95" s="129"/>
      <c r="JMM95" s="129"/>
      <c r="JMN95" s="129"/>
      <c r="JMO95" s="129"/>
      <c r="JMP95" s="129"/>
      <c r="JMQ95" s="129"/>
      <c r="JMR95" s="129"/>
      <c r="JMS95" s="129"/>
      <c r="JMT95" s="129"/>
      <c r="JMU95" s="129"/>
      <c r="JMV95" s="129"/>
      <c r="JMW95" s="129"/>
      <c r="JMX95" s="129"/>
      <c r="JMY95" s="129"/>
      <c r="JMZ95" s="129"/>
      <c r="JNA95" s="129"/>
      <c r="JNB95" s="129"/>
      <c r="JNC95" s="129"/>
      <c r="JND95" s="129"/>
      <c r="JNE95" s="129"/>
      <c r="JNF95" s="129"/>
      <c r="JNG95" s="129"/>
      <c r="JNH95" s="129"/>
      <c r="JNI95" s="129"/>
      <c r="JNJ95" s="129"/>
      <c r="JNK95" s="129"/>
      <c r="JNL95" s="129"/>
      <c r="JNM95" s="129"/>
      <c r="JNN95" s="129"/>
      <c r="JNO95" s="129"/>
      <c r="JNP95" s="129"/>
      <c r="JNQ95" s="129"/>
      <c r="JNR95" s="129"/>
      <c r="JNS95" s="129"/>
      <c r="JNT95" s="129"/>
      <c r="JNU95" s="129"/>
      <c r="JNV95" s="129"/>
      <c r="JNW95" s="129"/>
      <c r="JNX95" s="129"/>
      <c r="JNY95" s="129"/>
      <c r="JNZ95" s="129"/>
      <c r="JOA95" s="129"/>
      <c r="JOB95" s="129"/>
      <c r="JOC95" s="129"/>
      <c r="JOD95" s="129"/>
      <c r="JOE95" s="129"/>
      <c r="JOF95" s="129"/>
      <c r="JOG95" s="129"/>
      <c r="JOH95" s="129"/>
      <c r="JOI95" s="129"/>
      <c r="JOJ95" s="129"/>
      <c r="JOK95" s="129"/>
      <c r="JOL95" s="129"/>
      <c r="JOM95" s="129"/>
      <c r="JON95" s="129"/>
      <c r="JOO95" s="129"/>
      <c r="JOP95" s="129"/>
      <c r="JOQ95" s="129"/>
      <c r="JOR95" s="129"/>
      <c r="JOS95" s="129"/>
      <c r="JOT95" s="129"/>
      <c r="JOU95" s="129"/>
      <c r="JOV95" s="129"/>
      <c r="JOW95" s="129"/>
      <c r="JOX95" s="129"/>
      <c r="JOY95" s="129"/>
      <c r="JOZ95" s="129"/>
      <c r="JPA95" s="129"/>
      <c r="JPB95" s="129"/>
      <c r="JPC95" s="129"/>
      <c r="JPD95" s="129"/>
      <c r="JPE95" s="129"/>
      <c r="JPF95" s="129"/>
      <c r="JPG95" s="129"/>
      <c r="JPH95" s="129"/>
      <c r="JPI95" s="129"/>
      <c r="JPJ95" s="129"/>
      <c r="JPK95" s="129"/>
      <c r="JPL95" s="129"/>
      <c r="JPM95" s="129"/>
      <c r="JPN95" s="129"/>
      <c r="JPO95" s="129"/>
      <c r="JPP95" s="129"/>
      <c r="JPQ95" s="129"/>
      <c r="JPR95" s="129"/>
      <c r="JPS95" s="129"/>
      <c r="JPT95" s="129"/>
      <c r="JPU95" s="129"/>
      <c r="JPV95" s="129"/>
      <c r="JPW95" s="129"/>
      <c r="JPX95" s="129"/>
      <c r="JPY95" s="129"/>
      <c r="JPZ95" s="129"/>
      <c r="JQA95" s="129"/>
      <c r="JQB95" s="129"/>
      <c r="JQC95" s="129"/>
      <c r="JQD95" s="129"/>
      <c r="JQE95" s="129"/>
      <c r="JQF95" s="129"/>
      <c r="JQG95" s="129"/>
      <c r="JQH95" s="129"/>
      <c r="JQI95" s="129"/>
      <c r="JQJ95" s="129"/>
      <c r="JQK95" s="129"/>
      <c r="JQL95" s="129"/>
      <c r="JQM95" s="129"/>
      <c r="JQN95" s="129"/>
      <c r="JQO95" s="129"/>
      <c r="JQP95" s="129"/>
      <c r="JQQ95" s="129"/>
      <c r="JQR95" s="129"/>
      <c r="JQS95" s="129"/>
      <c r="JQT95" s="129"/>
      <c r="JQU95" s="129"/>
      <c r="JQV95" s="129"/>
      <c r="JQW95" s="129"/>
      <c r="JQX95" s="129"/>
      <c r="JQY95" s="129"/>
      <c r="JQZ95" s="129"/>
      <c r="JRA95" s="129"/>
      <c r="JRB95" s="129"/>
      <c r="JRC95" s="129"/>
      <c r="JRD95" s="129"/>
      <c r="JRE95" s="129"/>
      <c r="JRF95" s="129"/>
      <c r="JRG95" s="129"/>
      <c r="JRH95" s="129"/>
      <c r="JRI95" s="129"/>
      <c r="JRJ95" s="129"/>
      <c r="JRK95" s="129"/>
      <c r="JRL95" s="129"/>
      <c r="JRM95" s="129"/>
      <c r="JRN95" s="129"/>
      <c r="JRO95" s="129"/>
      <c r="JRP95" s="129"/>
      <c r="JRQ95" s="129"/>
      <c r="JRR95" s="129"/>
      <c r="JRS95" s="129"/>
      <c r="JRT95" s="129"/>
      <c r="JRU95" s="129"/>
      <c r="JRV95" s="129"/>
      <c r="JRW95" s="129"/>
      <c r="JRX95" s="129"/>
      <c r="JRY95" s="129"/>
      <c r="JRZ95" s="129"/>
      <c r="JSA95" s="129"/>
      <c r="JSB95" s="129"/>
      <c r="JSC95" s="129"/>
      <c r="JSD95" s="129"/>
      <c r="JSE95" s="129"/>
      <c r="JSF95" s="129"/>
      <c r="JSG95" s="129"/>
      <c r="JSH95" s="129"/>
      <c r="JSI95" s="129"/>
      <c r="JSJ95" s="129"/>
      <c r="JSK95" s="129"/>
      <c r="JSL95" s="129"/>
      <c r="JSM95" s="129"/>
      <c r="JSN95" s="129"/>
      <c r="JSO95" s="129"/>
      <c r="JSP95" s="129"/>
      <c r="JSQ95" s="129"/>
      <c r="JSR95" s="129"/>
      <c r="JSS95" s="129"/>
      <c r="JST95" s="129"/>
      <c r="JSU95" s="129"/>
      <c r="JSV95" s="129"/>
      <c r="JSW95" s="129"/>
      <c r="JSX95" s="129"/>
      <c r="JSY95" s="129"/>
      <c r="JSZ95" s="129"/>
      <c r="JTA95" s="129"/>
      <c r="JTB95" s="129"/>
      <c r="JTC95" s="129"/>
      <c r="JTD95" s="129"/>
      <c r="JTE95" s="129"/>
      <c r="JTF95" s="129"/>
      <c r="JTG95" s="129"/>
      <c r="JTH95" s="129"/>
      <c r="JTI95" s="129"/>
      <c r="JTJ95" s="129"/>
      <c r="JTK95" s="129"/>
      <c r="JTL95" s="129"/>
      <c r="JTM95" s="129"/>
      <c r="JTN95" s="129"/>
      <c r="JTO95" s="129"/>
      <c r="JTP95" s="129"/>
      <c r="JTQ95" s="129"/>
      <c r="JTR95" s="129"/>
      <c r="JTS95" s="129"/>
      <c r="JTT95" s="129"/>
      <c r="JTU95" s="129"/>
      <c r="JTV95" s="129"/>
      <c r="JTW95" s="129"/>
      <c r="JTX95" s="129"/>
      <c r="JTY95" s="129"/>
      <c r="JTZ95" s="129"/>
      <c r="JUA95" s="129"/>
      <c r="JUB95" s="129"/>
      <c r="JUC95" s="129"/>
      <c r="JUD95" s="129"/>
      <c r="JUE95" s="129"/>
      <c r="JUF95" s="129"/>
      <c r="JUG95" s="129"/>
      <c r="JUH95" s="129"/>
      <c r="JUI95" s="129"/>
      <c r="JUJ95" s="129"/>
      <c r="JUK95" s="129"/>
      <c r="JUL95" s="129"/>
      <c r="JUM95" s="129"/>
      <c r="JUN95" s="129"/>
      <c r="JUO95" s="129"/>
      <c r="JUP95" s="129"/>
      <c r="JUQ95" s="129"/>
      <c r="JUR95" s="129"/>
      <c r="JUS95" s="129"/>
      <c r="JUT95" s="129"/>
      <c r="JUU95" s="129"/>
      <c r="JUV95" s="129"/>
      <c r="JUW95" s="129"/>
      <c r="JUX95" s="129"/>
      <c r="JUY95" s="129"/>
      <c r="JUZ95" s="129"/>
      <c r="JVA95" s="129"/>
      <c r="JVB95" s="129"/>
      <c r="JVC95" s="129"/>
      <c r="JVD95" s="129"/>
      <c r="JVE95" s="129"/>
      <c r="JVF95" s="129"/>
      <c r="JVG95" s="129"/>
      <c r="JVH95" s="129"/>
      <c r="JVI95" s="129"/>
      <c r="JVJ95" s="129"/>
      <c r="JVK95" s="129"/>
      <c r="JVL95" s="129"/>
      <c r="JVM95" s="129"/>
      <c r="JVN95" s="129"/>
      <c r="JVO95" s="129"/>
      <c r="JVP95" s="129"/>
      <c r="JVQ95" s="129"/>
      <c r="JVR95" s="129"/>
      <c r="JVS95" s="129"/>
      <c r="JVT95" s="129"/>
      <c r="JVU95" s="129"/>
      <c r="JVV95" s="129"/>
      <c r="JVW95" s="129"/>
      <c r="JVX95" s="129"/>
      <c r="JVY95" s="129"/>
      <c r="JVZ95" s="129"/>
      <c r="JWA95" s="129"/>
      <c r="JWB95" s="129"/>
      <c r="JWC95" s="129"/>
      <c r="JWD95" s="129"/>
      <c r="JWE95" s="129"/>
      <c r="JWF95" s="129"/>
      <c r="JWG95" s="129"/>
      <c r="JWH95" s="129"/>
      <c r="JWI95" s="129"/>
      <c r="JWJ95" s="129"/>
      <c r="JWK95" s="129"/>
      <c r="JWL95" s="129"/>
      <c r="JWM95" s="129"/>
      <c r="JWN95" s="129"/>
      <c r="JWO95" s="129"/>
      <c r="JWP95" s="129"/>
      <c r="JWQ95" s="129"/>
      <c r="JWR95" s="129"/>
      <c r="JWS95" s="129"/>
      <c r="JWT95" s="129"/>
      <c r="JWU95" s="129"/>
      <c r="JWV95" s="129"/>
      <c r="JWW95" s="129"/>
      <c r="JWX95" s="129"/>
      <c r="JWY95" s="129"/>
      <c r="JWZ95" s="129"/>
      <c r="JXA95" s="129"/>
      <c r="JXB95" s="129"/>
      <c r="JXC95" s="129"/>
      <c r="JXD95" s="129"/>
      <c r="JXE95" s="129"/>
      <c r="JXF95" s="129"/>
      <c r="JXG95" s="129"/>
      <c r="JXH95" s="129"/>
      <c r="JXI95" s="129"/>
      <c r="JXJ95" s="129"/>
      <c r="JXK95" s="129"/>
      <c r="JXL95" s="129"/>
      <c r="JXM95" s="129"/>
      <c r="JXN95" s="129"/>
      <c r="JXO95" s="129"/>
      <c r="JXP95" s="129"/>
      <c r="JXQ95" s="129"/>
      <c r="JXR95" s="129"/>
      <c r="JXS95" s="129"/>
      <c r="JXT95" s="129"/>
      <c r="JXU95" s="129"/>
      <c r="JXV95" s="129"/>
      <c r="JXW95" s="129"/>
      <c r="JXX95" s="129"/>
      <c r="JXY95" s="129"/>
      <c r="JXZ95" s="129"/>
      <c r="JYA95" s="129"/>
      <c r="JYB95" s="129"/>
      <c r="JYC95" s="129"/>
      <c r="JYD95" s="129"/>
      <c r="JYE95" s="129"/>
      <c r="JYF95" s="129"/>
      <c r="JYG95" s="129"/>
      <c r="JYH95" s="129"/>
      <c r="JYI95" s="129"/>
      <c r="JYJ95" s="129"/>
      <c r="JYK95" s="129"/>
      <c r="JYL95" s="129"/>
      <c r="JYM95" s="129"/>
      <c r="JYN95" s="129"/>
      <c r="JYO95" s="129"/>
      <c r="JYP95" s="129"/>
      <c r="JYQ95" s="129"/>
      <c r="JYR95" s="129"/>
      <c r="JYS95" s="129"/>
      <c r="JYT95" s="129"/>
      <c r="JYU95" s="129"/>
      <c r="JYV95" s="129"/>
      <c r="JYW95" s="129"/>
      <c r="JYX95" s="129"/>
      <c r="JYY95" s="129"/>
      <c r="JYZ95" s="129"/>
      <c r="JZA95" s="129"/>
      <c r="JZB95" s="129"/>
      <c r="JZC95" s="129"/>
      <c r="JZD95" s="129"/>
      <c r="JZE95" s="129"/>
      <c r="JZF95" s="129"/>
      <c r="JZG95" s="129"/>
      <c r="JZH95" s="129"/>
      <c r="JZI95" s="129"/>
      <c r="JZJ95" s="129"/>
      <c r="JZK95" s="129"/>
      <c r="JZL95" s="129"/>
      <c r="JZM95" s="129"/>
      <c r="JZN95" s="129"/>
      <c r="JZO95" s="129"/>
      <c r="JZP95" s="129"/>
      <c r="JZQ95" s="129"/>
      <c r="JZR95" s="129"/>
      <c r="JZS95" s="129"/>
      <c r="JZT95" s="129"/>
      <c r="JZU95" s="129"/>
      <c r="JZV95" s="129"/>
      <c r="JZW95" s="129"/>
      <c r="JZX95" s="129"/>
      <c r="JZY95" s="129"/>
      <c r="JZZ95" s="129"/>
      <c r="KAA95" s="129"/>
      <c r="KAB95" s="129"/>
      <c r="KAC95" s="129"/>
      <c r="KAD95" s="129"/>
      <c r="KAE95" s="129"/>
      <c r="KAF95" s="129"/>
      <c r="KAG95" s="129"/>
      <c r="KAH95" s="129"/>
      <c r="KAI95" s="129"/>
      <c r="KAJ95" s="129"/>
      <c r="KAK95" s="129"/>
      <c r="KAL95" s="129"/>
      <c r="KAM95" s="129"/>
      <c r="KAN95" s="129"/>
      <c r="KAO95" s="129"/>
      <c r="KAP95" s="129"/>
      <c r="KAQ95" s="129"/>
      <c r="KAR95" s="129"/>
      <c r="KAS95" s="129"/>
      <c r="KAT95" s="129"/>
      <c r="KAU95" s="129"/>
      <c r="KAV95" s="129"/>
      <c r="KAW95" s="129"/>
      <c r="KAX95" s="129"/>
      <c r="KAY95" s="129"/>
      <c r="KAZ95" s="129"/>
      <c r="KBA95" s="129"/>
      <c r="KBB95" s="129"/>
      <c r="KBC95" s="129"/>
      <c r="KBD95" s="129"/>
      <c r="KBE95" s="129"/>
      <c r="KBF95" s="129"/>
      <c r="KBG95" s="129"/>
      <c r="KBH95" s="129"/>
      <c r="KBI95" s="129"/>
      <c r="KBJ95" s="129"/>
      <c r="KBK95" s="129"/>
      <c r="KBL95" s="129"/>
      <c r="KBM95" s="129"/>
      <c r="KBN95" s="129"/>
      <c r="KBO95" s="129"/>
      <c r="KBP95" s="129"/>
      <c r="KBQ95" s="129"/>
      <c r="KBR95" s="129"/>
      <c r="KBS95" s="129"/>
      <c r="KBT95" s="129"/>
      <c r="KBU95" s="129"/>
      <c r="KBV95" s="129"/>
      <c r="KBW95" s="129"/>
      <c r="KBX95" s="129"/>
      <c r="KBY95" s="129"/>
      <c r="KBZ95" s="129"/>
      <c r="KCA95" s="129"/>
      <c r="KCB95" s="129"/>
      <c r="KCC95" s="129"/>
      <c r="KCD95" s="129"/>
      <c r="KCE95" s="129"/>
      <c r="KCF95" s="129"/>
      <c r="KCG95" s="129"/>
      <c r="KCH95" s="129"/>
      <c r="KCI95" s="129"/>
      <c r="KCJ95" s="129"/>
      <c r="KCK95" s="129"/>
      <c r="KCL95" s="129"/>
      <c r="KCM95" s="129"/>
      <c r="KCN95" s="129"/>
      <c r="KCO95" s="129"/>
      <c r="KCP95" s="129"/>
      <c r="KCQ95" s="129"/>
      <c r="KCR95" s="129"/>
      <c r="KCS95" s="129"/>
      <c r="KCT95" s="129"/>
      <c r="KCU95" s="129"/>
      <c r="KCV95" s="129"/>
      <c r="KCW95" s="129"/>
      <c r="KCX95" s="129"/>
      <c r="KCY95" s="129"/>
      <c r="KCZ95" s="129"/>
      <c r="KDA95" s="129"/>
      <c r="KDB95" s="129"/>
      <c r="KDC95" s="129"/>
      <c r="KDD95" s="129"/>
      <c r="KDE95" s="129"/>
      <c r="KDF95" s="129"/>
      <c r="KDG95" s="129"/>
      <c r="KDH95" s="129"/>
      <c r="KDI95" s="129"/>
      <c r="KDJ95" s="129"/>
      <c r="KDK95" s="129"/>
      <c r="KDL95" s="129"/>
      <c r="KDM95" s="129"/>
      <c r="KDN95" s="129"/>
      <c r="KDO95" s="129"/>
      <c r="KDP95" s="129"/>
      <c r="KDQ95" s="129"/>
      <c r="KDR95" s="129"/>
      <c r="KDS95" s="129"/>
      <c r="KDT95" s="129"/>
      <c r="KDU95" s="129"/>
      <c r="KDV95" s="129"/>
      <c r="KDW95" s="129"/>
      <c r="KDX95" s="129"/>
      <c r="KDY95" s="129"/>
      <c r="KDZ95" s="129"/>
      <c r="KEA95" s="129"/>
      <c r="KEB95" s="129"/>
      <c r="KEC95" s="129"/>
      <c r="KED95" s="129"/>
      <c r="KEE95" s="129"/>
      <c r="KEF95" s="129"/>
      <c r="KEG95" s="129"/>
      <c r="KEH95" s="129"/>
      <c r="KEI95" s="129"/>
      <c r="KEJ95" s="129"/>
      <c r="KEK95" s="129"/>
      <c r="KEL95" s="129"/>
      <c r="KEM95" s="129"/>
      <c r="KEN95" s="129"/>
      <c r="KEO95" s="129"/>
      <c r="KEP95" s="129"/>
      <c r="KEQ95" s="129"/>
      <c r="KER95" s="129"/>
      <c r="KES95" s="129"/>
      <c r="KET95" s="129"/>
      <c r="KEU95" s="129"/>
      <c r="KEV95" s="129"/>
      <c r="KEW95" s="129"/>
      <c r="KEX95" s="129"/>
      <c r="KEY95" s="129"/>
      <c r="KEZ95" s="129"/>
      <c r="KFA95" s="129"/>
      <c r="KFB95" s="129"/>
      <c r="KFC95" s="129"/>
      <c r="KFD95" s="129"/>
      <c r="KFE95" s="129"/>
      <c r="KFF95" s="129"/>
      <c r="KFG95" s="129"/>
      <c r="KFH95" s="129"/>
      <c r="KFI95" s="129"/>
      <c r="KFJ95" s="129"/>
      <c r="KFK95" s="129"/>
      <c r="KFL95" s="129"/>
      <c r="KFM95" s="129"/>
      <c r="KFN95" s="129"/>
      <c r="KFO95" s="129"/>
      <c r="KFP95" s="129"/>
      <c r="KFQ95" s="129"/>
      <c r="KFR95" s="129"/>
      <c r="KFS95" s="129"/>
      <c r="KFT95" s="129"/>
      <c r="KFU95" s="129"/>
      <c r="KFV95" s="129"/>
      <c r="KFW95" s="129"/>
      <c r="KFX95" s="129"/>
      <c r="KFY95" s="129"/>
      <c r="KFZ95" s="129"/>
      <c r="KGA95" s="129"/>
      <c r="KGB95" s="129"/>
      <c r="KGC95" s="129"/>
      <c r="KGD95" s="129"/>
      <c r="KGE95" s="129"/>
      <c r="KGF95" s="129"/>
      <c r="KGG95" s="129"/>
      <c r="KGH95" s="129"/>
      <c r="KGI95" s="129"/>
      <c r="KGJ95" s="129"/>
      <c r="KGK95" s="129"/>
      <c r="KGL95" s="129"/>
      <c r="KGM95" s="129"/>
      <c r="KGN95" s="129"/>
      <c r="KGO95" s="129"/>
      <c r="KGP95" s="129"/>
      <c r="KGQ95" s="129"/>
      <c r="KGR95" s="129"/>
      <c r="KGS95" s="129"/>
      <c r="KGT95" s="129"/>
      <c r="KGU95" s="129"/>
      <c r="KGV95" s="129"/>
      <c r="KGW95" s="129"/>
      <c r="KGX95" s="129"/>
      <c r="KGY95" s="129"/>
      <c r="KGZ95" s="129"/>
      <c r="KHA95" s="129"/>
      <c r="KHB95" s="129"/>
      <c r="KHC95" s="129"/>
      <c r="KHD95" s="129"/>
      <c r="KHE95" s="129"/>
      <c r="KHF95" s="129"/>
      <c r="KHG95" s="129"/>
      <c r="KHH95" s="129"/>
      <c r="KHI95" s="129"/>
      <c r="KHJ95" s="129"/>
      <c r="KHK95" s="129"/>
      <c r="KHL95" s="129"/>
      <c r="KHM95" s="129"/>
      <c r="KHN95" s="129"/>
      <c r="KHO95" s="129"/>
      <c r="KHP95" s="129"/>
      <c r="KHQ95" s="129"/>
      <c r="KHR95" s="129"/>
      <c r="KHS95" s="129"/>
      <c r="KHT95" s="129"/>
      <c r="KHU95" s="129"/>
      <c r="KHV95" s="129"/>
      <c r="KHW95" s="129"/>
      <c r="KHX95" s="129"/>
      <c r="KHY95" s="129"/>
      <c r="KHZ95" s="129"/>
      <c r="KIA95" s="129"/>
      <c r="KIB95" s="129"/>
      <c r="KIC95" s="129"/>
      <c r="KID95" s="129"/>
      <c r="KIE95" s="129"/>
      <c r="KIF95" s="129"/>
      <c r="KIG95" s="129"/>
      <c r="KIH95" s="129"/>
      <c r="KII95" s="129"/>
      <c r="KIJ95" s="129"/>
      <c r="KIK95" s="129"/>
      <c r="KIL95" s="129"/>
      <c r="KIM95" s="129"/>
      <c r="KIN95" s="129"/>
      <c r="KIO95" s="129"/>
      <c r="KIP95" s="129"/>
      <c r="KIQ95" s="129"/>
      <c r="KIR95" s="129"/>
      <c r="KIS95" s="129"/>
      <c r="KIT95" s="129"/>
      <c r="KIU95" s="129"/>
      <c r="KIV95" s="129"/>
      <c r="KIW95" s="129"/>
      <c r="KIX95" s="129"/>
      <c r="KIY95" s="129"/>
      <c r="KIZ95" s="129"/>
      <c r="KJA95" s="129"/>
      <c r="KJB95" s="129"/>
      <c r="KJC95" s="129"/>
      <c r="KJD95" s="129"/>
      <c r="KJE95" s="129"/>
      <c r="KJF95" s="129"/>
      <c r="KJG95" s="129"/>
      <c r="KJH95" s="129"/>
      <c r="KJI95" s="129"/>
      <c r="KJJ95" s="129"/>
      <c r="KJK95" s="129"/>
      <c r="KJL95" s="129"/>
      <c r="KJM95" s="129"/>
      <c r="KJN95" s="129"/>
      <c r="KJO95" s="129"/>
      <c r="KJP95" s="129"/>
      <c r="KJQ95" s="129"/>
      <c r="KJR95" s="129"/>
      <c r="KJS95" s="129"/>
      <c r="KJT95" s="129"/>
      <c r="KJU95" s="129"/>
      <c r="KJV95" s="129"/>
      <c r="KJW95" s="129"/>
      <c r="KJX95" s="129"/>
      <c r="KJY95" s="129"/>
      <c r="KJZ95" s="129"/>
      <c r="KKA95" s="129"/>
      <c r="KKB95" s="129"/>
      <c r="KKC95" s="129"/>
      <c r="KKD95" s="129"/>
      <c r="KKE95" s="129"/>
      <c r="KKF95" s="129"/>
      <c r="KKG95" s="129"/>
      <c r="KKH95" s="129"/>
      <c r="KKI95" s="129"/>
      <c r="KKJ95" s="129"/>
      <c r="KKK95" s="129"/>
      <c r="KKL95" s="129"/>
      <c r="KKM95" s="129"/>
      <c r="KKN95" s="129"/>
      <c r="KKO95" s="129"/>
      <c r="KKP95" s="129"/>
      <c r="KKQ95" s="129"/>
      <c r="KKR95" s="129"/>
      <c r="KKS95" s="129"/>
      <c r="KKT95" s="129"/>
      <c r="KKU95" s="129"/>
      <c r="KKV95" s="129"/>
      <c r="KKW95" s="129"/>
      <c r="KKX95" s="129"/>
      <c r="KKY95" s="129"/>
      <c r="KKZ95" s="129"/>
      <c r="KLA95" s="129"/>
      <c r="KLB95" s="129"/>
      <c r="KLC95" s="129"/>
      <c r="KLD95" s="129"/>
      <c r="KLE95" s="129"/>
      <c r="KLF95" s="129"/>
      <c r="KLG95" s="129"/>
      <c r="KLH95" s="129"/>
      <c r="KLI95" s="129"/>
      <c r="KLJ95" s="129"/>
      <c r="KLK95" s="129"/>
      <c r="KLL95" s="129"/>
      <c r="KLM95" s="129"/>
      <c r="KLN95" s="129"/>
      <c r="KLO95" s="129"/>
      <c r="KLP95" s="129"/>
      <c r="KLQ95" s="129"/>
      <c r="KLR95" s="129"/>
      <c r="KLS95" s="129"/>
      <c r="KLT95" s="129"/>
      <c r="KLU95" s="129"/>
      <c r="KLV95" s="129"/>
      <c r="KLW95" s="129"/>
      <c r="KLX95" s="129"/>
      <c r="KLY95" s="129"/>
      <c r="KLZ95" s="129"/>
      <c r="KMA95" s="129"/>
      <c r="KMB95" s="129"/>
      <c r="KMC95" s="129"/>
      <c r="KMD95" s="129"/>
      <c r="KME95" s="129"/>
      <c r="KMF95" s="129"/>
      <c r="KMG95" s="129"/>
      <c r="KMH95" s="129"/>
      <c r="KMI95" s="129"/>
      <c r="KMJ95" s="129"/>
      <c r="KMK95" s="129"/>
      <c r="KML95" s="129"/>
      <c r="KMM95" s="129"/>
      <c r="KMN95" s="129"/>
      <c r="KMO95" s="129"/>
      <c r="KMP95" s="129"/>
      <c r="KMQ95" s="129"/>
      <c r="KMR95" s="129"/>
      <c r="KMS95" s="129"/>
      <c r="KMT95" s="129"/>
      <c r="KMU95" s="129"/>
      <c r="KMV95" s="129"/>
      <c r="KMW95" s="129"/>
      <c r="KMX95" s="129"/>
      <c r="KMY95" s="129"/>
      <c r="KMZ95" s="129"/>
      <c r="KNA95" s="129"/>
      <c r="KNB95" s="129"/>
      <c r="KNC95" s="129"/>
      <c r="KND95" s="129"/>
      <c r="KNE95" s="129"/>
      <c r="KNF95" s="129"/>
      <c r="KNG95" s="129"/>
      <c r="KNH95" s="129"/>
      <c r="KNI95" s="129"/>
      <c r="KNJ95" s="129"/>
      <c r="KNK95" s="129"/>
      <c r="KNL95" s="129"/>
      <c r="KNM95" s="129"/>
      <c r="KNN95" s="129"/>
      <c r="KNO95" s="129"/>
      <c r="KNP95" s="129"/>
      <c r="KNQ95" s="129"/>
      <c r="KNR95" s="129"/>
      <c r="KNS95" s="129"/>
      <c r="KNT95" s="129"/>
      <c r="KNU95" s="129"/>
      <c r="KNV95" s="129"/>
      <c r="KNW95" s="129"/>
      <c r="KNX95" s="129"/>
      <c r="KNY95" s="129"/>
      <c r="KNZ95" s="129"/>
      <c r="KOA95" s="129"/>
      <c r="KOB95" s="129"/>
      <c r="KOC95" s="129"/>
      <c r="KOD95" s="129"/>
      <c r="KOE95" s="129"/>
      <c r="KOF95" s="129"/>
      <c r="KOG95" s="129"/>
      <c r="KOH95" s="129"/>
      <c r="KOI95" s="129"/>
      <c r="KOJ95" s="129"/>
      <c r="KOK95" s="129"/>
      <c r="KOL95" s="129"/>
      <c r="KOM95" s="129"/>
      <c r="KON95" s="129"/>
      <c r="KOO95" s="129"/>
      <c r="KOP95" s="129"/>
      <c r="KOQ95" s="129"/>
      <c r="KOR95" s="129"/>
      <c r="KOS95" s="129"/>
      <c r="KOT95" s="129"/>
      <c r="KOU95" s="129"/>
      <c r="KOV95" s="129"/>
      <c r="KOW95" s="129"/>
      <c r="KOX95" s="129"/>
      <c r="KOY95" s="129"/>
      <c r="KOZ95" s="129"/>
      <c r="KPA95" s="129"/>
      <c r="KPB95" s="129"/>
      <c r="KPC95" s="129"/>
      <c r="KPD95" s="129"/>
      <c r="KPE95" s="129"/>
      <c r="KPF95" s="129"/>
      <c r="KPG95" s="129"/>
      <c r="KPH95" s="129"/>
      <c r="KPI95" s="129"/>
      <c r="KPJ95" s="129"/>
      <c r="KPK95" s="129"/>
      <c r="KPL95" s="129"/>
      <c r="KPM95" s="129"/>
      <c r="KPN95" s="129"/>
      <c r="KPO95" s="129"/>
      <c r="KPP95" s="129"/>
      <c r="KPQ95" s="129"/>
      <c r="KPR95" s="129"/>
      <c r="KPS95" s="129"/>
      <c r="KPT95" s="129"/>
      <c r="KPU95" s="129"/>
      <c r="KPV95" s="129"/>
      <c r="KPW95" s="129"/>
      <c r="KPX95" s="129"/>
      <c r="KPY95" s="129"/>
      <c r="KPZ95" s="129"/>
      <c r="KQA95" s="129"/>
      <c r="KQB95" s="129"/>
      <c r="KQC95" s="129"/>
      <c r="KQD95" s="129"/>
      <c r="KQE95" s="129"/>
      <c r="KQF95" s="129"/>
      <c r="KQG95" s="129"/>
      <c r="KQH95" s="129"/>
      <c r="KQI95" s="129"/>
      <c r="KQJ95" s="129"/>
      <c r="KQK95" s="129"/>
      <c r="KQL95" s="129"/>
      <c r="KQM95" s="129"/>
      <c r="KQN95" s="129"/>
      <c r="KQO95" s="129"/>
      <c r="KQP95" s="129"/>
      <c r="KQQ95" s="129"/>
      <c r="KQR95" s="129"/>
      <c r="KQS95" s="129"/>
      <c r="KQT95" s="129"/>
      <c r="KQU95" s="129"/>
      <c r="KQV95" s="129"/>
      <c r="KQW95" s="129"/>
      <c r="KQX95" s="129"/>
      <c r="KQY95" s="129"/>
      <c r="KQZ95" s="129"/>
      <c r="KRA95" s="129"/>
      <c r="KRB95" s="129"/>
      <c r="KRC95" s="129"/>
      <c r="KRD95" s="129"/>
      <c r="KRE95" s="129"/>
      <c r="KRF95" s="129"/>
      <c r="KRG95" s="129"/>
      <c r="KRH95" s="129"/>
      <c r="KRI95" s="129"/>
      <c r="KRJ95" s="129"/>
      <c r="KRK95" s="129"/>
      <c r="KRL95" s="129"/>
      <c r="KRM95" s="129"/>
      <c r="KRN95" s="129"/>
      <c r="KRO95" s="129"/>
      <c r="KRP95" s="129"/>
      <c r="KRQ95" s="129"/>
      <c r="KRR95" s="129"/>
      <c r="KRS95" s="129"/>
      <c r="KRT95" s="129"/>
      <c r="KRU95" s="129"/>
      <c r="KRV95" s="129"/>
      <c r="KRW95" s="129"/>
      <c r="KRX95" s="129"/>
      <c r="KRY95" s="129"/>
      <c r="KRZ95" s="129"/>
      <c r="KSA95" s="129"/>
      <c r="KSB95" s="129"/>
      <c r="KSC95" s="129"/>
      <c r="KSD95" s="129"/>
      <c r="KSE95" s="129"/>
      <c r="KSF95" s="129"/>
      <c r="KSG95" s="129"/>
      <c r="KSH95" s="129"/>
      <c r="KSI95" s="129"/>
      <c r="KSJ95" s="129"/>
      <c r="KSK95" s="129"/>
      <c r="KSL95" s="129"/>
      <c r="KSM95" s="129"/>
      <c r="KSN95" s="129"/>
      <c r="KSO95" s="129"/>
      <c r="KSP95" s="129"/>
      <c r="KSQ95" s="129"/>
      <c r="KSR95" s="129"/>
      <c r="KSS95" s="129"/>
      <c r="KST95" s="129"/>
      <c r="KSU95" s="129"/>
      <c r="KSV95" s="129"/>
      <c r="KSW95" s="129"/>
      <c r="KSX95" s="129"/>
      <c r="KSY95" s="129"/>
      <c r="KSZ95" s="129"/>
      <c r="KTA95" s="129"/>
      <c r="KTB95" s="129"/>
      <c r="KTC95" s="129"/>
      <c r="KTD95" s="129"/>
      <c r="KTE95" s="129"/>
      <c r="KTF95" s="129"/>
      <c r="KTG95" s="129"/>
      <c r="KTH95" s="129"/>
      <c r="KTI95" s="129"/>
      <c r="KTJ95" s="129"/>
      <c r="KTK95" s="129"/>
      <c r="KTL95" s="129"/>
      <c r="KTM95" s="129"/>
      <c r="KTN95" s="129"/>
      <c r="KTO95" s="129"/>
      <c r="KTP95" s="129"/>
      <c r="KTQ95" s="129"/>
      <c r="KTR95" s="129"/>
      <c r="KTS95" s="129"/>
      <c r="KTT95" s="129"/>
      <c r="KTU95" s="129"/>
      <c r="KTV95" s="129"/>
      <c r="KTW95" s="129"/>
      <c r="KTX95" s="129"/>
      <c r="KTY95" s="129"/>
      <c r="KTZ95" s="129"/>
      <c r="KUA95" s="129"/>
      <c r="KUB95" s="129"/>
      <c r="KUC95" s="129"/>
      <c r="KUD95" s="129"/>
      <c r="KUE95" s="129"/>
      <c r="KUF95" s="129"/>
      <c r="KUG95" s="129"/>
      <c r="KUH95" s="129"/>
      <c r="KUI95" s="129"/>
      <c r="KUJ95" s="129"/>
      <c r="KUK95" s="129"/>
      <c r="KUL95" s="129"/>
      <c r="KUM95" s="129"/>
      <c r="KUN95" s="129"/>
      <c r="KUO95" s="129"/>
      <c r="KUP95" s="129"/>
      <c r="KUQ95" s="129"/>
      <c r="KUR95" s="129"/>
      <c r="KUS95" s="129"/>
      <c r="KUT95" s="129"/>
      <c r="KUU95" s="129"/>
      <c r="KUV95" s="129"/>
      <c r="KUW95" s="129"/>
      <c r="KUX95" s="129"/>
      <c r="KUY95" s="129"/>
      <c r="KUZ95" s="129"/>
      <c r="KVA95" s="129"/>
      <c r="KVB95" s="129"/>
      <c r="KVC95" s="129"/>
      <c r="KVD95" s="129"/>
      <c r="KVE95" s="129"/>
      <c r="KVF95" s="129"/>
      <c r="KVG95" s="129"/>
      <c r="KVH95" s="129"/>
      <c r="KVI95" s="129"/>
      <c r="KVJ95" s="129"/>
      <c r="KVK95" s="129"/>
      <c r="KVL95" s="129"/>
      <c r="KVM95" s="129"/>
      <c r="KVN95" s="129"/>
      <c r="KVO95" s="129"/>
      <c r="KVP95" s="129"/>
      <c r="KVQ95" s="129"/>
      <c r="KVR95" s="129"/>
      <c r="KVS95" s="129"/>
      <c r="KVT95" s="129"/>
      <c r="KVU95" s="129"/>
      <c r="KVV95" s="129"/>
      <c r="KVW95" s="129"/>
      <c r="KVX95" s="129"/>
      <c r="KVY95" s="129"/>
      <c r="KVZ95" s="129"/>
      <c r="KWA95" s="129"/>
      <c r="KWB95" s="129"/>
      <c r="KWC95" s="129"/>
      <c r="KWD95" s="129"/>
      <c r="KWE95" s="129"/>
      <c r="KWF95" s="129"/>
      <c r="KWG95" s="129"/>
      <c r="KWH95" s="129"/>
      <c r="KWI95" s="129"/>
      <c r="KWJ95" s="129"/>
      <c r="KWK95" s="129"/>
      <c r="KWL95" s="129"/>
      <c r="KWM95" s="129"/>
      <c r="KWN95" s="129"/>
      <c r="KWO95" s="129"/>
      <c r="KWP95" s="129"/>
      <c r="KWQ95" s="129"/>
      <c r="KWR95" s="129"/>
      <c r="KWS95" s="129"/>
      <c r="KWT95" s="129"/>
      <c r="KWU95" s="129"/>
      <c r="KWV95" s="129"/>
      <c r="KWW95" s="129"/>
      <c r="KWX95" s="129"/>
      <c r="KWY95" s="129"/>
      <c r="KWZ95" s="129"/>
      <c r="KXA95" s="129"/>
      <c r="KXB95" s="129"/>
      <c r="KXC95" s="129"/>
      <c r="KXD95" s="129"/>
      <c r="KXE95" s="129"/>
      <c r="KXF95" s="129"/>
      <c r="KXG95" s="129"/>
      <c r="KXH95" s="129"/>
      <c r="KXI95" s="129"/>
      <c r="KXJ95" s="129"/>
      <c r="KXK95" s="129"/>
      <c r="KXL95" s="129"/>
      <c r="KXM95" s="129"/>
      <c r="KXN95" s="129"/>
      <c r="KXO95" s="129"/>
      <c r="KXP95" s="129"/>
      <c r="KXQ95" s="129"/>
      <c r="KXR95" s="129"/>
      <c r="KXS95" s="129"/>
      <c r="KXT95" s="129"/>
      <c r="KXU95" s="129"/>
      <c r="KXV95" s="129"/>
      <c r="KXW95" s="129"/>
      <c r="KXX95" s="129"/>
      <c r="KXY95" s="129"/>
      <c r="KXZ95" s="129"/>
      <c r="KYA95" s="129"/>
      <c r="KYB95" s="129"/>
      <c r="KYC95" s="129"/>
      <c r="KYD95" s="129"/>
      <c r="KYE95" s="129"/>
      <c r="KYF95" s="129"/>
      <c r="KYG95" s="129"/>
      <c r="KYH95" s="129"/>
      <c r="KYI95" s="129"/>
      <c r="KYJ95" s="129"/>
      <c r="KYK95" s="129"/>
      <c r="KYL95" s="129"/>
      <c r="KYM95" s="129"/>
      <c r="KYN95" s="129"/>
      <c r="KYO95" s="129"/>
      <c r="KYP95" s="129"/>
      <c r="KYQ95" s="129"/>
      <c r="KYR95" s="129"/>
      <c r="KYS95" s="129"/>
      <c r="KYT95" s="129"/>
      <c r="KYU95" s="129"/>
      <c r="KYV95" s="129"/>
      <c r="KYW95" s="129"/>
      <c r="KYX95" s="129"/>
      <c r="KYY95" s="129"/>
      <c r="KYZ95" s="129"/>
      <c r="KZA95" s="129"/>
      <c r="KZB95" s="129"/>
      <c r="KZC95" s="129"/>
      <c r="KZD95" s="129"/>
      <c r="KZE95" s="129"/>
      <c r="KZF95" s="129"/>
      <c r="KZG95" s="129"/>
      <c r="KZH95" s="129"/>
      <c r="KZI95" s="129"/>
      <c r="KZJ95" s="129"/>
      <c r="KZK95" s="129"/>
      <c r="KZL95" s="129"/>
      <c r="KZM95" s="129"/>
      <c r="KZN95" s="129"/>
      <c r="KZO95" s="129"/>
      <c r="KZP95" s="129"/>
      <c r="KZQ95" s="129"/>
      <c r="KZR95" s="129"/>
      <c r="KZS95" s="129"/>
      <c r="KZT95" s="129"/>
      <c r="KZU95" s="129"/>
      <c r="KZV95" s="129"/>
      <c r="KZW95" s="129"/>
      <c r="KZX95" s="129"/>
      <c r="KZY95" s="129"/>
      <c r="KZZ95" s="129"/>
      <c r="LAA95" s="129"/>
      <c r="LAB95" s="129"/>
      <c r="LAC95" s="129"/>
      <c r="LAD95" s="129"/>
      <c r="LAE95" s="129"/>
      <c r="LAF95" s="129"/>
      <c r="LAG95" s="129"/>
      <c r="LAH95" s="129"/>
      <c r="LAI95" s="129"/>
      <c r="LAJ95" s="129"/>
      <c r="LAK95" s="129"/>
      <c r="LAL95" s="129"/>
      <c r="LAM95" s="129"/>
      <c r="LAN95" s="129"/>
      <c r="LAO95" s="129"/>
      <c r="LAP95" s="129"/>
      <c r="LAQ95" s="129"/>
      <c r="LAR95" s="129"/>
      <c r="LAS95" s="129"/>
      <c r="LAT95" s="129"/>
      <c r="LAU95" s="129"/>
      <c r="LAV95" s="129"/>
      <c r="LAW95" s="129"/>
      <c r="LAX95" s="129"/>
      <c r="LAY95" s="129"/>
      <c r="LAZ95" s="129"/>
      <c r="LBA95" s="129"/>
      <c r="LBB95" s="129"/>
      <c r="LBC95" s="129"/>
      <c r="LBD95" s="129"/>
      <c r="LBE95" s="129"/>
      <c r="LBF95" s="129"/>
      <c r="LBG95" s="129"/>
      <c r="LBH95" s="129"/>
      <c r="LBI95" s="129"/>
      <c r="LBJ95" s="129"/>
      <c r="LBK95" s="129"/>
      <c r="LBL95" s="129"/>
      <c r="LBM95" s="129"/>
      <c r="LBN95" s="129"/>
      <c r="LBO95" s="129"/>
      <c r="LBP95" s="129"/>
      <c r="LBQ95" s="129"/>
      <c r="LBR95" s="129"/>
      <c r="LBS95" s="129"/>
      <c r="LBT95" s="129"/>
      <c r="LBU95" s="129"/>
      <c r="LBV95" s="129"/>
      <c r="LBW95" s="129"/>
      <c r="LBX95" s="129"/>
      <c r="LBY95" s="129"/>
      <c r="LBZ95" s="129"/>
      <c r="LCA95" s="129"/>
      <c r="LCB95" s="129"/>
      <c r="LCC95" s="129"/>
      <c r="LCD95" s="129"/>
      <c r="LCE95" s="129"/>
      <c r="LCF95" s="129"/>
      <c r="LCG95" s="129"/>
      <c r="LCH95" s="129"/>
      <c r="LCI95" s="129"/>
      <c r="LCJ95" s="129"/>
      <c r="LCK95" s="129"/>
      <c r="LCL95" s="129"/>
      <c r="LCM95" s="129"/>
      <c r="LCN95" s="129"/>
      <c r="LCO95" s="129"/>
      <c r="LCP95" s="129"/>
      <c r="LCQ95" s="129"/>
      <c r="LCR95" s="129"/>
      <c r="LCS95" s="129"/>
      <c r="LCT95" s="129"/>
      <c r="LCU95" s="129"/>
      <c r="LCV95" s="129"/>
      <c r="LCW95" s="129"/>
      <c r="LCX95" s="129"/>
      <c r="LCY95" s="129"/>
      <c r="LCZ95" s="129"/>
      <c r="LDA95" s="129"/>
      <c r="LDB95" s="129"/>
      <c r="LDC95" s="129"/>
      <c r="LDD95" s="129"/>
      <c r="LDE95" s="129"/>
      <c r="LDF95" s="129"/>
      <c r="LDG95" s="129"/>
      <c r="LDH95" s="129"/>
      <c r="LDI95" s="129"/>
      <c r="LDJ95" s="129"/>
      <c r="LDK95" s="129"/>
      <c r="LDL95" s="129"/>
      <c r="LDM95" s="129"/>
      <c r="LDN95" s="129"/>
      <c r="LDO95" s="129"/>
      <c r="LDP95" s="129"/>
      <c r="LDQ95" s="129"/>
      <c r="LDR95" s="129"/>
      <c r="LDS95" s="129"/>
      <c r="LDT95" s="129"/>
      <c r="LDU95" s="129"/>
      <c r="LDV95" s="129"/>
      <c r="LDW95" s="129"/>
      <c r="LDX95" s="129"/>
      <c r="LDY95" s="129"/>
      <c r="LDZ95" s="129"/>
      <c r="LEA95" s="129"/>
      <c r="LEB95" s="129"/>
      <c r="LEC95" s="129"/>
      <c r="LED95" s="129"/>
      <c r="LEE95" s="129"/>
      <c r="LEF95" s="129"/>
      <c r="LEG95" s="129"/>
      <c r="LEH95" s="129"/>
      <c r="LEI95" s="129"/>
      <c r="LEJ95" s="129"/>
      <c r="LEK95" s="129"/>
      <c r="LEL95" s="129"/>
      <c r="LEM95" s="129"/>
      <c r="LEN95" s="129"/>
      <c r="LEO95" s="129"/>
      <c r="LEP95" s="129"/>
      <c r="LEQ95" s="129"/>
      <c r="LER95" s="129"/>
      <c r="LES95" s="129"/>
      <c r="LET95" s="129"/>
      <c r="LEU95" s="129"/>
      <c r="LEV95" s="129"/>
      <c r="LEW95" s="129"/>
      <c r="LEX95" s="129"/>
      <c r="LEY95" s="129"/>
      <c r="LEZ95" s="129"/>
      <c r="LFA95" s="129"/>
      <c r="LFB95" s="129"/>
      <c r="LFC95" s="129"/>
      <c r="LFD95" s="129"/>
      <c r="LFE95" s="129"/>
      <c r="LFF95" s="129"/>
      <c r="LFG95" s="129"/>
      <c r="LFH95" s="129"/>
      <c r="LFI95" s="129"/>
      <c r="LFJ95" s="129"/>
      <c r="LFK95" s="129"/>
      <c r="LFL95" s="129"/>
      <c r="LFM95" s="129"/>
      <c r="LFN95" s="129"/>
      <c r="LFO95" s="129"/>
      <c r="LFP95" s="129"/>
      <c r="LFQ95" s="129"/>
      <c r="LFR95" s="129"/>
      <c r="LFS95" s="129"/>
      <c r="LFT95" s="129"/>
      <c r="LFU95" s="129"/>
      <c r="LFV95" s="129"/>
      <c r="LFW95" s="129"/>
      <c r="LFX95" s="129"/>
      <c r="LFY95" s="129"/>
      <c r="LFZ95" s="129"/>
      <c r="LGA95" s="129"/>
      <c r="LGB95" s="129"/>
      <c r="LGC95" s="129"/>
      <c r="LGD95" s="129"/>
      <c r="LGE95" s="129"/>
      <c r="LGF95" s="129"/>
      <c r="LGG95" s="129"/>
      <c r="LGH95" s="129"/>
      <c r="LGI95" s="129"/>
      <c r="LGJ95" s="129"/>
      <c r="LGK95" s="129"/>
      <c r="LGL95" s="129"/>
      <c r="LGM95" s="129"/>
      <c r="LGN95" s="129"/>
      <c r="LGO95" s="129"/>
      <c r="LGP95" s="129"/>
      <c r="LGQ95" s="129"/>
      <c r="LGR95" s="129"/>
      <c r="LGS95" s="129"/>
      <c r="LGT95" s="129"/>
      <c r="LGU95" s="129"/>
      <c r="LGV95" s="129"/>
      <c r="LGW95" s="129"/>
      <c r="LGX95" s="129"/>
      <c r="LGY95" s="129"/>
      <c r="LGZ95" s="129"/>
      <c r="LHA95" s="129"/>
      <c r="LHB95" s="129"/>
      <c r="LHC95" s="129"/>
      <c r="LHD95" s="129"/>
      <c r="LHE95" s="129"/>
      <c r="LHF95" s="129"/>
      <c r="LHG95" s="129"/>
      <c r="LHH95" s="129"/>
      <c r="LHI95" s="129"/>
      <c r="LHJ95" s="129"/>
      <c r="LHK95" s="129"/>
      <c r="LHL95" s="129"/>
      <c r="LHM95" s="129"/>
      <c r="LHN95" s="129"/>
      <c r="LHO95" s="129"/>
      <c r="LHP95" s="129"/>
      <c r="LHQ95" s="129"/>
      <c r="LHR95" s="129"/>
      <c r="LHS95" s="129"/>
      <c r="LHT95" s="129"/>
      <c r="LHU95" s="129"/>
      <c r="LHV95" s="129"/>
      <c r="LHW95" s="129"/>
      <c r="LHX95" s="129"/>
      <c r="LHY95" s="129"/>
      <c r="LHZ95" s="129"/>
      <c r="LIA95" s="129"/>
      <c r="LIB95" s="129"/>
      <c r="LIC95" s="129"/>
      <c r="LID95" s="129"/>
      <c r="LIE95" s="129"/>
      <c r="LIF95" s="129"/>
      <c r="LIG95" s="129"/>
      <c r="LIH95" s="129"/>
      <c r="LII95" s="129"/>
      <c r="LIJ95" s="129"/>
      <c r="LIK95" s="129"/>
      <c r="LIL95" s="129"/>
      <c r="LIM95" s="129"/>
      <c r="LIN95" s="129"/>
      <c r="LIO95" s="129"/>
      <c r="LIP95" s="129"/>
      <c r="LIQ95" s="129"/>
      <c r="LIR95" s="129"/>
      <c r="LIS95" s="129"/>
      <c r="LIT95" s="129"/>
      <c r="LIU95" s="129"/>
      <c r="LIV95" s="129"/>
      <c r="LIW95" s="129"/>
      <c r="LIX95" s="129"/>
      <c r="LIY95" s="129"/>
      <c r="LIZ95" s="129"/>
      <c r="LJA95" s="129"/>
      <c r="LJB95" s="129"/>
      <c r="LJC95" s="129"/>
      <c r="LJD95" s="129"/>
      <c r="LJE95" s="129"/>
      <c r="LJF95" s="129"/>
      <c r="LJG95" s="129"/>
      <c r="LJH95" s="129"/>
      <c r="LJI95" s="129"/>
      <c r="LJJ95" s="129"/>
      <c r="LJK95" s="129"/>
      <c r="LJL95" s="129"/>
      <c r="LJM95" s="129"/>
      <c r="LJN95" s="129"/>
      <c r="LJO95" s="129"/>
      <c r="LJP95" s="129"/>
      <c r="LJQ95" s="129"/>
      <c r="LJR95" s="129"/>
      <c r="LJS95" s="129"/>
      <c r="LJT95" s="129"/>
      <c r="LJU95" s="129"/>
      <c r="LJV95" s="129"/>
      <c r="LJW95" s="129"/>
      <c r="LJX95" s="129"/>
      <c r="LJY95" s="129"/>
      <c r="LJZ95" s="129"/>
      <c r="LKA95" s="129"/>
      <c r="LKB95" s="129"/>
      <c r="LKC95" s="129"/>
      <c r="LKD95" s="129"/>
      <c r="LKE95" s="129"/>
      <c r="LKF95" s="129"/>
      <c r="LKG95" s="129"/>
      <c r="LKH95" s="129"/>
      <c r="LKI95" s="129"/>
      <c r="LKJ95" s="129"/>
      <c r="LKK95" s="129"/>
      <c r="LKL95" s="129"/>
      <c r="LKM95" s="129"/>
      <c r="LKN95" s="129"/>
      <c r="LKO95" s="129"/>
      <c r="LKP95" s="129"/>
      <c r="LKQ95" s="129"/>
      <c r="LKR95" s="129"/>
      <c r="LKS95" s="129"/>
      <c r="LKT95" s="129"/>
      <c r="LKU95" s="129"/>
      <c r="LKV95" s="129"/>
      <c r="LKW95" s="129"/>
      <c r="LKX95" s="129"/>
      <c r="LKY95" s="129"/>
      <c r="LKZ95" s="129"/>
      <c r="LLA95" s="129"/>
      <c r="LLB95" s="129"/>
      <c r="LLC95" s="129"/>
      <c r="LLD95" s="129"/>
      <c r="LLE95" s="129"/>
      <c r="LLF95" s="129"/>
      <c r="LLG95" s="129"/>
      <c r="LLH95" s="129"/>
      <c r="LLI95" s="129"/>
      <c r="LLJ95" s="129"/>
      <c r="LLK95" s="129"/>
      <c r="LLL95" s="129"/>
      <c r="LLM95" s="129"/>
      <c r="LLN95" s="129"/>
      <c r="LLO95" s="129"/>
      <c r="LLP95" s="129"/>
      <c r="LLQ95" s="129"/>
      <c r="LLR95" s="129"/>
      <c r="LLS95" s="129"/>
      <c r="LLT95" s="129"/>
      <c r="LLU95" s="129"/>
      <c r="LLV95" s="129"/>
      <c r="LLW95" s="129"/>
      <c r="LLX95" s="129"/>
      <c r="LLY95" s="129"/>
      <c r="LLZ95" s="129"/>
      <c r="LMA95" s="129"/>
      <c r="LMB95" s="129"/>
      <c r="LMC95" s="129"/>
      <c r="LMD95" s="129"/>
      <c r="LME95" s="129"/>
      <c r="LMF95" s="129"/>
      <c r="LMG95" s="129"/>
      <c r="LMH95" s="129"/>
      <c r="LMI95" s="129"/>
      <c r="LMJ95" s="129"/>
      <c r="LMK95" s="129"/>
      <c r="LML95" s="129"/>
      <c r="LMM95" s="129"/>
      <c r="LMN95" s="129"/>
      <c r="LMO95" s="129"/>
      <c r="LMP95" s="129"/>
      <c r="LMQ95" s="129"/>
      <c r="LMR95" s="129"/>
      <c r="LMS95" s="129"/>
      <c r="LMT95" s="129"/>
      <c r="LMU95" s="129"/>
      <c r="LMV95" s="129"/>
      <c r="LMW95" s="129"/>
      <c r="LMX95" s="129"/>
      <c r="LMY95" s="129"/>
      <c r="LMZ95" s="129"/>
      <c r="LNA95" s="129"/>
      <c r="LNB95" s="129"/>
      <c r="LNC95" s="129"/>
      <c r="LND95" s="129"/>
      <c r="LNE95" s="129"/>
      <c r="LNF95" s="129"/>
      <c r="LNG95" s="129"/>
      <c r="LNH95" s="129"/>
      <c r="LNI95" s="129"/>
      <c r="LNJ95" s="129"/>
      <c r="LNK95" s="129"/>
      <c r="LNL95" s="129"/>
      <c r="LNM95" s="129"/>
      <c r="LNN95" s="129"/>
      <c r="LNO95" s="129"/>
      <c r="LNP95" s="129"/>
      <c r="LNQ95" s="129"/>
      <c r="LNR95" s="129"/>
      <c r="LNS95" s="129"/>
      <c r="LNT95" s="129"/>
      <c r="LNU95" s="129"/>
      <c r="LNV95" s="129"/>
      <c r="LNW95" s="129"/>
      <c r="LNX95" s="129"/>
      <c r="LNY95" s="129"/>
      <c r="LNZ95" s="129"/>
      <c r="LOA95" s="129"/>
      <c r="LOB95" s="129"/>
      <c r="LOC95" s="129"/>
      <c r="LOD95" s="129"/>
      <c r="LOE95" s="129"/>
      <c r="LOF95" s="129"/>
      <c r="LOG95" s="129"/>
      <c r="LOH95" s="129"/>
      <c r="LOI95" s="129"/>
      <c r="LOJ95" s="129"/>
      <c r="LOK95" s="129"/>
      <c r="LOL95" s="129"/>
      <c r="LOM95" s="129"/>
      <c r="LON95" s="129"/>
      <c r="LOO95" s="129"/>
      <c r="LOP95" s="129"/>
      <c r="LOQ95" s="129"/>
      <c r="LOR95" s="129"/>
      <c r="LOS95" s="129"/>
      <c r="LOT95" s="129"/>
      <c r="LOU95" s="129"/>
      <c r="LOV95" s="129"/>
      <c r="LOW95" s="129"/>
      <c r="LOX95" s="129"/>
      <c r="LOY95" s="129"/>
      <c r="LOZ95" s="129"/>
      <c r="LPA95" s="129"/>
      <c r="LPB95" s="129"/>
      <c r="LPC95" s="129"/>
      <c r="LPD95" s="129"/>
      <c r="LPE95" s="129"/>
      <c r="LPF95" s="129"/>
      <c r="LPG95" s="129"/>
      <c r="LPH95" s="129"/>
      <c r="LPI95" s="129"/>
      <c r="LPJ95" s="129"/>
      <c r="LPK95" s="129"/>
      <c r="LPL95" s="129"/>
      <c r="LPM95" s="129"/>
      <c r="LPN95" s="129"/>
      <c r="LPO95" s="129"/>
      <c r="LPP95" s="129"/>
      <c r="LPQ95" s="129"/>
      <c r="LPR95" s="129"/>
      <c r="LPS95" s="129"/>
      <c r="LPT95" s="129"/>
      <c r="LPU95" s="129"/>
      <c r="LPV95" s="129"/>
      <c r="LPW95" s="129"/>
      <c r="LPX95" s="129"/>
      <c r="LPY95" s="129"/>
      <c r="LPZ95" s="129"/>
      <c r="LQA95" s="129"/>
      <c r="LQB95" s="129"/>
      <c r="LQC95" s="129"/>
      <c r="LQD95" s="129"/>
      <c r="LQE95" s="129"/>
      <c r="LQF95" s="129"/>
      <c r="LQG95" s="129"/>
      <c r="LQH95" s="129"/>
      <c r="LQI95" s="129"/>
      <c r="LQJ95" s="129"/>
      <c r="LQK95" s="129"/>
      <c r="LQL95" s="129"/>
      <c r="LQM95" s="129"/>
      <c r="LQN95" s="129"/>
      <c r="LQO95" s="129"/>
      <c r="LQP95" s="129"/>
      <c r="LQQ95" s="129"/>
      <c r="LQR95" s="129"/>
      <c r="LQS95" s="129"/>
      <c r="LQT95" s="129"/>
      <c r="LQU95" s="129"/>
      <c r="LQV95" s="129"/>
      <c r="LQW95" s="129"/>
      <c r="LQX95" s="129"/>
      <c r="LQY95" s="129"/>
      <c r="LQZ95" s="129"/>
      <c r="LRA95" s="129"/>
      <c r="LRB95" s="129"/>
      <c r="LRC95" s="129"/>
      <c r="LRD95" s="129"/>
      <c r="LRE95" s="129"/>
      <c r="LRF95" s="129"/>
      <c r="LRG95" s="129"/>
      <c r="LRH95" s="129"/>
      <c r="LRI95" s="129"/>
      <c r="LRJ95" s="129"/>
      <c r="LRK95" s="129"/>
      <c r="LRL95" s="129"/>
      <c r="LRM95" s="129"/>
      <c r="LRN95" s="129"/>
      <c r="LRO95" s="129"/>
      <c r="LRP95" s="129"/>
      <c r="LRQ95" s="129"/>
      <c r="LRR95" s="129"/>
      <c r="LRS95" s="129"/>
      <c r="LRT95" s="129"/>
      <c r="LRU95" s="129"/>
      <c r="LRV95" s="129"/>
      <c r="LRW95" s="129"/>
      <c r="LRX95" s="129"/>
      <c r="LRY95" s="129"/>
      <c r="LRZ95" s="129"/>
      <c r="LSA95" s="129"/>
      <c r="LSB95" s="129"/>
      <c r="LSC95" s="129"/>
      <c r="LSD95" s="129"/>
      <c r="LSE95" s="129"/>
      <c r="LSF95" s="129"/>
      <c r="LSG95" s="129"/>
      <c r="LSH95" s="129"/>
      <c r="LSI95" s="129"/>
      <c r="LSJ95" s="129"/>
      <c r="LSK95" s="129"/>
      <c r="LSL95" s="129"/>
      <c r="LSM95" s="129"/>
      <c r="LSN95" s="129"/>
      <c r="LSO95" s="129"/>
      <c r="LSP95" s="129"/>
      <c r="LSQ95" s="129"/>
      <c r="LSR95" s="129"/>
      <c r="LSS95" s="129"/>
      <c r="LST95" s="129"/>
      <c r="LSU95" s="129"/>
      <c r="LSV95" s="129"/>
      <c r="LSW95" s="129"/>
      <c r="LSX95" s="129"/>
      <c r="LSY95" s="129"/>
      <c r="LSZ95" s="129"/>
      <c r="LTA95" s="129"/>
      <c r="LTB95" s="129"/>
      <c r="LTC95" s="129"/>
      <c r="LTD95" s="129"/>
      <c r="LTE95" s="129"/>
      <c r="LTF95" s="129"/>
      <c r="LTG95" s="129"/>
      <c r="LTH95" s="129"/>
      <c r="LTI95" s="129"/>
      <c r="LTJ95" s="129"/>
      <c r="LTK95" s="129"/>
      <c r="LTL95" s="129"/>
      <c r="LTM95" s="129"/>
      <c r="LTN95" s="129"/>
      <c r="LTO95" s="129"/>
      <c r="LTP95" s="129"/>
      <c r="LTQ95" s="129"/>
      <c r="LTR95" s="129"/>
      <c r="LTS95" s="129"/>
      <c r="LTT95" s="129"/>
      <c r="LTU95" s="129"/>
      <c r="LTV95" s="129"/>
      <c r="LTW95" s="129"/>
      <c r="LTX95" s="129"/>
      <c r="LTY95" s="129"/>
      <c r="LTZ95" s="129"/>
      <c r="LUA95" s="129"/>
      <c r="LUB95" s="129"/>
      <c r="LUC95" s="129"/>
      <c r="LUD95" s="129"/>
      <c r="LUE95" s="129"/>
      <c r="LUF95" s="129"/>
      <c r="LUG95" s="129"/>
      <c r="LUH95" s="129"/>
      <c r="LUI95" s="129"/>
      <c r="LUJ95" s="129"/>
      <c r="LUK95" s="129"/>
      <c r="LUL95" s="129"/>
      <c r="LUM95" s="129"/>
      <c r="LUN95" s="129"/>
      <c r="LUO95" s="129"/>
      <c r="LUP95" s="129"/>
      <c r="LUQ95" s="129"/>
      <c r="LUR95" s="129"/>
      <c r="LUS95" s="129"/>
      <c r="LUT95" s="129"/>
      <c r="LUU95" s="129"/>
      <c r="LUV95" s="129"/>
      <c r="LUW95" s="129"/>
      <c r="LUX95" s="129"/>
      <c r="LUY95" s="129"/>
      <c r="LUZ95" s="129"/>
      <c r="LVA95" s="129"/>
      <c r="LVB95" s="129"/>
      <c r="LVC95" s="129"/>
      <c r="LVD95" s="129"/>
      <c r="LVE95" s="129"/>
      <c r="LVF95" s="129"/>
      <c r="LVG95" s="129"/>
      <c r="LVH95" s="129"/>
      <c r="LVI95" s="129"/>
      <c r="LVJ95" s="129"/>
      <c r="LVK95" s="129"/>
      <c r="LVL95" s="129"/>
      <c r="LVM95" s="129"/>
      <c r="LVN95" s="129"/>
      <c r="LVO95" s="129"/>
      <c r="LVP95" s="129"/>
      <c r="LVQ95" s="129"/>
      <c r="LVR95" s="129"/>
      <c r="LVS95" s="129"/>
      <c r="LVT95" s="129"/>
      <c r="LVU95" s="129"/>
      <c r="LVV95" s="129"/>
      <c r="LVW95" s="129"/>
      <c r="LVX95" s="129"/>
      <c r="LVY95" s="129"/>
      <c r="LVZ95" s="129"/>
      <c r="LWA95" s="129"/>
      <c r="LWB95" s="129"/>
      <c r="LWC95" s="129"/>
      <c r="LWD95" s="129"/>
      <c r="LWE95" s="129"/>
      <c r="LWF95" s="129"/>
      <c r="LWG95" s="129"/>
      <c r="LWH95" s="129"/>
      <c r="LWI95" s="129"/>
      <c r="LWJ95" s="129"/>
      <c r="LWK95" s="129"/>
      <c r="LWL95" s="129"/>
      <c r="LWM95" s="129"/>
      <c r="LWN95" s="129"/>
      <c r="LWO95" s="129"/>
      <c r="LWP95" s="129"/>
      <c r="LWQ95" s="129"/>
      <c r="LWR95" s="129"/>
      <c r="LWS95" s="129"/>
      <c r="LWT95" s="129"/>
      <c r="LWU95" s="129"/>
      <c r="LWV95" s="129"/>
      <c r="LWW95" s="129"/>
      <c r="LWX95" s="129"/>
      <c r="LWY95" s="129"/>
      <c r="LWZ95" s="129"/>
      <c r="LXA95" s="129"/>
      <c r="LXB95" s="129"/>
      <c r="LXC95" s="129"/>
      <c r="LXD95" s="129"/>
      <c r="LXE95" s="129"/>
      <c r="LXF95" s="129"/>
      <c r="LXG95" s="129"/>
      <c r="LXH95" s="129"/>
      <c r="LXI95" s="129"/>
      <c r="LXJ95" s="129"/>
      <c r="LXK95" s="129"/>
      <c r="LXL95" s="129"/>
      <c r="LXM95" s="129"/>
      <c r="LXN95" s="129"/>
      <c r="LXO95" s="129"/>
      <c r="LXP95" s="129"/>
      <c r="LXQ95" s="129"/>
      <c r="LXR95" s="129"/>
      <c r="LXS95" s="129"/>
      <c r="LXT95" s="129"/>
      <c r="LXU95" s="129"/>
      <c r="LXV95" s="129"/>
      <c r="LXW95" s="129"/>
      <c r="LXX95" s="129"/>
      <c r="LXY95" s="129"/>
      <c r="LXZ95" s="129"/>
      <c r="LYA95" s="129"/>
      <c r="LYB95" s="129"/>
      <c r="LYC95" s="129"/>
      <c r="LYD95" s="129"/>
      <c r="LYE95" s="129"/>
      <c r="LYF95" s="129"/>
      <c r="LYG95" s="129"/>
      <c r="LYH95" s="129"/>
      <c r="LYI95" s="129"/>
      <c r="LYJ95" s="129"/>
      <c r="LYK95" s="129"/>
      <c r="LYL95" s="129"/>
      <c r="LYM95" s="129"/>
      <c r="LYN95" s="129"/>
      <c r="LYO95" s="129"/>
      <c r="LYP95" s="129"/>
      <c r="LYQ95" s="129"/>
      <c r="LYR95" s="129"/>
      <c r="LYS95" s="129"/>
      <c r="LYT95" s="129"/>
      <c r="LYU95" s="129"/>
      <c r="LYV95" s="129"/>
      <c r="LYW95" s="129"/>
      <c r="LYX95" s="129"/>
      <c r="LYY95" s="129"/>
      <c r="LYZ95" s="129"/>
      <c r="LZA95" s="129"/>
      <c r="LZB95" s="129"/>
      <c r="LZC95" s="129"/>
      <c r="LZD95" s="129"/>
      <c r="LZE95" s="129"/>
      <c r="LZF95" s="129"/>
      <c r="LZG95" s="129"/>
      <c r="LZH95" s="129"/>
      <c r="LZI95" s="129"/>
      <c r="LZJ95" s="129"/>
      <c r="LZK95" s="129"/>
      <c r="LZL95" s="129"/>
      <c r="LZM95" s="129"/>
      <c r="LZN95" s="129"/>
      <c r="LZO95" s="129"/>
      <c r="LZP95" s="129"/>
      <c r="LZQ95" s="129"/>
      <c r="LZR95" s="129"/>
      <c r="LZS95" s="129"/>
      <c r="LZT95" s="129"/>
      <c r="LZU95" s="129"/>
      <c r="LZV95" s="129"/>
      <c r="LZW95" s="129"/>
      <c r="LZX95" s="129"/>
      <c r="LZY95" s="129"/>
      <c r="LZZ95" s="129"/>
      <c r="MAA95" s="129"/>
      <c r="MAB95" s="129"/>
      <c r="MAC95" s="129"/>
      <c r="MAD95" s="129"/>
      <c r="MAE95" s="129"/>
      <c r="MAF95" s="129"/>
      <c r="MAG95" s="129"/>
      <c r="MAH95" s="129"/>
      <c r="MAI95" s="129"/>
      <c r="MAJ95" s="129"/>
      <c r="MAK95" s="129"/>
      <c r="MAL95" s="129"/>
      <c r="MAM95" s="129"/>
      <c r="MAN95" s="129"/>
      <c r="MAO95" s="129"/>
      <c r="MAP95" s="129"/>
      <c r="MAQ95" s="129"/>
      <c r="MAR95" s="129"/>
      <c r="MAS95" s="129"/>
      <c r="MAT95" s="129"/>
      <c r="MAU95" s="129"/>
      <c r="MAV95" s="129"/>
      <c r="MAW95" s="129"/>
      <c r="MAX95" s="129"/>
      <c r="MAY95" s="129"/>
      <c r="MAZ95" s="129"/>
      <c r="MBA95" s="129"/>
      <c r="MBB95" s="129"/>
      <c r="MBC95" s="129"/>
      <c r="MBD95" s="129"/>
      <c r="MBE95" s="129"/>
      <c r="MBF95" s="129"/>
      <c r="MBG95" s="129"/>
      <c r="MBH95" s="129"/>
      <c r="MBI95" s="129"/>
      <c r="MBJ95" s="129"/>
      <c r="MBK95" s="129"/>
      <c r="MBL95" s="129"/>
      <c r="MBM95" s="129"/>
      <c r="MBN95" s="129"/>
      <c r="MBO95" s="129"/>
      <c r="MBP95" s="129"/>
      <c r="MBQ95" s="129"/>
      <c r="MBR95" s="129"/>
      <c r="MBS95" s="129"/>
      <c r="MBT95" s="129"/>
      <c r="MBU95" s="129"/>
      <c r="MBV95" s="129"/>
      <c r="MBW95" s="129"/>
      <c r="MBX95" s="129"/>
      <c r="MBY95" s="129"/>
      <c r="MBZ95" s="129"/>
      <c r="MCA95" s="129"/>
      <c r="MCB95" s="129"/>
      <c r="MCC95" s="129"/>
      <c r="MCD95" s="129"/>
      <c r="MCE95" s="129"/>
      <c r="MCF95" s="129"/>
      <c r="MCG95" s="129"/>
      <c r="MCH95" s="129"/>
      <c r="MCI95" s="129"/>
      <c r="MCJ95" s="129"/>
      <c r="MCK95" s="129"/>
      <c r="MCL95" s="129"/>
      <c r="MCM95" s="129"/>
      <c r="MCN95" s="129"/>
      <c r="MCO95" s="129"/>
      <c r="MCP95" s="129"/>
      <c r="MCQ95" s="129"/>
      <c r="MCR95" s="129"/>
      <c r="MCS95" s="129"/>
      <c r="MCT95" s="129"/>
      <c r="MCU95" s="129"/>
      <c r="MCV95" s="129"/>
      <c r="MCW95" s="129"/>
      <c r="MCX95" s="129"/>
      <c r="MCY95" s="129"/>
      <c r="MCZ95" s="129"/>
      <c r="MDA95" s="129"/>
      <c r="MDB95" s="129"/>
      <c r="MDC95" s="129"/>
      <c r="MDD95" s="129"/>
      <c r="MDE95" s="129"/>
      <c r="MDF95" s="129"/>
      <c r="MDG95" s="129"/>
      <c r="MDH95" s="129"/>
      <c r="MDI95" s="129"/>
      <c r="MDJ95" s="129"/>
      <c r="MDK95" s="129"/>
      <c r="MDL95" s="129"/>
      <c r="MDM95" s="129"/>
      <c r="MDN95" s="129"/>
      <c r="MDO95" s="129"/>
      <c r="MDP95" s="129"/>
      <c r="MDQ95" s="129"/>
      <c r="MDR95" s="129"/>
      <c r="MDS95" s="129"/>
      <c r="MDT95" s="129"/>
      <c r="MDU95" s="129"/>
      <c r="MDV95" s="129"/>
      <c r="MDW95" s="129"/>
      <c r="MDX95" s="129"/>
      <c r="MDY95" s="129"/>
      <c r="MDZ95" s="129"/>
      <c r="MEA95" s="129"/>
      <c r="MEB95" s="129"/>
      <c r="MEC95" s="129"/>
      <c r="MED95" s="129"/>
      <c r="MEE95" s="129"/>
      <c r="MEF95" s="129"/>
      <c r="MEG95" s="129"/>
      <c r="MEH95" s="129"/>
      <c r="MEI95" s="129"/>
      <c r="MEJ95" s="129"/>
      <c r="MEK95" s="129"/>
      <c r="MEL95" s="129"/>
      <c r="MEM95" s="129"/>
      <c r="MEN95" s="129"/>
      <c r="MEO95" s="129"/>
      <c r="MEP95" s="129"/>
      <c r="MEQ95" s="129"/>
      <c r="MER95" s="129"/>
      <c r="MES95" s="129"/>
      <c r="MET95" s="129"/>
      <c r="MEU95" s="129"/>
      <c r="MEV95" s="129"/>
      <c r="MEW95" s="129"/>
      <c r="MEX95" s="129"/>
      <c r="MEY95" s="129"/>
      <c r="MEZ95" s="129"/>
      <c r="MFA95" s="129"/>
      <c r="MFB95" s="129"/>
      <c r="MFC95" s="129"/>
      <c r="MFD95" s="129"/>
      <c r="MFE95" s="129"/>
      <c r="MFF95" s="129"/>
      <c r="MFG95" s="129"/>
      <c r="MFH95" s="129"/>
      <c r="MFI95" s="129"/>
      <c r="MFJ95" s="129"/>
      <c r="MFK95" s="129"/>
      <c r="MFL95" s="129"/>
      <c r="MFM95" s="129"/>
      <c r="MFN95" s="129"/>
      <c r="MFO95" s="129"/>
      <c r="MFP95" s="129"/>
      <c r="MFQ95" s="129"/>
      <c r="MFR95" s="129"/>
      <c r="MFS95" s="129"/>
      <c r="MFT95" s="129"/>
      <c r="MFU95" s="129"/>
      <c r="MFV95" s="129"/>
      <c r="MFW95" s="129"/>
      <c r="MFX95" s="129"/>
      <c r="MFY95" s="129"/>
      <c r="MFZ95" s="129"/>
      <c r="MGA95" s="129"/>
      <c r="MGB95" s="129"/>
      <c r="MGC95" s="129"/>
      <c r="MGD95" s="129"/>
      <c r="MGE95" s="129"/>
      <c r="MGF95" s="129"/>
      <c r="MGG95" s="129"/>
      <c r="MGH95" s="129"/>
      <c r="MGI95" s="129"/>
      <c r="MGJ95" s="129"/>
      <c r="MGK95" s="129"/>
      <c r="MGL95" s="129"/>
      <c r="MGM95" s="129"/>
      <c r="MGN95" s="129"/>
      <c r="MGO95" s="129"/>
      <c r="MGP95" s="129"/>
      <c r="MGQ95" s="129"/>
      <c r="MGR95" s="129"/>
      <c r="MGS95" s="129"/>
      <c r="MGT95" s="129"/>
      <c r="MGU95" s="129"/>
      <c r="MGV95" s="129"/>
      <c r="MGW95" s="129"/>
      <c r="MGX95" s="129"/>
      <c r="MGY95" s="129"/>
      <c r="MGZ95" s="129"/>
      <c r="MHA95" s="129"/>
      <c r="MHB95" s="129"/>
      <c r="MHC95" s="129"/>
      <c r="MHD95" s="129"/>
      <c r="MHE95" s="129"/>
      <c r="MHF95" s="129"/>
      <c r="MHG95" s="129"/>
      <c r="MHH95" s="129"/>
      <c r="MHI95" s="129"/>
      <c r="MHJ95" s="129"/>
      <c r="MHK95" s="129"/>
      <c r="MHL95" s="129"/>
      <c r="MHM95" s="129"/>
      <c r="MHN95" s="129"/>
      <c r="MHO95" s="129"/>
      <c r="MHP95" s="129"/>
      <c r="MHQ95" s="129"/>
      <c r="MHR95" s="129"/>
      <c r="MHS95" s="129"/>
      <c r="MHT95" s="129"/>
      <c r="MHU95" s="129"/>
      <c r="MHV95" s="129"/>
      <c r="MHW95" s="129"/>
      <c r="MHX95" s="129"/>
      <c r="MHY95" s="129"/>
      <c r="MHZ95" s="129"/>
      <c r="MIA95" s="129"/>
      <c r="MIB95" s="129"/>
      <c r="MIC95" s="129"/>
      <c r="MID95" s="129"/>
      <c r="MIE95" s="129"/>
      <c r="MIF95" s="129"/>
      <c r="MIG95" s="129"/>
      <c r="MIH95" s="129"/>
      <c r="MII95" s="129"/>
      <c r="MIJ95" s="129"/>
      <c r="MIK95" s="129"/>
      <c r="MIL95" s="129"/>
      <c r="MIM95" s="129"/>
      <c r="MIN95" s="129"/>
      <c r="MIO95" s="129"/>
      <c r="MIP95" s="129"/>
      <c r="MIQ95" s="129"/>
      <c r="MIR95" s="129"/>
      <c r="MIS95" s="129"/>
      <c r="MIT95" s="129"/>
      <c r="MIU95" s="129"/>
      <c r="MIV95" s="129"/>
      <c r="MIW95" s="129"/>
      <c r="MIX95" s="129"/>
      <c r="MIY95" s="129"/>
      <c r="MIZ95" s="129"/>
      <c r="MJA95" s="129"/>
      <c r="MJB95" s="129"/>
      <c r="MJC95" s="129"/>
      <c r="MJD95" s="129"/>
      <c r="MJE95" s="129"/>
      <c r="MJF95" s="129"/>
      <c r="MJG95" s="129"/>
      <c r="MJH95" s="129"/>
      <c r="MJI95" s="129"/>
      <c r="MJJ95" s="129"/>
      <c r="MJK95" s="129"/>
      <c r="MJL95" s="129"/>
      <c r="MJM95" s="129"/>
      <c r="MJN95" s="129"/>
      <c r="MJO95" s="129"/>
      <c r="MJP95" s="129"/>
      <c r="MJQ95" s="129"/>
      <c r="MJR95" s="129"/>
      <c r="MJS95" s="129"/>
      <c r="MJT95" s="129"/>
      <c r="MJU95" s="129"/>
      <c r="MJV95" s="129"/>
      <c r="MJW95" s="129"/>
      <c r="MJX95" s="129"/>
      <c r="MJY95" s="129"/>
      <c r="MJZ95" s="129"/>
      <c r="MKA95" s="129"/>
      <c r="MKB95" s="129"/>
      <c r="MKC95" s="129"/>
      <c r="MKD95" s="129"/>
      <c r="MKE95" s="129"/>
      <c r="MKF95" s="129"/>
      <c r="MKG95" s="129"/>
      <c r="MKH95" s="129"/>
      <c r="MKI95" s="129"/>
      <c r="MKJ95" s="129"/>
      <c r="MKK95" s="129"/>
      <c r="MKL95" s="129"/>
      <c r="MKM95" s="129"/>
      <c r="MKN95" s="129"/>
      <c r="MKO95" s="129"/>
      <c r="MKP95" s="129"/>
      <c r="MKQ95" s="129"/>
      <c r="MKR95" s="129"/>
      <c r="MKS95" s="129"/>
      <c r="MKT95" s="129"/>
      <c r="MKU95" s="129"/>
      <c r="MKV95" s="129"/>
      <c r="MKW95" s="129"/>
      <c r="MKX95" s="129"/>
      <c r="MKY95" s="129"/>
      <c r="MKZ95" s="129"/>
      <c r="MLA95" s="129"/>
      <c r="MLB95" s="129"/>
      <c r="MLC95" s="129"/>
      <c r="MLD95" s="129"/>
      <c r="MLE95" s="129"/>
      <c r="MLF95" s="129"/>
      <c r="MLG95" s="129"/>
      <c r="MLH95" s="129"/>
      <c r="MLI95" s="129"/>
      <c r="MLJ95" s="129"/>
      <c r="MLK95" s="129"/>
      <c r="MLL95" s="129"/>
      <c r="MLM95" s="129"/>
      <c r="MLN95" s="129"/>
      <c r="MLO95" s="129"/>
      <c r="MLP95" s="129"/>
      <c r="MLQ95" s="129"/>
      <c r="MLR95" s="129"/>
      <c r="MLS95" s="129"/>
      <c r="MLT95" s="129"/>
      <c r="MLU95" s="129"/>
      <c r="MLV95" s="129"/>
      <c r="MLW95" s="129"/>
      <c r="MLX95" s="129"/>
      <c r="MLY95" s="129"/>
      <c r="MLZ95" s="129"/>
      <c r="MMA95" s="129"/>
      <c r="MMB95" s="129"/>
      <c r="MMC95" s="129"/>
      <c r="MMD95" s="129"/>
      <c r="MME95" s="129"/>
      <c r="MMF95" s="129"/>
      <c r="MMG95" s="129"/>
      <c r="MMH95" s="129"/>
      <c r="MMI95" s="129"/>
      <c r="MMJ95" s="129"/>
      <c r="MMK95" s="129"/>
      <c r="MML95" s="129"/>
      <c r="MMM95" s="129"/>
      <c r="MMN95" s="129"/>
      <c r="MMO95" s="129"/>
      <c r="MMP95" s="129"/>
      <c r="MMQ95" s="129"/>
      <c r="MMR95" s="129"/>
      <c r="MMS95" s="129"/>
      <c r="MMT95" s="129"/>
      <c r="MMU95" s="129"/>
      <c r="MMV95" s="129"/>
      <c r="MMW95" s="129"/>
      <c r="MMX95" s="129"/>
      <c r="MMY95" s="129"/>
      <c r="MMZ95" s="129"/>
      <c r="MNA95" s="129"/>
      <c r="MNB95" s="129"/>
      <c r="MNC95" s="129"/>
      <c r="MND95" s="129"/>
      <c r="MNE95" s="129"/>
      <c r="MNF95" s="129"/>
      <c r="MNG95" s="129"/>
      <c r="MNH95" s="129"/>
      <c r="MNI95" s="129"/>
      <c r="MNJ95" s="129"/>
      <c r="MNK95" s="129"/>
      <c r="MNL95" s="129"/>
      <c r="MNM95" s="129"/>
      <c r="MNN95" s="129"/>
      <c r="MNO95" s="129"/>
      <c r="MNP95" s="129"/>
      <c r="MNQ95" s="129"/>
      <c r="MNR95" s="129"/>
      <c r="MNS95" s="129"/>
      <c r="MNT95" s="129"/>
      <c r="MNU95" s="129"/>
      <c r="MNV95" s="129"/>
      <c r="MNW95" s="129"/>
      <c r="MNX95" s="129"/>
      <c r="MNY95" s="129"/>
      <c r="MNZ95" s="129"/>
      <c r="MOA95" s="129"/>
      <c r="MOB95" s="129"/>
      <c r="MOC95" s="129"/>
      <c r="MOD95" s="129"/>
      <c r="MOE95" s="129"/>
      <c r="MOF95" s="129"/>
      <c r="MOG95" s="129"/>
      <c r="MOH95" s="129"/>
      <c r="MOI95" s="129"/>
      <c r="MOJ95" s="129"/>
      <c r="MOK95" s="129"/>
      <c r="MOL95" s="129"/>
      <c r="MOM95" s="129"/>
      <c r="MON95" s="129"/>
      <c r="MOO95" s="129"/>
      <c r="MOP95" s="129"/>
      <c r="MOQ95" s="129"/>
      <c r="MOR95" s="129"/>
      <c r="MOS95" s="129"/>
      <c r="MOT95" s="129"/>
      <c r="MOU95" s="129"/>
      <c r="MOV95" s="129"/>
      <c r="MOW95" s="129"/>
      <c r="MOX95" s="129"/>
      <c r="MOY95" s="129"/>
      <c r="MOZ95" s="129"/>
      <c r="MPA95" s="129"/>
      <c r="MPB95" s="129"/>
      <c r="MPC95" s="129"/>
      <c r="MPD95" s="129"/>
      <c r="MPE95" s="129"/>
      <c r="MPF95" s="129"/>
      <c r="MPG95" s="129"/>
      <c r="MPH95" s="129"/>
      <c r="MPI95" s="129"/>
      <c r="MPJ95" s="129"/>
      <c r="MPK95" s="129"/>
      <c r="MPL95" s="129"/>
      <c r="MPM95" s="129"/>
      <c r="MPN95" s="129"/>
      <c r="MPO95" s="129"/>
      <c r="MPP95" s="129"/>
      <c r="MPQ95" s="129"/>
      <c r="MPR95" s="129"/>
      <c r="MPS95" s="129"/>
      <c r="MPT95" s="129"/>
      <c r="MPU95" s="129"/>
      <c r="MPV95" s="129"/>
      <c r="MPW95" s="129"/>
      <c r="MPX95" s="129"/>
      <c r="MPY95" s="129"/>
      <c r="MPZ95" s="129"/>
      <c r="MQA95" s="129"/>
      <c r="MQB95" s="129"/>
      <c r="MQC95" s="129"/>
      <c r="MQD95" s="129"/>
      <c r="MQE95" s="129"/>
      <c r="MQF95" s="129"/>
      <c r="MQG95" s="129"/>
      <c r="MQH95" s="129"/>
      <c r="MQI95" s="129"/>
      <c r="MQJ95" s="129"/>
      <c r="MQK95" s="129"/>
      <c r="MQL95" s="129"/>
      <c r="MQM95" s="129"/>
      <c r="MQN95" s="129"/>
      <c r="MQO95" s="129"/>
      <c r="MQP95" s="129"/>
      <c r="MQQ95" s="129"/>
      <c r="MQR95" s="129"/>
      <c r="MQS95" s="129"/>
      <c r="MQT95" s="129"/>
      <c r="MQU95" s="129"/>
      <c r="MQV95" s="129"/>
      <c r="MQW95" s="129"/>
      <c r="MQX95" s="129"/>
      <c r="MQY95" s="129"/>
      <c r="MQZ95" s="129"/>
      <c r="MRA95" s="129"/>
      <c r="MRB95" s="129"/>
      <c r="MRC95" s="129"/>
      <c r="MRD95" s="129"/>
      <c r="MRE95" s="129"/>
      <c r="MRF95" s="129"/>
      <c r="MRG95" s="129"/>
      <c r="MRH95" s="129"/>
      <c r="MRI95" s="129"/>
      <c r="MRJ95" s="129"/>
      <c r="MRK95" s="129"/>
      <c r="MRL95" s="129"/>
      <c r="MRM95" s="129"/>
      <c r="MRN95" s="129"/>
      <c r="MRO95" s="129"/>
      <c r="MRP95" s="129"/>
      <c r="MRQ95" s="129"/>
      <c r="MRR95" s="129"/>
      <c r="MRS95" s="129"/>
      <c r="MRT95" s="129"/>
      <c r="MRU95" s="129"/>
      <c r="MRV95" s="129"/>
      <c r="MRW95" s="129"/>
      <c r="MRX95" s="129"/>
      <c r="MRY95" s="129"/>
      <c r="MRZ95" s="129"/>
      <c r="MSA95" s="129"/>
      <c r="MSB95" s="129"/>
      <c r="MSC95" s="129"/>
      <c r="MSD95" s="129"/>
      <c r="MSE95" s="129"/>
      <c r="MSF95" s="129"/>
      <c r="MSG95" s="129"/>
      <c r="MSH95" s="129"/>
      <c r="MSI95" s="129"/>
      <c r="MSJ95" s="129"/>
      <c r="MSK95" s="129"/>
      <c r="MSL95" s="129"/>
      <c r="MSM95" s="129"/>
      <c r="MSN95" s="129"/>
      <c r="MSO95" s="129"/>
      <c r="MSP95" s="129"/>
      <c r="MSQ95" s="129"/>
      <c r="MSR95" s="129"/>
      <c r="MSS95" s="129"/>
      <c r="MST95" s="129"/>
      <c r="MSU95" s="129"/>
      <c r="MSV95" s="129"/>
      <c r="MSW95" s="129"/>
      <c r="MSX95" s="129"/>
      <c r="MSY95" s="129"/>
      <c r="MSZ95" s="129"/>
      <c r="MTA95" s="129"/>
      <c r="MTB95" s="129"/>
      <c r="MTC95" s="129"/>
      <c r="MTD95" s="129"/>
      <c r="MTE95" s="129"/>
      <c r="MTF95" s="129"/>
      <c r="MTG95" s="129"/>
      <c r="MTH95" s="129"/>
      <c r="MTI95" s="129"/>
      <c r="MTJ95" s="129"/>
      <c r="MTK95" s="129"/>
      <c r="MTL95" s="129"/>
      <c r="MTM95" s="129"/>
      <c r="MTN95" s="129"/>
      <c r="MTO95" s="129"/>
      <c r="MTP95" s="129"/>
      <c r="MTQ95" s="129"/>
      <c r="MTR95" s="129"/>
      <c r="MTS95" s="129"/>
      <c r="MTT95" s="129"/>
      <c r="MTU95" s="129"/>
      <c r="MTV95" s="129"/>
      <c r="MTW95" s="129"/>
      <c r="MTX95" s="129"/>
      <c r="MTY95" s="129"/>
      <c r="MTZ95" s="129"/>
      <c r="MUA95" s="129"/>
      <c r="MUB95" s="129"/>
      <c r="MUC95" s="129"/>
      <c r="MUD95" s="129"/>
      <c r="MUE95" s="129"/>
      <c r="MUF95" s="129"/>
      <c r="MUG95" s="129"/>
      <c r="MUH95" s="129"/>
      <c r="MUI95" s="129"/>
      <c r="MUJ95" s="129"/>
      <c r="MUK95" s="129"/>
      <c r="MUL95" s="129"/>
      <c r="MUM95" s="129"/>
      <c r="MUN95" s="129"/>
      <c r="MUO95" s="129"/>
      <c r="MUP95" s="129"/>
      <c r="MUQ95" s="129"/>
      <c r="MUR95" s="129"/>
      <c r="MUS95" s="129"/>
      <c r="MUT95" s="129"/>
      <c r="MUU95" s="129"/>
      <c r="MUV95" s="129"/>
      <c r="MUW95" s="129"/>
      <c r="MUX95" s="129"/>
      <c r="MUY95" s="129"/>
      <c r="MUZ95" s="129"/>
      <c r="MVA95" s="129"/>
      <c r="MVB95" s="129"/>
      <c r="MVC95" s="129"/>
      <c r="MVD95" s="129"/>
      <c r="MVE95" s="129"/>
      <c r="MVF95" s="129"/>
      <c r="MVG95" s="129"/>
      <c r="MVH95" s="129"/>
      <c r="MVI95" s="129"/>
      <c r="MVJ95" s="129"/>
      <c r="MVK95" s="129"/>
      <c r="MVL95" s="129"/>
      <c r="MVM95" s="129"/>
      <c r="MVN95" s="129"/>
      <c r="MVO95" s="129"/>
      <c r="MVP95" s="129"/>
      <c r="MVQ95" s="129"/>
      <c r="MVR95" s="129"/>
      <c r="MVS95" s="129"/>
      <c r="MVT95" s="129"/>
      <c r="MVU95" s="129"/>
      <c r="MVV95" s="129"/>
      <c r="MVW95" s="129"/>
      <c r="MVX95" s="129"/>
      <c r="MVY95" s="129"/>
      <c r="MVZ95" s="129"/>
      <c r="MWA95" s="129"/>
      <c r="MWB95" s="129"/>
      <c r="MWC95" s="129"/>
      <c r="MWD95" s="129"/>
      <c r="MWE95" s="129"/>
      <c r="MWF95" s="129"/>
      <c r="MWG95" s="129"/>
      <c r="MWH95" s="129"/>
      <c r="MWI95" s="129"/>
      <c r="MWJ95" s="129"/>
      <c r="MWK95" s="129"/>
      <c r="MWL95" s="129"/>
      <c r="MWM95" s="129"/>
      <c r="MWN95" s="129"/>
      <c r="MWO95" s="129"/>
      <c r="MWP95" s="129"/>
      <c r="MWQ95" s="129"/>
      <c r="MWR95" s="129"/>
      <c r="MWS95" s="129"/>
      <c r="MWT95" s="129"/>
      <c r="MWU95" s="129"/>
      <c r="MWV95" s="129"/>
      <c r="MWW95" s="129"/>
      <c r="MWX95" s="129"/>
      <c r="MWY95" s="129"/>
      <c r="MWZ95" s="129"/>
      <c r="MXA95" s="129"/>
      <c r="MXB95" s="129"/>
      <c r="MXC95" s="129"/>
      <c r="MXD95" s="129"/>
      <c r="MXE95" s="129"/>
      <c r="MXF95" s="129"/>
      <c r="MXG95" s="129"/>
      <c r="MXH95" s="129"/>
      <c r="MXI95" s="129"/>
      <c r="MXJ95" s="129"/>
      <c r="MXK95" s="129"/>
      <c r="MXL95" s="129"/>
      <c r="MXM95" s="129"/>
      <c r="MXN95" s="129"/>
      <c r="MXO95" s="129"/>
      <c r="MXP95" s="129"/>
      <c r="MXQ95" s="129"/>
      <c r="MXR95" s="129"/>
      <c r="MXS95" s="129"/>
      <c r="MXT95" s="129"/>
      <c r="MXU95" s="129"/>
      <c r="MXV95" s="129"/>
      <c r="MXW95" s="129"/>
      <c r="MXX95" s="129"/>
      <c r="MXY95" s="129"/>
      <c r="MXZ95" s="129"/>
      <c r="MYA95" s="129"/>
      <c r="MYB95" s="129"/>
      <c r="MYC95" s="129"/>
      <c r="MYD95" s="129"/>
      <c r="MYE95" s="129"/>
      <c r="MYF95" s="129"/>
      <c r="MYG95" s="129"/>
      <c r="MYH95" s="129"/>
      <c r="MYI95" s="129"/>
      <c r="MYJ95" s="129"/>
      <c r="MYK95" s="129"/>
      <c r="MYL95" s="129"/>
      <c r="MYM95" s="129"/>
      <c r="MYN95" s="129"/>
      <c r="MYO95" s="129"/>
      <c r="MYP95" s="129"/>
      <c r="MYQ95" s="129"/>
      <c r="MYR95" s="129"/>
      <c r="MYS95" s="129"/>
      <c r="MYT95" s="129"/>
      <c r="MYU95" s="129"/>
      <c r="MYV95" s="129"/>
      <c r="MYW95" s="129"/>
      <c r="MYX95" s="129"/>
      <c r="MYY95" s="129"/>
      <c r="MYZ95" s="129"/>
      <c r="MZA95" s="129"/>
      <c r="MZB95" s="129"/>
      <c r="MZC95" s="129"/>
      <c r="MZD95" s="129"/>
      <c r="MZE95" s="129"/>
      <c r="MZF95" s="129"/>
      <c r="MZG95" s="129"/>
      <c r="MZH95" s="129"/>
      <c r="MZI95" s="129"/>
      <c r="MZJ95" s="129"/>
      <c r="MZK95" s="129"/>
      <c r="MZL95" s="129"/>
      <c r="MZM95" s="129"/>
      <c r="MZN95" s="129"/>
      <c r="MZO95" s="129"/>
      <c r="MZP95" s="129"/>
      <c r="MZQ95" s="129"/>
      <c r="MZR95" s="129"/>
      <c r="MZS95" s="129"/>
      <c r="MZT95" s="129"/>
      <c r="MZU95" s="129"/>
      <c r="MZV95" s="129"/>
      <c r="MZW95" s="129"/>
      <c r="MZX95" s="129"/>
      <c r="MZY95" s="129"/>
      <c r="MZZ95" s="129"/>
      <c r="NAA95" s="129"/>
      <c r="NAB95" s="129"/>
      <c r="NAC95" s="129"/>
      <c r="NAD95" s="129"/>
      <c r="NAE95" s="129"/>
      <c r="NAF95" s="129"/>
      <c r="NAG95" s="129"/>
      <c r="NAH95" s="129"/>
      <c r="NAI95" s="129"/>
      <c r="NAJ95" s="129"/>
      <c r="NAK95" s="129"/>
      <c r="NAL95" s="129"/>
      <c r="NAM95" s="129"/>
      <c r="NAN95" s="129"/>
      <c r="NAO95" s="129"/>
      <c r="NAP95" s="129"/>
      <c r="NAQ95" s="129"/>
      <c r="NAR95" s="129"/>
      <c r="NAS95" s="129"/>
      <c r="NAT95" s="129"/>
      <c r="NAU95" s="129"/>
      <c r="NAV95" s="129"/>
      <c r="NAW95" s="129"/>
      <c r="NAX95" s="129"/>
      <c r="NAY95" s="129"/>
      <c r="NAZ95" s="129"/>
      <c r="NBA95" s="129"/>
      <c r="NBB95" s="129"/>
      <c r="NBC95" s="129"/>
      <c r="NBD95" s="129"/>
      <c r="NBE95" s="129"/>
      <c r="NBF95" s="129"/>
      <c r="NBG95" s="129"/>
      <c r="NBH95" s="129"/>
      <c r="NBI95" s="129"/>
      <c r="NBJ95" s="129"/>
      <c r="NBK95" s="129"/>
      <c r="NBL95" s="129"/>
      <c r="NBM95" s="129"/>
      <c r="NBN95" s="129"/>
      <c r="NBO95" s="129"/>
      <c r="NBP95" s="129"/>
      <c r="NBQ95" s="129"/>
      <c r="NBR95" s="129"/>
      <c r="NBS95" s="129"/>
      <c r="NBT95" s="129"/>
      <c r="NBU95" s="129"/>
      <c r="NBV95" s="129"/>
      <c r="NBW95" s="129"/>
      <c r="NBX95" s="129"/>
      <c r="NBY95" s="129"/>
      <c r="NBZ95" s="129"/>
      <c r="NCA95" s="129"/>
      <c r="NCB95" s="129"/>
      <c r="NCC95" s="129"/>
      <c r="NCD95" s="129"/>
      <c r="NCE95" s="129"/>
      <c r="NCF95" s="129"/>
      <c r="NCG95" s="129"/>
      <c r="NCH95" s="129"/>
      <c r="NCI95" s="129"/>
      <c r="NCJ95" s="129"/>
      <c r="NCK95" s="129"/>
      <c r="NCL95" s="129"/>
      <c r="NCM95" s="129"/>
      <c r="NCN95" s="129"/>
      <c r="NCO95" s="129"/>
      <c r="NCP95" s="129"/>
      <c r="NCQ95" s="129"/>
      <c r="NCR95" s="129"/>
      <c r="NCS95" s="129"/>
      <c r="NCT95" s="129"/>
      <c r="NCU95" s="129"/>
      <c r="NCV95" s="129"/>
      <c r="NCW95" s="129"/>
      <c r="NCX95" s="129"/>
      <c r="NCY95" s="129"/>
      <c r="NCZ95" s="129"/>
      <c r="NDA95" s="129"/>
      <c r="NDB95" s="129"/>
      <c r="NDC95" s="129"/>
      <c r="NDD95" s="129"/>
      <c r="NDE95" s="129"/>
      <c r="NDF95" s="129"/>
      <c r="NDG95" s="129"/>
      <c r="NDH95" s="129"/>
      <c r="NDI95" s="129"/>
      <c r="NDJ95" s="129"/>
      <c r="NDK95" s="129"/>
      <c r="NDL95" s="129"/>
      <c r="NDM95" s="129"/>
      <c r="NDN95" s="129"/>
      <c r="NDO95" s="129"/>
      <c r="NDP95" s="129"/>
      <c r="NDQ95" s="129"/>
      <c r="NDR95" s="129"/>
      <c r="NDS95" s="129"/>
      <c r="NDT95" s="129"/>
      <c r="NDU95" s="129"/>
      <c r="NDV95" s="129"/>
      <c r="NDW95" s="129"/>
      <c r="NDX95" s="129"/>
      <c r="NDY95" s="129"/>
      <c r="NDZ95" s="129"/>
      <c r="NEA95" s="129"/>
      <c r="NEB95" s="129"/>
      <c r="NEC95" s="129"/>
      <c r="NED95" s="129"/>
      <c r="NEE95" s="129"/>
      <c r="NEF95" s="129"/>
      <c r="NEG95" s="129"/>
      <c r="NEH95" s="129"/>
      <c r="NEI95" s="129"/>
      <c r="NEJ95" s="129"/>
      <c r="NEK95" s="129"/>
      <c r="NEL95" s="129"/>
      <c r="NEM95" s="129"/>
      <c r="NEN95" s="129"/>
      <c r="NEO95" s="129"/>
      <c r="NEP95" s="129"/>
      <c r="NEQ95" s="129"/>
      <c r="NER95" s="129"/>
      <c r="NES95" s="129"/>
      <c r="NET95" s="129"/>
      <c r="NEU95" s="129"/>
      <c r="NEV95" s="129"/>
      <c r="NEW95" s="129"/>
      <c r="NEX95" s="129"/>
      <c r="NEY95" s="129"/>
      <c r="NEZ95" s="129"/>
      <c r="NFA95" s="129"/>
      <c r="NFB95" s="129"/>
      <c r="NFC95" s="129"/>
      <c r="NFD95" s="129"/>
      <c r="NFE95" s="129"/>
      <c r="NFF95" s="129"/>
      <c r="NFG95" s="129"/>
      <c r="NFH95" s="129"/>
      <c r="NFI95" s="129"/>
      <c r="NFJ95" s="129"/>
      <c r="NFK95" s="129"/>
      <c r="NFL95" s="129"/>
      <c r="NFM95" s="129"/>
      <c r="NFN95" s="129"/>
      <c r="NFO95" s="129"/>
      <c r="NFP95" s="129"/>
      <c r="NFQ95" s="129"/>
      <c r="NFR95" s="129"/>
      <c r="NFS95" s="129"/>
      <c r="NFT95" s="129"/>
      <c r="NFU95" s="129"/>
      <c r="NFV95" s="129"/>
      <c r="NFW95" s="129"/>
      <c r="NFX95" s="129"/>
      <c r="NFY95" s="129"/>
      <c r="NFZ95" s="129"/>
      <c r="NGA95" s="129"/>
      <c r="NGB95" s="129"/>
      <c r="NGC95" s="129"/>
      <c r="NGD95" s="129"/>
      <c r="NGE95" s="129"/>
      <c r="NGF95" s="129"/>
      <c r="NGG95" s="129"/>
      <c r="NGH95" s="129"/>
      <c r="NGI95" s="129"/>
      <c r="NGJ95" s="129"/>
      <c r="NGK95" s="129"/>
      <c r="NGL95" s="129"/>
      <c r="NGM95" s="129"/>
      <c r="NGN95" s="129"/>
      <c r="NGO95" s="129"/>
      <c r="NGP95" s="129"/>
      <c r="NGQ95" s="129"/>
      <c r="NGR95" s="129"/>
      <c r="NGS95" s="129"/>
      <c r="NGT95" s="129"/>
      <c r="NGU95" s="129"/>
      <c r="NGV95" s="129"/>
      <c r="NGW95" s="129"/>
      <c r="NGX95" s="129"/>
      <c r="NGY95" s="129"/>
      <c r="NGZ95" s="129"/>
      <c r="NHA95" s="129"/>
      <c r="NHB95" s="129"/>
      <c r="NHC95" s="129"/>
      <c r="NHD95" s="129"/>
      <c r="NHE95" s="129"/>
      <c r="NHF95" s="129"/>
      <c r="NHG95" s="129"/>
      <c r="NHH95" s="129"/>
      <c r="NHI95" s="129"/>
      <c r="NHJ95" s="129"/>
      <c r="NHK95" s="129"/>
      <c r="NHL95" s="129"/>
      <c r="NHM95" s="129"/>
      <c r="NHN95" s="129"/>
      <c r="NHO95" s="129"/>
      <c r="NHP95" s="129"/>
      <c r="NHQ95" s="129"/>
      <c r="NHR95" s="129"/>
      <c r="NHS95" s="129"/>
      <c r="NHT95" s="129"/>
      <c r="NHU95" s="129"/>
      <c r="NHV95" s="129"/>
      <c r="NHW95" s="129"/>
      <c r="NHX95" s="129"/>
      <c r="NHY95" s="129"/>
      <c r="NHZ95" s="129"/>
      <c r="NIA95" s="129"/>
      <c r="NIB95" s="129"/>
      <c r="NIC95" s="129"/>
      <c r="NID95" s="129"/>
      <c r="NIE95" s="129"/>
      <c r="NIF95" s="129"/>
      <c r="NIG95" s="129"/>
      <c r="NIH95" s="129"/>
      <c r="NII95" s="129"/>
      <c r="NIJ95" s="129"/>
      <c r="NIK95" s="129"/>
      <c r="NIL95" s="129"/>
      <c r="NIM95" s="129"/>
      <c r="NIN95" s="129"/>
      <c r="NIO95" s="129"/>
      <c r="NIP95" s="129"/>
      <c r="NIQ95" s="129"/>
      <c r="NIR95" s="129"/>
      <c r="NIS95" s="129"/>
      <c r="NIT95" s="129"/>
      <c r="NIU95" s="129"/>
      <c r="NIV95" s="129"/>
      <c r="NIW95" s="129"/>
      <c r="NIX95" s="129"/>
      <c r="NIY95" s="129"/>
      <c r="NIZ95" s="129"/>
      <c r="NJA95" s="129"/>
      <c r="NJB95" s="129"/>
      <c r="NJC95" s="129"/>
      <c r="NJD95" s="129"/>
      <c r="NJE95" s="129"/>
      <c r="NJF95" s="129"/>
      <c r="NJG95" s="129"/>
      <c r="NJH95" s="129"/>
      <c r="NJI95" s="129"/>
      <c r="NJJ95" s="129"/>
      <c r="NJK95" s="129"/>
      <c r="NJL95" s="129"/>
      <c r="NJM95" s="129"/>
      <c r="NJN95" s="129"/>
      <c r="NJO95" s="129"/>
      <c r="NJP95" s="129"/>
      <c r="NJQ95" s="129"/>
      <c r="NJR95" s="129"/>
      <c r="NJS95" s="129"/>
      <c r="NJT95" s="129"/>
      <c r="NJU95" s="129"/>
      <c r="NJV95" s="129"/>
      <c r="NJW95" s="129"/>
      <c r="NJX95" s="129"/>
      <c r="NJY95" s="129"/>
      <c r="NJZ95" s="129"/>
      <c r="NKA95" s="129"/>
      <c r="NKB95" s="129"/>
      <c r="NKC95" s="129"/>
      <c r="NKD95" s="129"/>
      <c r="NKE95" s="129"/>
      <c r="NKF95" s="129"/>
      <c r="NKG95" s="129"/>
      <c r="NKH95" s="129"/>
      <c r="NKI95" s="129"/>
      <c r="NKJ95" s="129"/>
      <c r="NKK95" s="129"/>
      <c r="NKL95" s="129"/>
      <c r="NKM95" s="129"/>
      <c r="NKN95" s="129"/>
      <c r="NKO95" s="129"/>
      <c r="NKP95" s="129"/>
      <c r="NKQ95" s="129"/>
      <c r="NKR95" s="129"/>
      <c r="NKS95" s="129"/>
      <c r="NKT95" s="129"/>
      <c r="NKU95" s="129"/>
      <c r="NKV95" s="129"/>
      <c r="NKW95" s="129"/>
      <c r="NKX95" s="129"/>
      <c r="NKY95" s="129"/>
      <c r="NKZ95" s="129"/>
      <c r="NLA95" s="129"/>
      <c r="NLB95" s="129"/>
      <c r="NLC95" s="129"/>
      <c r="NLD95" s="129"/>
      <c r="NLE95" s="129"/>
      <c r="NLF95" s="129"/>
      <c r="NLG95" s="129"/>
      <c r="NLH95" s="129"/>
      <c r="NLI95" s="129"/>
      <c r="NLJ95" s="129"/>
      <c r="NLK95" s="129"/>
      <c r="NLL95" s="129"/>
      <c r="NLM95" s="129"/>
      <c r="NLN95" s="129"/>
      <c r="NLO95" s="129"/>
      <c r="NLP95" s="129"/>
      <c r="NLQ95" s="129"/>
      <c r="NLR95" s="129"/>
      <c r="NLS95" s="129"/>
      <c r="NLT95" s="129"/>
      <c r="NLU95" s="129"/>
      <c r="NLV95" s="129"/>
      <c r="NLW95" s="129"/>
      <c r="NLX95" s="129"/>
      <c r="NLY95" s="129"/>
      <c r="NLZ95" s="129"/>
      <c r="NMA95" s="129"/>
      <c r="NMB95" s="129"/>
      <c r="NMC95" s="129"/>
      <c r="NMD95" s="129"/>
      <c r="NME95" s="129"/>
      <c r="NMF95" s="129"/>
      <c r="NMG95" s="129"/>
      <c r="NMH95" s="129"/>
      <c r="NMI95" s="129"/>
      <c r="NMJ95" s="129"/>
      <c r="NMK95" s="129"/>
      <c r="NML95" s="129"/>
      <c r="NMM95" s="129"/>
      <c r="NMN95" s="129"/>
      <c r="NMO95" s="129"/>
      <c r="NMP95" s="129"/>
      <c r="NMQ95" s="129"/>
      <c r="NMR95" s="129"/>
      <c r="NMS95" s="129"/>
      <c r="NMT95" s="129"/>
      <c r="NMU95" s="129"/>
      <c r="NMV95" s="129"/>
      <c r="NMW95" s="129"/>
      <c r="NMX95" s="129"/>
      <c r="NMY95" s="129"/>
      <c r="NMZ95" s="129"/>
      <c r="NNA95" s="129"/>
      <c r="NNB95" s="129"/>
      <c r="NNC95" s="129"/>
      <c r="NND95" s="129"/>
      <c r="NNE95" s="129"/>
      <c r="NNF95" s="129"/>
      <c r="NNG95" s="129"/>
      <c r="NNH95" s="129"/>
      <c r="NNI95" s="129"/>
      <c r="NNJ95" s="129"/>
      <c r="NNK95" s="129"/>
      <c r="NNL95" s="129"/>
      <c r="NNM95" s="129"/>
      <c r="NNN95" s="129"/>
      <c r="NNO95" s="129"/>
      <c r="NNP95" s="129"/>
      <c r="NNQ95" s="129"/>
      <c r="NNR95" s="129"/>
      <c r="NNS95" s="129"/>
      <c r="NNT95" s="129"/>
      <c r="NNU95" s="129"/>
      <c r="NNV95" s="129"/>
      <c r="NNW95" s="129"/>
      <c r="NNX95" s="129"/>
      <c r="NNY95" s="129"/>
      <c r="NNZ95" s="129"/>
      <c r="NOA95" s="129"/>
      <c r="NOB95" s="129"/>
      <c r="NOC95" s="129"/>
      <c r="NOD95" s="129"/>
      <c r="NOE95" s="129"/>
      <c r="NOF95" s="129"/>
      <c r="NOG95" s="129"/>
      <c r="NOH95" s="129"/>
      <c r="NOI95" s="129"/>
      <c r="NOJ95" s="129"/>
      <c r="NOK95" s="129"/>
      <c r="NOL95" s="129"/>
      <c r="NOM95" s="129"/>
      <c r="NON95" s="129"/>
      <c r="NOO95" s="129"/>
      <c r="NOP95" s="129"/>
      <c r="NOQ95" s="129"/>
      <c r="NOR95" s="129"/>
      <c r="NOS95" s="129"/>
      <c r="NOT95" s="129"/>
      <c r="NOU95" s="129"/>
      <c r="NOV95" s="129"/>
      <c r="NOW95" s="129"/>
      <c r="NOX95" s="129"/>
      <c r="NOY95" s="129"/>
      <c r="NOZ95" s="129"/>
      <c r="NPA95" s="129"/>
      <c r="NPB95" s="129"/>
      <c r="NPC95" s="129"/>
      <c r="NPD95" s="129"/>
      <c r="NPE95" s="129"/>
      <c r="NPF95" s="129"/>
      <c r="NPG95" s="129"/>
      <c r="NPH95" s="129"/>
      <c r="NPI95" s="129"/>
      <c r="NPJ95" s="129"/>
      <c r="NPK95" s="129"/>
      <c r="NPL95" s="129"/>
      <c r="NPM95" s="129"/>
      <c r="NPN95" s="129"/>
      <c r="NPO95" s="129"/>
      <c r="NPP95" s="129"/>
      <c r="NPQ95" s="129"/>
      <c r="NPR95" s="129"/>
      <c r="NPS95" s="129"/>
      <c r="NPT95" s="129"/>
      <c r="NPU95" s="129"/>
      <c r="NPV95" s="129"/>
      <c r="NPW95" s="129"/>
      <c r="NPX95" s="129"/>
      <c r="NPY95" s="129"/>
      <c r="NPZ95" s="129"/>
      <c r="NQA95" s="129"/>
      <c r="NQB95" s="129"/>
      <c r="NQC95" s="129"/>
      <c r="NQD95" s="129"/>
      <c r="NQE95" s="129"/>
      <c r="NQF95" s="129"/>
      <c r="NQG95" s="129"/>
      <c r="NQH95" s="129"/>
      <c r="NQI95" s="129"/>
      <c r="NQJ95" s="129"/>
      <c r="NQK95" s="129"/>
      <c r="NQL95" s="129"/>
      <c r="NQM95" s="129"/>
      <c r="NQN95" s="129"/>
      <c r="NQO95" s="129"/>
      <c r="NQP95" s="129"/>
      <c r="NQQ95" s="129"/>
      <c r="NQR95" s="129"/>
      <c r="NQS95" s="129"/>
      <c r="NQT95" s="129"/>
      <c r="NQU95" s="129"/>
      <c r="NQV95" s="129"/>
      <c r="NQW95" s="129"/>
      <c r="NQX95" s="129"/>
      <c r="NQY95" s="129"/>
      <c r="NQZ95" s="129"/>
      <c r="NRA95" s="129"/>
      <c r="NRB95" s="129"/>
      <c r="NRC95" s="129"/>
      <c r="NRD95" s="129"/>
      <c r="NRE95" s="129"/>
      <c r="NRF95" s="129"/>
      <c r="NRG95" s="129"/>
      <c r="NRH95" s="129"/>
      <c r="NRI95" s="129"/>
      <c r="NRJ95" s="129"/>
      <c r="NRK95" s="129"/>
      <c r="NRL95" s="129"/>
      <c r="NRM95" s="129"/>
      <c r="NRN95" s="129"/>
      <c r="NRO95" s="129"/>
      <c r="NRP95" s="129"/>
      <c r="NRQ95" s="129"/>
      <c r="NRR95" s="129"/>
      <c r="NRS95" s="129"/>
      <c r="NRT95" s="129"/>
      <c r="NRU95" s="129"/>
      <c r="NRV95" s="129"/>
      <c r="NRW95" s="129"/>
      <c r="NRX95" s="129"/>
      <c r="NRY95" s="129"/>
      <c r="NRZ95" s="129"/>
      <c r="NSA95" s="129"/>
      <c r="NSB95" s="129"/>
      <c r="NSC95" s="129"/>
      <c r="NSD95" s="129"/>
      <c r="NSE95" s="129"/>
      <c r="NSF95" s="129"/>
      <c r="NSG95" s="129"/>
      <c r="NSH95" s="129"/>
      <c r="NSI95" s="129"/>
      <c r="NSJ95" s="129"/>
      <c r="NSK95" s="129"/>
      <c r="NSL95" s="129"/>
      <c r="NSM95" s="129"/>
      <c r="NSN95" s="129"/>
      <c r="NSO95" s="129"/>
      <c r="NSP95" s="129"/>
      <c r="NSQ95" s="129"/>
      <c r="NSR95" s="129"/>
      <c r="NSS95" s="129"/>
      <c r="NST95" s="129"/>
      <c r="NSU95" s="129"/>
      <c r="NSV95" s="129"/>
      <c r="NSW95" s="129"/>
      <c r="NSX95" s="129"/>
      <c r="NSY95" s="129"/>
      <c r="NSZ95" s="129"/>
      <c r="NTA95" s="129"/>
      <c r="NTB95" s="129"/>
      <c r="NTC95" s="129"/>
      <c r="NTD95" s="129"/>
      <c r="NTE95" s="129"/>
      <c r="NTF95" s="129"/>
      <c r="NTG95" s="129"/>
      <c r="NTH95" s="129"/>
      <c r="NTI95" s="129"/>
      <c r="NTJ95" s="129"/>
      <c r="NTK95" s="129"/>
      <c r="NTL95" s="129"/>
      <c r="NTM95" s="129"/>
      <c r="NTN95" s="129"/>
      <c r="NTO95" s="129"/>
      <c r="NTP95" s="129"/>
      <c r="NTQ95" s="129"/>
      <c r="NTR95" s="129"/>
      <c r="NTS95" s="129"/>
      <c r="NTT95" s="129"/>
      <c r="NTU95" s="129"/>
      <c r="NTV95" s="129"/>
      <c r="NTW95" s="129"/>
      <c r="NTX95" s="129"/>
      <c r="NTY95" s="129"/>
      <c r="NTZ95" s="129"/>
      <c r="NUA95" s="129"/>
      <c r="NUB95" s="129"/>
      <c r="NUC95" s="129"/>
      <c r="NUD95" s="129"/>
      <c r="NUE95" s="129"/>
      <c r="NUF95" s="129"/>
      <c r="NUG95" s="129"/>
      <c r="NUH95" s="129"/>
      <c r="NUI95" s="129"/>
      <c r="NUJ95" s="129"/>
      <c r="NUK95" s="129"/>
      <c r="NUL95" s="129"/>
      <c r="NUM95" s="129"/>
      <c r="NUN95" s="129"/>
      <c r="NUO95" s="129"/>
      <c r="NUP95" s="129"/>
      <c r="NUQ95" s="129"/>
      <c r="NUR95" s="129"/>
      <c r="NUS95" s="129"/>
      <c r="NUT95" s="129"/>
      <c r="NUU95" s="129"/>
      <c r="NUV95" s="129"/>
      <c r="NUW95" s="129"/>
      <c r="NUX95" s="129"/>
      <c r="NUY95" s="129"/>
      <c r="NUZ95" s="129"/>
      <c r="NVA95" s="129"/>
      <c r="NVB95" s="129"/>
      <c r="NVC95" s="129"/>
      <c r="NVD95" s="129"/>
      <c r="NVE95" s="129"/>
      <c r="NVF95" s="129"/>
      <c r="NVG95" s="129"/>
      <c r="NVH95" s="129"/>
      <c r="NVI95" s="129"/>
      <c r="NVJ95" s="129"/>
      <c r="NVK95" s="129"/>
      <c r="NVL95" s="129"/>
      <c r="NVM95" s="129"/>
      <c r="NVN95" s="129"/>
      <c r="NVO95" s="129"/>
      <c r="NVP95" s="129"/>
      <c r="NVQ95" s="129"/>
      <c r="NVR95" s="129"/>
      <c r="NVS95" s="129"/>
      <c r="NVT95" s="129"/>
      <c r="NVU95" s="129"/>
      <c r="NVV95" s="129"/>
      <c r="NVW95" s="129"/>
      <c r="NVX95" s="129"/>
      <c r="NVY95" s="129"/>
      <c r="NVZ95" s="129"/>
      <c r="NWA95" s="129"/>
      <c r="NWB95" s="129"/>
      <c r="NWC95" s="129"/>
      <c r="NWD95" s="129"/>
      <c r="NWE95" s="129"/>
      <c r="NWF95" s="129"/>
      <c r="NWG95" s="129"/>
      <c r="NWH95" s="129"/>
      <c r="NWI95" s="129"/>
      <c r="NWJ95" s="129"/>
      <c r="NWK95" s="129"/>
      <c r="NWL95" s="129"/>
      <c r="NWM95" s="129"/>
      <c r="NWN95" s="129"/>
      <c r="NWO95" s="129"/>
      <c r="NWP95" s="129"/>
      <c r="NWQ95" s="129"/>
      <c r="NWR95" s="129"/>
      <c r="NWS95" s="129"/>
      <c r="NWT95" s="129"/>
      <c r="NWU95" s="129"/>
      <c r="NWV95" s="129"/>
      <c r="NWW95" s="129"/>
      <c r="NWX95" s="129"/>
      <c r="NWY95" s="129"/>
      <c r="NWZ95" s="129"/>
      <c r="NXA95" s="129"/>
      <c r="NXB95" s="129"/>
      <c r="NXC95" s="129"/>
      <c r="NXD95" s="129"/>
      <c r="NXE95" s="129"/>
      <c r="NXF95" s="129"/>
      <c r="NXG95" s="129"/>
      <c r="NXH95" s="129"/>
      <c r="NXI95" s="129"/>
      <c r="NXJ95" s="129"/>
      <c r="NXK95" s="129"/>
      <c r="NXL95" s="129"/>
      <c r="NXM95" s="129"/>
      <c r="NXN95" s="129"/>
      <c r="NXO95" s="129"/>
      <c r="NXP95" s="129"/>
      <c r="NXQ95" s="129"/>
      <c r="NXR95" s="129"/>
      <c r="NXS95" s="129"/>
      <c r="NXT95" s="129"/>
      <c r="NXU95" s="129"/>
      <c r="NXV95" s="129"/>
      <c r="NXW95" s="129"/>
      <c r="NXX95" s="129"/>
      <c r="NXY95" s="129"/>
      <c r="NXZ95" s="129"/>
      <c r="NYA95" s="129"/>
      <c r="NYB95" s="129"/>
      <c r="NYC95" s="129"/>
      <c r="NYD95" s="129"/>
      <c r="NYE95" s="129"/>
      <c r="NYF95" s="129"/>
      <c r="NYG95" s="129"/>
      <c r="NYH95" s="129"/>
      <c r="NYI95" s="129"/>
      <c r="NYJ95" s="129"/>
      <c r="NYK95" s="129"/>
      <c r="NYL95" s="129"/>
      <c r="NYM95" s="129"/>
      <c r="NYN95" s="129"/>
      <c r="NYO95" s="129"/>
      <c r="NYP95" s="129"/>
      <c r="NYQ95" s="129"/>
      <c r="NYR95" s="129"/>
      <c r="NYS95" s="129"/>
      <c r="NYT95" s="129"/>
      <c r="NYU95" s="129"/>
      <c r="NYV95" s="129"/>
      <c r="NYW95" s="129"/>
      <c r="NYX95" s="129"/>
      <c r="NYY95" s="129"/>
      <c r="NYZ95" s="129"/>
      <c r="NZA95" s="129"/>
      <c r="NZB95" s="129"/>
      <c r="NZC95" s="129"/>
      <c r="NZD95" s="129"/>
      <c r="NZE95" s="129"/>
      <c r="NZF95" s="129"/>
      <c r="NZG95" s="129"/>
      <c r="NZH95" s="129"/>
      <c r="NZI95" s="129"/>
      <c r="NZJ95" s="129"/>
      <c r="NZK95" s="129"/>
      <c r="NZL95" s="129"/>
      <c r="NZM95" s="129"/>
      <c r="NZN95" s="129"/>
      <c r="NZO95" s="129"/>
      <c r="NZP95" s="129"/>
      <c r="NZQ95" s="129"/>
      <c r="NZR95" s="129"/>
      <c r="NZS95" s="129"/>
      <c r="NZT95" s="129"/>
      <c r="NZU95" s="129"/>
      <c r="NZV95" s="129"/>
      <c r="NZW95" s="129"/>
      <c r="NZX95" s="129"/>
      <c r="NZY95" s="129"/>
      <c r="NZZ95" s="129"/>
      <c r="OAA95" s="129"/>
      <c r="OAB95" s="129"/>
      <c r="OAC95" s="129"/>
      <c r="OAD95" s="129"/>
      <c r="OAE95" s="129"/>
      <c r="OAF95" s="129"/>
      <c r="OAG95" s="129"/>
      <c r="OAH95" s="129"/>
      <c r="OAI95" s="129"/>
      <c r="OAJ95" s="129"/>
      <c r="OAK95" s="129"/>
      <c r="OAL95" s="129"/>
      <c r="OAM95" s="129"/>
      <c r="OAN95" s="129"/>
      <c r="OAO95" s="129"/>
      <c r="OAP95" s="129"/>
      <c r="OAQ95" s="129"/>
      <c r="OAR95" s="129"/>
      <c r="OAS95" s="129"/>
      <c r="OAT95" s="129"/>
      <c r="OAU95" s="129"/>
      <c r="OAV95" s="129"/>
      <c r="OAW95" s="129"/>
      <c r="OAX95" s="129"/>
      <c r="OAY95" s="129"/>
      <c r="OAZ95" s="129"/>
      <c r="OBA95" s="129"/>
      <c r="OBB95" s="129"/>
      <c r="OBC95" s="129"/>
      <c r="OBD95" s="129"/>
      <c r="OBE95" s="129"/>
      <c r="OBF95" s="129"/>
      <c r="OBG95" s="129"/>
      <c r="OBH95" s="129"/>
      <c r="OBI95" s="129"/>
      <c r="OBJ95" s="129"/>
      <c r="OBK95" s="129"/>
      <c r="OBL95" s="129"/>
      <c r="OBM95" s="129"/>
      <c r="OBN95" s="129"/>
      <c r="OBO95" s="129"/>
      <c r="OBP95" s="129"/>
      <c r="OBQ95" s="129"/>
      <c r="OBR95" s="129"/>
      <c r="OBS95" s="129"/>
      <c r="OBT95" s="129"/>
      <c r="OBU95" s="129"/>
      <c r="OBV95" s="129"/>
      <c r="OBW95" s="129"/>
      <c r="OBX95" s="129"/>
      <c r="OBY95" s="129"/>
      <c r="OBZ95" s="129"/>
      <c r="OCA95" s="129"/>
      <c r="OCB95" s="129"/>
      <c r="OCC95" s="129"/>
      <c r="OCD95" s="129"/>
      <c r="OCE95" s="129"/>
      <c r="OCF95" s="129"/>
      <c r="OCG95" s="129"/>
      <c r="OCH95" s="129"/>
      <c r="OCI95" s="129"/>
      <c r="OCJ95" s="129"/>
      <c r="OCK95" s="129"/>
      <c r="OCL95" s="129"/>
      <c r="OCM95" s="129"/>
      <c r="OCN95" s="129"/>
      <c r="OCO95" s="129"/>
      <c r="OCP95" s="129"/>
      <c r="OCQ95" s="129"/>
      <c r="OCR95" s="129"/>
      <c r="OCS95" s="129"/>
      <c r="OCT95" s="129"/>
      <c r="OCU95" s="129"/>
      <c r="OCV95" s="129"/>
      <c r="OCW95" s="129"/>
      <c r="OCX95" s="129"/>
      <c r="OCY95" s="129"/>
      <c r="OCZ95" s="129"/>
      <c r="ODA95" s="129"/>
      <c r="ODB95" s="129"/>
      <c r="ODC95" s="129"/>
      <c r="ODD95" s="129"/>
      <c r="ODE95" s="129"/>
      <c r="ODF95" s="129"/>
      <c r="ODG95" s="129"/>
      <c r="ODH95" s="129"/>
      <c r="ODI95" s="129"/>
      <c r="ODJ95" s="129"/>
      <c r="ODK95" s="129"/>
      <c r="ODL95" s="129"/>
      <c r="ODM95" s="129"/>
      <c r="ODN95" s="129"/>
      <c r="ODO95" s="129"/>
      <c r="ODP95" s="129"/>
      <c r="ODQ95" s="129"/>
      <c r="ODR95" s="129"/>
      <c r="ODS95" s="129"/>
      <c r="ODT95" s="129"/>
      <c r="ODU95" s="129"/>
      <c r="ODV95" s="129"/>
      <c r="ODW95" s="129"/>
      <c r="ODX95" s="129"/>
      <c r="ODY95" s="129"/>
      <c r="ODZ95" s="129"/>
      <c r="OEA95" s="129"/>
      <c r="OEB95" s="129"/>
      <c r="OEC95" s="129"/>
      <c r="OED95" s="129"/>
      <c r="OEE95" s="129"/>
      <c r="OEF95" s="129"/>
      <c r="OEG95" s="129"/>
      <c r="OEH95" s="129"/>
      <c r="OEI95" s="129"/>
      <c r="OEJ95" s="129"/>
      <c r="OEK95" s="129"/>
      <c r="OEL95" s="129"/>
      <c r="OEM95" s="129"/>
      <c r="OEN95" s="129"/>
      <c r="OEO95" s="129"/>
      <c r="OEP95" s="129"/>
      <c r="OEQ95" s="129"/>
      <c r="OER95" s="129"/>
      <c r="OES95" s="129"/>
      <c r="OET95" s="129"/>
      <c r="OEU95" s="129"/>
      <c r="OEV95" s="129"/>
      <c r="OEW95" s="129"/>
      <c r="OEX95" s="129"/>
      <c r="OEY95" s="129"/>
      <c r="OEZ95" s="129"/>
      <c r="OFA95" s="129"/>
      <c r="OFB95" s="129"/>
      <c r="OFC95" s="129"/>
      <c r="OFD95" s="129"/>
      <c r="OFE95" s="129"/>
      <c r="OFF95" s="129"/>
      <c r="OFG95" s="129"/>
      <c r="OFH95" s="129"/>
      <c r="OFI95" s="129"/>
      <c r="OFJ95" s="129"/>
      <c r="OFK95" s="129"/>
      <c r="OFL95" s="129"/>
      <c r="OFM95" s="129"/>
      <c r="OFN95" s="129"/>
      <c r="OFO95" s="129"/>
      <c r="OFP95" s="129"/>
      <c r="OFQ95" s="129"/>
      <c r="OFR95" s="129"/>
      <c r="OFS95" s="129"/>
      <c r="OFT95" s="129"/>
      <c r="OFU95" s="129"/>
      <c r="OFV95" s="129"/>
      <c r="OFW95" s="129"/>
      <c r="OFX95" s="129"/>
      <c r="OFY95" s="129"/>
      <c r="OFZ95" s="129"/>
      <c r="OGA95" s="129"/>
      <c r="OGB95" s="129"/>
      <c r="OGC95" s="129"/>
      <c r="OGD95" s="129"/>
      <c r="OGE95" s="129"/>
      <c r="OGF95" s="129"/>
      <c r="OGG95" s="129"/>
      <c r="OGH95" s="129"/>
      <c r="OGI95" s="129"/>
      <c r="OGJ95" s="129"/>
      <c r="OGK95" s="129"/>
      <c r="OGL95" s="129"/>
      <c r="OGM95" s="129"/>
      <c r="OGN95" s="129"/>
      <c r="OGO95" s="129"/>
      <c r="OGP95" s="129"/>
      <c r="OGQ95" s="129"/>
      <c r="OGR95" s="129"/>
      <c r="OGS95" s="129"/>
      <c r="OGT95" s="129"/>
      <c r="OGU95" s="129"/>
      <c r="OGV95" s="129"/>
      <c r="OGW95" s="129"/>
      <c r="OGX95" s="129"/>
      <c r="OGY95" s="129"/>
      <c r="OGZ95" s="129"/>
      <c r="OHA95" s="129"/>
      <c r="OHB95" s="129"/>
      <c r="OHC95" s="129"/>
      <c r="OHD95" s="129"/>
      <c r="OHE95" s="129"/>
      <c r="OHF95" s="129"/>
      <c r="OHG95" s="129"/>
      <c r="OHH95" s="129"/>
      <c r="OHI95" s="129"/>
      <c r="OHJ95" s="129"/>
      <c r="OHK95" s="129"/>
      <c r="OHL95" s="129"/>
      <c r="OHM95" s="129"/>
      <c r="OHN95" s="129"/>
      <c r="OHO95" s="129"/>
      <c r="OHP95" s="129"/>
      <c r="OHQ95" s="129"/>
      <c r="OHR95" s="129"/>
      <c r="OHS95" s="129"/>
      <c r="OHT95" s="129"/>
      <c r="OHU95" s="129"/>
      <c r="OHV95" s="129"/>
      <c r="OHW95" s="129"/>
      <c r="OHX95" s="129"/>
      <c r="OHY95" s="129"/>
      <c r="OHZ95" s="129"/>
      <c r="OIA95" s="129"/>
      <c r="OIB95" s="129"/>
      <c r="OIC95" s="129"/>
      <c r="OID95" s="129"/>
      <c r="OIE95" s="129"/>
      <c r="OIF95" s="129"/>
      <c r="OIG95" s="129"/>
      <c r="OIH95" s="129"/>
      <c r="OII95" s="129"/>
      <c r="OIJ95" s="129"/>
      <c r="OIK95" s="129"/>
      <c r="OIL95" s="129"/>
      <c r="OIM95" s="129"/>
      <c r="OIN95" s="129"/>
      <c r="OIO95" s="129"/>
      <c r="OIP95" s="129"/>
      <c r="OIQ95" s="129"/>
      <c r="OIR95" s="129"/>
      <c r="OIS95" s="129"/>
      <c r="OIT95" s="129"/>
      <c r="OIU95" s="129"/>
      <c r="OIV95" s="129"/>
      <c r="OIW95" s="129"/>
      <c r="OIX95" s="129"/>
      <c r="OIY95" s="129"/>
      <c r="OIZ95" s="129"/>
      <c r="OJA95" s="129"/>
      <c r="OJB95" s="129"/>
      <c r="OJC95" s="129"/>
      <c r="OJD95" s="129"/>
      <c r="OJE95" s="129"/>
      <c r="OJF95" s="129"/>
      <c r="OJG95" s="129"/>
      <c r="OJH95" s="129"/>
      <c r="OJI95" s="129"/>
      <c r="OJJ95" s="129"/>
      <c r="OJK95" s="129"/>
      <c r="OJL95" s="129"/>
      <c r="OJM95" s="129"/>
      <c r="OJN95" s="129"/>
      <c r="OJO95" s="129"/>
      <c r="OJP95" s="129"/>
      <c r="OJQ95" s="129"/>
      <c r="OJR95" s="129"/>
      <c r="OJS95" s="129"/>
      <c r="OJT95" s="129"/>
      <c r="OJU95" s="129"/>
      <c r="OJV95" s="129"/>
      <c r="OJW95" s="129"/>
      <c r="OJX95" s="129"/>
      <c r="OJY95" s="129"/>
      <c r="OJZ95" s="129"/>
      <c r="OKA95" s="129"/>
      <c r="OKB95" s="129"/>
      <c r="OKC95" s="129"/>
      <c r="OKD95" s="129"/>
      <c r="OKE95" s="129"/>
      <c r="OKF95" s="129"/>
      <c r="OKG95" s="129"/>
      <c r="OKH95" s="129"/>
      <c r="OKI95" s="129"/>
      <c r="OKJ95" s="129"/>
      <c r="OKK95" s="129"/>
      <c r="OKL95" s="129"/>
      <c r="OKM95" s="129"/>
      <c r="OKN95" s="129"/>
      <c r="OKO95" s="129"/>
      <c r="OKP95" s="129"/>
      <c r="OKQ95" s="129"/>
      <c r="OKR95" s="129"/>
      <c r="OKS95" s="129"/>
      <c r="OKT95" s="129"/>
      <c r="OKU95" s="129"/>
      <c r="OKV95" s="129"/>
      <c r="OKW95" s="129"/>
      <c r="OKX95" s="129"/>
      <c r="OKY95" s="129"/>
      <c r="OKZ95" s="129"/>
      <c r="OLA95" s="129"/>
      <c r="OLB95" s="129"/>
      <c r="OLC95" s="129"/>
      <c r="OLD95" s="129"/>
      <c r="OLE95" s="129"/>
      <c r="OLF95" s="129"/>
      <c r="OLG95" s="129"/>
      <c r="OLH95" s="129"/>
      <c r="OLI95" s="129"/>
      <c r="OLJ95" s="129"/>
      <c r="OLK95" s="129"/>
      <c r="OLL95" s="129"/>
      <c r="OLM95" s="129"/>
      <c r="OLN95" s="129"/>
      <c r="OLO95" s="129"/>
      <c r="OLP95" s="129"/>
      <c r="OLQ95" s="129"/>
      <c r="OLR95" s="129"/>
      <c r="OLS95" s="129"/>
      <c r="OLT95" s="129"/>
      <c r="OLU95" s="129"/>
      <c r="OLV95" s="129"/>
      <c r="OLW95" s="129"/>
      <c r="OLX95" s="129"/>
      <c r="OLY95" s="129"/>
      <c r="OLZ95" s="129"/>
      <c r="OMA95" s="129"/>
      <c r="OMB95" s="129"/>
      <c r="OMC95" s="129"/>
      <c r="OMD95" s="129"/>
      <c r="OME95" s="129"/>
      <c r="OMF95" s="129"/>
      <c r="OMG95" s="129"/>
      <c r="OMH95" s="129"/>
      <c r="OMI95" s="129"/>
      <c r="OMJ95" s="129"/>
      <c r="OMK95" s="129"/>
      <c r="OML95" s="129"/>
      <c r="OMM95" s="129"/>
      <c r="OMN95" s="129"/>
      <c r="OMO95" s="129"/>
      <c r="OMP95" s="129"/>
      <c r="OMQ95" s="129"/>
      <c r="OMR95" s="129"/>
      <c r="OMS95" s="129"/>
      <c r="OMT95" s="129"/>
      <c r="OMU95" s="129"/>
      <c r="OMV95" s="129"/>
      <c r="OMW95" s="129"/>
      <c r="OMX95" s="129"/>
      <c r="OMY95" s="129"/>
      <c r="OMZ95" s="129"/>
      <c r="ONA95" s="129"/>
      <c r="ONB95" s="129"/>
      <c r="ONC95" s="129"/>
      <c r="OND95" s="129"/>
      <c r="ONE95" s="129"/>
      <c r="ONF95" s="129"/>
      <c r="ONG95" s="129"/>
      <c r="ONH95" s="129"/>
      <c r="ONI95" s="129"/>
      <c r="ONJ95" s="129"/>
      <c r="ONK95" s="129"/>
      <c r="ONL95" s="129"/>
      <c r="ONM95" s="129"/>
      <c r="ONN95" s="129"/>
      <c r="ONO95" s="129"/>
      <c r="ONP95" s="129"/>
      <c r="ONQ95" s="129"/>
      <c r="ONR95" s="129"/>
      <c r="ONS95" s="129"/>
      <c r="ONT95" s="129"/>
      <c r="ONU95" s="129"/>
      <c r="ONV95" s="129"/>
      <c r="ONW95" s="129"/>
      <c r="ONX95" s="129"/>
      <c r="ONY95" s="129"/>
      <c r="ONZ95" s="129"/>
      <c r="OOA95" s="129"/>
      <c r="OOB95" s="129"/>
      <c r="OOC95" s="129"/>
      <c r="OOD95" s="129"/>
      <c r="OOE95" s="129"/>
      <c r="OOF95" s="129"/>
      <c r="OOG95" s="129"/>
      <c r="OOH95" s="129"/>
      <c r="OOI95" s="129"/>
      <c r="OOJ95" s="129"/>
      <c r="OOK95" s="129"/>
      <c r="OOL95" s="129"/>
      <c r="OOM95" s="129"/>
      <c r="OON95" s="129"/>
      <c r="OOO95" s="129"/>
      <c r="OOP95" s="129"/>
      <c r="OOQ95" s="129"/>
      <c r="OOR95" s="129"/>
      <c r="OOS95" s="129"/>
      <c r="OOT95" s="129"/>
      <c r="OOU95" s="129"/>
      <c r="OOV95" s="129"/>
      <c r="OOW95" s="129"/>
      <c r="OOX95" s="129"/>
      <c r="OOY95" s="129"/>
      <c r="OOZ95" s="129"/>
      <c r="OPA95" s="129"/>
      <c r="OPB95" s="129"/>
      <c r="OPC95" s="129"/>
      <c r="OPD95" s="129"/>
      <c r="OPE95" s="129"/>
      <c r="OPF95" s="129"/>
      <c r="OPG95" s="129"/>
      <c r="OPH95" s="129"/>
      <c r="OPI95" s="129"/>
      <c r="OPJ95" s="129"/>
      <c r="OPK95" s="129"/>
      <c r="OPL95" s="129"/>
      <c r="OPM95" s="129"/>
      <c r="OPN95" s="129"/>
      <c r="OPO95" s="129"/>
      <c r="OPP95" s="129"/>
      <c r="OPQ95" s="129"/>
      <c r="OPR95" s="129"/>
      <c r="OPS95" s="129"/>
      <c r="OPT95" s="129"/>
      <c r="OPU95" s="129"/>
      <c r="OPV95" s="129"/>
      <c r="OPW95" s="129"/>
      <c r="OPX95" s="129"/>
      <c r="OPY95" s="129"/>
      <c r="OPZ95" s="129"/>
      <c r="OQA95" s="129"/>
      <c r="OQB95" s="129"/>
      <c r="OQC95" s="129"/>
      <c r="OQD95" s="129"/>
      <c r="OQE95" s="129"/>
      <c r="OQF95" s="129"/>
      <c r="OQG95" s="129"/>
      <c r="OQH95" s="129"/>
      <c r="OQI95" s="129"/>
      <c r="OQJ95" s="129"/>
      <c r="OQK95" s="129"/>
      <c r="OQL95" s="129"/>
      <c r="OQM95" s="129"/>
      <c r="OQN95" s="129"/>
      <c r="OQO95" s="129"/>
      <c r="OQP95" s="129"/>
      <c r="OQQ95" s="129"/>
      <c r="OQR95" s="129"/>
      <c r="OQS95" s="129"/>
      <c r="OQT95" s="129"/>
      <c r="OQU95" s="129"/>
      <c r="OQV95" s="129"/>
      <c r="OQW95" s="129"/>
      <c r="OQX95" s="129"/>
      <c r="OQY95" s="129"/>
      <c r="OQZ95" s="129"/>
      <c r="ORA95" s="129"/>
      <c r="ORB95" s="129"/>
      <c r="ORC95" s="129"/>
      <c r="ORD95" s="129"/>
      <c r="ORE95" s="129"/>
      <c r="ORF95" s="129"/>
      <c r="ORG95" s="129"/>
      <c r="ORH95" s="129"/>
      <c r="ORI95" s="129"/>
      <c r="ORJ95" s="129"/>
      <c r="ORK95" s="129"/>
      <c r="ORL95" s="129"/>
      <c r="ORM95" s="129"/>
      <c r="ORN95" s="129"/>
      <c r="ORO95" s="129"/>
      <c r="ORP95" s="129"/>
      <c r="ORQ95" s="129"/>
      <c r="ORR95" s="129"/>
      <c r="ORS95" s="129"/>
      <c r="ORT95" s="129"/>
      <c r="ORU95" s="129"/>
      <c r="ORV95" s="129"/>
      <c r="ORW95" s="129"/>
      <c r="ORX95" s="129"/>
      <c r="ORY95" s="129"/>
      <c r="ORZ95" s="129"/>
      <c r="OSA95" s="129"/>
      <c r="OSB95" s="129"/>
      <c r="OSC95" s="129"/>
      <c r="OSD95" s="129"/>
      <c r="OSE95" s="129"/>
      <c r="OSF95" s="129"/>
      <c r="OSG95" s="129"/>
      <c r="OSH95" s="129"/>
      <c r="OSI95" s="129"/>
      <c r="OSJ95" s="129"/>
      <c r="OSK95" s="129"/>
      <c r="OSL95" s="129"/>
      <c r="OSM95" s="129"/>
      <c r="OSN95" s="129"/>
      <c r="OSO95" s="129"/>
      <c r="OSP95" s="129"/>
      <c r="OSQ95" s="129"/>
      <c r="OSR95" s="129"/>
      <c r="OSS95" s="129"/>
      <c r="OST95" s="129"/>
      <c r="OSU95" s="129"/>
      <c r="OSV95" s="129"/>
      <c r="OSW95" s="129"/>
      <c r="OSX95" s="129"/>
      <c r="OSY95" s="129"/>
      <c r="OSZ95" s="129"/>
      <c r="OTA95" s="129"/>
      <c r="OTB95" s="129"/>
      <c r="OTC95" s="129"/>
      <c r="OTD95" s="129"/>
      <c r="OTE95" s="129"/>
      <c r="OTF95" s="129"/>
      <c r="OTG95" s="129"/>
      <c r="OTH95" s="129"/>
      <c r="OTI95" s="129"/>
      <c r="OTJ95" s="129"/>
      <c r="OTK95" s="129"/>
      <c r="OTL95" s="129"/>
      <c r="OTM95" s="129"/>
      <c r="OTN95" s="129"/>
      <c r="OTO95" s="129"/>
      <c r="OTP95" s="129"/>
      <c r="OTQ95" s="129"/>
      <c r="OTR95" s="129"/>
      <c r="OTS95" s="129"/>
      <c r="OTT95" s="129"/>
      <c r="OTU95" s="129"/>
      <c r="OTV95" s="129"/>
      <c r="OTW95" s="129"/>
      <c r="OTX95" s="129"/>
      <c r="OTY95" s="129"/>
      <c r="OTZ95" s="129"/>
      <c r="OUA95" s="129"/>
      <c r="OUB95" s="129"/>
      <c r="OUC95" s="129"/>
      <c r="OUD95" s="129"/>
      <c r="OUE95" s="129"/>
      <c r="OUF95" s="129"/>
      <c r="OUG95" s="129"/>
      <c r="OUH95" s="129"/>
      <c r="OUI95" s="129"/>
      <c r="OUJ95" s="129"/>
      <c r="OUK95" s="129"/>
      <c r="OUL95" s="129"/>
      <c r="OUM95" s="129"/>
      <c r="OUN95" s="129"/>
      <c r="OUO95" s="129"/>
      <c r="OUP95" s="129"/>
      <c r="OUQ95" s="129"/>
      <c r="OUR95" s="129"/>
      <c r="OUS95" s="129"/>
      <c r="OUT95" s="129"/>
      <c r="OUU95" s="129"/>
      <c r="OUV95" s="129"/>
      <c r="OUW95" s="129"/>
      <c r="OUX95" s="129"/>
      <c r="OUY95" s="129"/>
      <c r="OUZ95" s="129"/>
      <c r="OVA95" s="129"/>
      <c r="OVB95" s="129"/>
      <c r="OVC95" s="129"/>
      <c r="OVD95" s="129"/>
      <c r="OVE95" s="129"/>
      <c r="OVF95" s="129"/>
      <c r="OVG95" s="129"/>
      <c r="OVH95" s="129"/>
      <c r="OVI95" s="129"/>
      <c r="OVJ95" s="129"/>
      <c r="OVK95" s="129"/>
      <c r="OVL95" s="129"/>
      <c r="OVM95" s="129"/>
      <c r="OVN95" s="129"/>
      <c r="OVO95" s="129"/>
      <c r="OVP95" s="129"/>
      <c r="OVQ95" s="129"/>
      <c r="OVR95" s="129"/>
      <c r="OVS95" s="129"/>
      <c r="OVT95" s="129"/>
      <c r="OVU95" s="129"/>
      <c r="OVV95" s="129"/>
      <c r="OVW95" s="129"/>
      <c r="OVX95" s="129"/>
      <c r="OVY95" s="129"/>
      <c r="OVZ95" s="129"/>
      <c r="OWA95" s="129"/>
      <c r="OWB95" s="129"/>
      <c r="OWC95" s="129"/>
      <c r="OWD95" s="129"/>
      <c r="OWE95" s="129"/>
      <c r="OWF95" s="129"/>
      <c r="OWG95" s="129"/>
      <c r="OWH95" s="129"/>
      <c r="OWI95" s="129"/>
      <c r="OWJ95" s="129"/>
      <c r="OWK95" s="129"/>
      <c r="OWL95" s="129"/>
      <c r="OWM95" s="129"/>
      <c r="OWN95" s="129"/>
      <c r="OWO95" s="129"/>
      <c r="OWP95" s="129"/>
      <c r="OWQ95" s="129"/>
      <c r="OWR95" s="129"/>
      <c r="OWS95" s="129"/>
      <c r="OWT95" s="129"/>
      <c r="OWU95" s="129"/>
      <c r="OWV95" s="129"/>
      <c r="OWW95" s="129"/>
      <c r="OWX95" s="129"/>
      <c r="OWY95" s="129"/>
      <c r="OWZ95" s="129"/>
      <c r="OXA95" s="129"/>
      <c r="OXB95" s="129"/>
      <c r="OXC95" s="129"/>
      <c r="OXD95" s="129"/>
      <c r="OXE95" s="129"/>
      <c r="OXF95" s="129"/>
      <c r="OXG95" s="129"/>
      <c r="OXH95" s="129"/>
      <c r="OXI95" s="129"/>
      <c r="OXJ95" s="129"/>
      <c r="OXK95" s="129"/>
      <c r="OXL95" s="129"/>
      <c r="OXM95" s="129"/>
      <c r="OXN95" s="129"/>
      <c r="OXO95" s="129"/>
      <c r="OXP95" s="129"/>
      <c r="OXQ95" s="129"/>
      <c r="OXR95" s="129"/>
      <c r="OXS95" s="129"/>
      <c r="OXT95" s="129"/>
      <c r="OXU95" s="129"/>
      <c r="OXV95" s="129"/>
      <c r="OXW95" s="129"/>
      <c r="OXX95" s="129"/>
      <c r="OXY95" s="129"/>
      <c r="OXZ95" s="129"/>
      <c r="OYA95" s="129"/>
      <c r="OYB95" s="129"/>
      <c r="OYC95" s="129"/>
      <c r="OYD95" s="129"/>
      <c r="OYE95" s="129"/>
      <c r="OYF95" s="129"/>
      <c r="OYG95" s="129"/>
      <c r="OYH95" s="129"/>
      <c r="OYI95" s="129"/>
      <c r="OYJ95" s="129"/>
      <c r="OYK95" s="129"/>
      <c r="OYL95" s="129"/>
      <c r="OYM95" s="129"/>
      <c r="OYN95" s="129"/>
      <c r="OYO95" s="129"/>
      <c r="OYP95" s="129"/>
      <c r="OYQ95" s="129"/>
      <c r="OYR95" s="129"/>
      <c r="OYS95" s="129"/>
      <c r="OYT95" s="129"/>
      <c r="OYU95" s="129"/>
      <c r="OYV95" s="129"/>
      <c r="OYW95" s="129"/>
      <c r="OYX95" s="129"/>
      <c r="OYY95" s="129"/>
      <c r="OYZ95" s="129"/>
      <c r="OZA95" s="129"/>
      <c r="OZB95" s="129"/>
      <c r="OZC95" s="129"/>
      <c r="OZD95" s="129"/>
      <c r="OZE95" s="129"/>
      <c r="OZF95" s="129"/>
      <c r="OZG95" s="129"/>
      <c r="OZH95" s="129"/>
      <c r="OZI95" s="129"/>
      <c r="OZJ95" s="129"/>
      <c r="OZK95" s="129"/>
      <c r="OZL95" s="129"/>
      <c r="OZM95" s="129"/>
      <c r="OZN95" s="129"/>
      <c r="OZO95" s="129"/>
      <c r="OZP95" s="129"/>
      <c r="OZQ95" s="129"/>
      <c r="OZR95" s="129"/>
      <c r="OZS95" s="129"/>
      <c r="OZT95" s="129"/>
      <c r="OZU95" s="129"/>
      <c r="OZV95" s="129"/>
      <c r="OZW95" s="129"/>
      <c r="OZX95" s="129"/>
      <c r="OZY95" s="129"/>
      <c r="OZZ95" s="129"/>
      <c r="PAA95" s="129"/>
      <c r="PAB95" s="129"/>
      <c r="PAC95" s="129"/>
      <c r="PAD95" s="129"/>
      <c r="PAE95" s="129"/>
      <c r="PAF95" s="129"/>
      <c r="PAG95" s="129"/>
      <c r="PAH95" s="129"/>
      <c r="PAI95" s="129"/>
      <c r="PAJ95" s="129"/>
      <c r="PAK95" s="129"/>
      <c r="PAL95" s="129"/>
      <c r="PAM95" s="129"/>
      <c r="PAN95" s="129"/>
      <c r="PAO95" s="129"/>
      <c r="PAP95" s="129"/>
      <c r="PAQ95" s="129"/>
      <c r="PAR95" s="129"/>
      <c r="PAS95" s="129"/>
      <c r="PAT95" s="129"/>
      <c r="PAU95" s="129"/>
      <c r="PAV95" s="129"/>
      <c r="PAW95" s="129"/>
      <c r="PAX95" s="129"/>
      <c r="PAY95" s="129"/>
      <c r="PAZ95" s="129"/>
      <c r="PBA95" s="129"/>
      <c r="PBB95" s="129"/>
      <c r="PBC95" s="129"/>
      <c r="PBD95" s="129"/>
      <c r="PBE95" s="129"/>
      <c r="PBF95" s="129"/>
      <c r="PBG95" s="129"/>
      <c r="PBH95" s="129"/>
      <c r="PBI95" s="129"/>
      <c r="PBJ95" s="129"/>
      <c r="PBK95" s="129"/>
      <c r="PBL95" s="129"/>
      <c r="PBM95" s="129"/>
      <c r="PBN95" s="129"/>
      <c r="PBO95" s="129"/>
      <c r="PBP95" s="129"/>
      <c r="PBQ95" s="129"/>
      <c r="PBR95" s="129"/>
      <c r="PBS95" s="129"/>
      <c r="PBT95" s="129"/>
      <c r="PBU95" s="129"/>
      <c r="PBV95" s="129"/>
      <c r="PBW95" s="129"/>
      <c r="PBX95" s="129"/>
      <c r="PBY95" s="129"/>
      <c r="PBZ95" s="129"/>
      <c r="PCA95" s="129"/>
      <c r="PCB95" s="129"/>
      <c r="PCC95" s="129"/>
      <c r="PCD95" s="129"/>
      <c r="PCE95" s="129"/>
      <c r="PCF95" s="129"/>
      <c r="PCG95" s="129"/>
      <c r="PCH95" s="129"/>
      <c r="PCI95" s="129"/>
      <c r="PCJ95" s="129"/>
      <c r="PCK95" s="129"/>
      <c r="PCL95" s="129"/>
      <c r="PCM95" s="129"/>
      <c r="PCN95" s="129"/>
      <c r="PCO95" s="129"/>
      <c r="PCP95" s="129"/>
      <c r="PCQ95" s="129"/>
      <c r="PCR95" s="129"/>
      <c r="PCS95" s="129"/>
      <c r="PCT95" s="129"/>
      <c r="PCU95" s="129"/>
      <c r="PCV95" s="129"/>
      <c r="PCW95" s="129"/>
      <c r="PCX95" s="129"/>
      <c r="PCY95" s="129"/>
      <c r="PCZ95" s="129"/>
      <c r="PDA95" s="129"/>
      <c r="PDB95" s="129"/>
      <c r="PDC95" s="129"/>
      <c r="PDD95" s="129"/>
      <c r="PDE95" s="129"/>
      <c r="PDF95" s="129"/>
      <c r="PDG95" s="129"/>
      <c r="PDH95" s="129"/>
      <c r="PDI95" s="129"/>
      <c r="PDJ95" s="129"/>
      <c r="PDK95" s="129"/>
      <c r="PDL95" s="129"/>
      <c r="PDM95" s="129"/>
      <c r="PDN95" s="129"/>
      <c r="PDO95" s="129"/>
      <c r="PDP95" s="129"/>
      <c r="PDQ95" s="129"/>
      <c r="PDR95" s="129"/>
      <c r="PDS95" s="129"/>
      <c r="PDT95" s="129"/>
      <c r="PDU95" s="129"/>
      <c r="PDV95" s="129"/>
      <c r="PDW95" s="129"/>
      <c r="PDX95" s="129"/>
      <c r="PDY95" s="129"/>
      <c r="PDZ95" s="129"/>
      <c r="PEA95" s="129"/>
      <c r="PEB95" s="129"/>
      <c r="PEC95" s="129"/>
      <c r="PED95" s="129"/>
      <c r="PEE95" s="129"/>
      <c r="PEF95" s="129"/>
      <c r="PEG95" s="129"/>
      <c r="PEH95" s="129"/>
      <c r="PEI95" s="129"/>
      <c r="PEJ95" s="129"/>
      <c r="PEK95" s="129"/>
      <c r="PEL95" s="129"/>
      <c r="PEM95" s="129"/>
      <c r="PEN95" s="129"/>
      <c r="PEO95" s="129"/>
      <c r="PEP95" s="129"/>
      <c r="PEQ95" s="129"/>
      <c r="PER95" s="129"/>
      <c r="PES95" s="129"/>
      <c r="PET95" s="129"/>
      <c r="PEU95" s="129"/>
      <c r="PEV95" s="129"/>
      <c r="PEW95" s="129"/>
      <c r="PEX95" s="129"/>
      <c r="PEY95" s="129"/>
      <c r="PEZ95" s="129"/>
      <c r="PFA95" s="129"/>
      <c r="PFB95" s="129"/>
      <c r="PFC95" s="129"/>
      <c r="PFD95" s="129"/>
      <c r="PFE95" s="129"/>
      <c r="PFF95" s="129"/>
      <c r="PFG95" s="129"/>
      <c r="PFH95" s="129"/>
      <c r="PFI95" s="129"/>
      <c r="PFJ95" s="129"/>
      <c r="PFK95" s="129"/>
      <c r="PFL95" s="129"/>
      <c r="PFM95" s="129"/>
      <c r="PFN95" s="129"/>
      <c r="PFO95" s="129"/>
      <c r="PFP95" s="129"/>
      <c r="PFQ95" s="129"/>
      <c r="PFR95" s="129"/>
      <c r="PFS95" s="129"/>
      <c r="PFT95" s="129"/>
      <c r="PFU95" s="129"/>
      <c r="PFV95" s="129"/>
      <c r="PFW95" s="129"/>
      <c r="PFX95" s="129"/>
      <c r="PFY95" s="129"/>
      <c r="PFZ95" s="129"/>
      <c r="PGA95" s="129"/>
      <c r="PGB95" s="129"/>
      <c r="PGC95" s="129"/>
      <c r="PGD95" s="129"/>
      <c r="PGE95" s="129"/>
      <c r="PGF95" s="129"/>
      <c r="PGG95" s="129"/>
      <c r="PGH95" s="129"/>
      <c r="PGI95" s="129"/>
      <c r="PGJ95" s="129"/>
      <c r="PGK95" s="129"/>
      <c r="PGL95" s="129"/>
      <c r="PGM95" s="129"/>
      <c r="PGN95" s="129"/>
      <c r="PGO95" s="129"/>
      <c r="PGP95" s="129"/>
      <c r="PGQ95" s="129"/>
      <c r="PGR95" s="129"/>
      <c r="PGS95" s="129"/>
      <c r="PGT95" s="129"/>
      <c r="PGU95" s="129"/>
      <c r="PGV95" s="129"/>
      <c r="PGW95" s="129"/>
      <c r="PGX95" s="129"/>
      <c r="PGY95" s="129"/>
      <c r="PGZ95" s="129"/>
      <c r="PHA95" s="129"/>
      <c r="PHB95" s="129"/>
      <c r="PHC95" s="129"/>
      <c r="PHD95" s="129"/>
      <c r="PHE95" s="129"/>
      <c r="PHF95" s="129"/>
      <c r="PHG95" s="129"/>
      <c r="PHH95" s="129"/>
      <c r="PHI95" s="129"/>
      <c r="PHJ95" s="129"/>
      <c r="PHK95" s="129"/>
      <c r="PHL95" s="129"/>
      <c r="PHM95" s="129"/>
      <c r="PHN95" s="129"/>
      <c r="PHO95" s="129"/>
      <c r="PHP95" s="129"/>
      <c r="PHQ95" s="129"/>
      <c r="PHR95" s="129"/>
      <c r="PHS95" s="129"/>
      <c r="PHT95" s="129"/>
      <c r="PHU95" s="129"/>
      <c r="PHV95" s="129"/>
      <c r="PHW95" s="129"/>
      <c r="PHX95" s="129"/>
      <c r="PHY95" s="129"/>
      <c r="PHZ95" s="129"/>
      <c r="PIA95" s="129"/>
      <c r="PIB95" s="129"/>
      <c r="PIC95" s="129"/>
      <c r="PID95" s="129"/>
      <c r="PIE95" s="129"/>
      <c r="PIF95" s="129"/>
      <c r="PIG95" s="129"/>
      <c r="PIH95" s="129"/>
      <c r="PII95" s="129"/>
      <c r="PIJ95" s="129"/>
      <c r="PIK95" s="129"/>
      <c r="PIL95" s="129"/>
      <c r="PIM95" s="129"/>
      <c r="PIN95" s="129"/>
      <c r="PIO95" s="129"/>
      <c r="PIP95" s="129"/>
      <c r="PIQ95" s="129"/>
      <c r="PIR95" s="129"/>
      <c r="PIS95" s="129"/>
      <c r="PIT95" s="129"/>
      <c r="PIU95" s="129"/>
      <c r="PIV95" s="129"/>
      <c r="PIW95" s="129"/>
      <c r="PIX95" s="129"/>
      <c r="PIY95" s="129"/>
      <c r="PIZ95" s="129"/>
      <c r="PJA95" s="129"/>
      <c r="PJB95" s="129"/>
      <c r="PJC95" s="129"/>
      <c r="PJD95" s="129"/>
      <c r="PJE95" s="129"/>
      <c r="PJF95" s="129"/>
      <c r="PJG95" s="129"/>
      <c r="PJH95" s="129"/>
      <c r="PJI95" s="129"/>
      <c r="PJJ95" s="129"/>
      <c r="PJK95" s="129"/>
      <c r="PJL95" s="129"/>
      <c r="PJM95" s="129"/>
      <c r="PJN95" s="129"/>
      <c r="PJO95" s="129"/>
      <c r="PJP95" s="129"/>
      <c r="PJQ95" s="129"/>
      <c r="PJR95" s="129"/>
      <c r="PJS95" s="129"/>
      <c r="PJT95" s="129"/>
      <c r="PJU95" s="129"/>
      <c r="PJV95" s="129"/>
      <c r="PJW95" s="129"/>
      <c r="PJX95" s="129"/>
      <c r="PJY95" s="129"/>
      <c r="PJZ95" s="129"/>
      <c r="PKA95" s="129"/>
      <c r="PKB95" s="129"/>
      <c r="PKC95" s="129"/>
      <c r="PKD95" s="129"/>
      <c r="PKE95" s="129"/>
      <c r="PKF95" s="129"/>
      <c r="PKG95" s="129"/>
      <c r="PKH95" s="129"/>
      <c r="PKI95" s="129"/>
      <c r="PKJ95" s="129"/>
      <c r="PKK95" s="129"/>
      <c r="PKL95" s="129"/>
      <c r="PKM95" s="129"/>
      <c r="PKN95" s="129"/>
      <c r="PKO95" s="129"/>
      <c r="PKP95" s="129"/>
      <c r="PKQ95" s="129"/>
      <c r="PKR95" s="129"/>
      <c r="PKS95" s="129"/>
      <c r="PKT95" s="129"/>
      <c r="PKU95" s="129"/>
      <c r="PKV95" s="129"/>
      <c r="PKW95" s="129"/>
      <c r="PKX95" s="129"/>
      <c r="PKY95" s="129"/>
      <c r="PKZ95" s="129"/>
      <c r="PLA95" s="129"/>
      <c r="PLB95" s="129"/>
      <c r="PLC95" s="129"/>
      <c r="PLD95" s="129"/>
      <c r="PLE95" s="129"/>
      <c r="PLF95" s="129"/>
      <c r="PLG95" s="129"/>
      <c r="PLH95" s="129"/>
      <c r="PLI95" s="129"/>
      <c r="PLJ95" s="129"/>
      <c r="PLK95" s="129"/>
      <c r="PLL95" s="129"/>
      <c r="PLM95" s="129"/>
      <c r="PLN95" s="129"/>
      <c r="PLO95" s="129"/>
      <c r="PLP95" s="129"/>
      <c r="PLQ95" s="129"/>
      <c r="PLR95" s="129"/>
      <c r="PLS95" s="129"/>
      <c r="PLT95" s="129"/>
      <c r="PLU95" s="129"/>
      <c r="PLV95" s="129"/>
      <c r="PLW95" s="129"/>
      <c r="PLX95" s="129"/>
      <c r="PLY95" s="129"/>
      <c r="PLZ95" s="129"/>
      <c r="PMA95" s="129"/>
      <c r="PMB95" s="129"/>
      <c r="PMC95" s="129"/>
      <c r="PMD95" s="129"/>
      <c r="PME95" s="129"/>
      <c r="PMF95" s="129"/>
      <c r="PMG95" s="129"/>
      <c r="PMH95" s="129"/>
      <c r="PMI95" s="129"/>
      <c r="PMJ95" s="129"/>
      <c r="PMK95" s="129"/>
      <c r="PML95" s="129"/>
      <c r="PMM95" s="129"/>
      <c r="PMN95" s="129"/>
      <c r="PMO95" s="129"/>
      <c r="PMP95" s="129"/>
      <c r="PMQ95" s="129"/>
      <c r="PMR95" s="129"/>
      <c r="PMS95" s="129"/>
      <c r="PMT95" s="129"/>
      <c r="PMU95" s="129"/>
      <c r="PMV95" s="129"/>
      <c r="PMW95" s="129"/>
      <c r="PMX95" s="129"/>
      <c r="PMY95" s="129"/>
      <c r="PMZ95" s="129"/>
      <c r="PNA95" s="129"/>
      <c r="PNB95" s="129"/>
      <c r="PNC95" s="129"/>
      <c r="PND95" s="129"/>
      <c r="PNE95" s="129"/>
      <c r="PNF95" s="129"/>
      <c r="PNG95" s="129"/>
      <c r="PNH95" s="129"/>
      <c r="PNI95" s="129"/>
      <c r="PNJ95" s="129"/>
      <c r="PNK95" s="129"/>
      <c r="PNL95" s="129"/>
      <c r="PNM95" s="129"/>
      <c r="PNN95" s="129"/>
      <c r="PNO95" s="129"/>
      <c r="PNP95" s="129"/>
      <c r="PNQ95" s="129"/>
      <c r="PNR95" s="129"/>
      <c r="PNS95" s="129"/>
      <c r="PNT95" s="129"/>
      <c r="PNU95" s="129"/>
      <c r="PNV95" s="129"/>
      <c r="PNW95" s="129"/>
      <c r="PNX95" s="129"/>
      <c r="PNY95" s="129"/>
      <c r="PNZ95" s="129"/>
      <c r="POA95" s="129"/>
      <c r="POB95" s="129"/>
      <c r="POC95" s="129"/>
      <c r="POD95" s="129"/>
      <c r="POE95" s="129"/>
      <c r="POF95" s="129"/>
      <c r="POG95" s="129"/>
      <c r="POH95" s="129"/>
      <c r="POI95" s="129"/>
      <c r="POJ95" s="129"/>
      <c r="POK95" s="129"/>
      <c r="POL95" s="129"/>
      <c r="POM95" s="129"/>
      <c r="PON95" s="129"/>
      <c r="POO95" s="129"/>
      <c r="POP95" s="129"/>
      <c r="POQ95" s="129"/>
      <c r="POR95" s="129"/>
      <c r="POS95" s="129"/>
      <c r="POT95" s="129"/>
      <c r="POU95" s="129"/>
      <c r="POV95" s="129"/>
      <c r="POW95" s="129"/>
      <c r="POX95" s="129"/>
      <c r="POY95" s="129"/>
      <c r="POZ95" s="129"/>
      <c r="PPA95" s="129"/>
      <c r="PPB95" s="129"/>
      <c r="PPC95" s="129"/>
      <c r="PPD95" s="129"/>
      <c r="PPE95" s="129"/>
      <c r="PPF95" s="129"/>
      <c r="PPG95" s="129"/>
      <c r="PPH95" s="129"/>
      <c r="PPI95" s="129"/>
      <c r="PPJ95" s="129"/>
      <c r="PPK95" s="129"/>
      <c r="PPL95" s="129"/>
      <c r="PPM95" s="129"/>
      <c r="PPN95" s="129"/>
      <c r="PPO95" s="129"/>
      <c r="PPP95" s="129"/>
      <c r="PPQ95" s="129"/>
      <c r="PPR95" s="129"/>
      <c r="PPS95" s="129"/>
      <c r="PPT95" s="129"/>
      <c r="PPU95" s="129"/>
      <c r="PPV95" s="129"/>
      <c r="PPW95" s="129"/>
      <c r="PPX95" s="129"/>
      <c r="PPY95" s="129"/>
      <c r="PPZ95" s="129"/>
      <c r="PQA95" s="129"/>
      <c r="PQB95" s="129"/>
      <c r="PQC95" s="129"/>
      <c r="PQD95" s="129"/>
      <c r="PQE95" s="129"/>
      <c r="PQF95" s="129"/>
      <c r="PQG95" s="129"/>
      <c r="PQH95" s="129"/>
      <c r="PQI95" s="129"/>
      <c r="PQJ95" s="129"/>
      <c r="PQK95" s="129"/>
      <c r="PQL95" s="129"/>
      <c r="PQM95" s="129"/>
      <c r="PQN95" s="129"/>
      <c r="PQO95" s="129"/>
      <c r="PQP95" s="129"/>
      <c r="PQQ95" s="129"/>
      <c r="PQR95" s="129"/>
      <c r="PQS95" s="129"/>
      <c r="PQT95" s="129"/>
      <c r="PQU95" s="129"/>
      <c r="PQV95" s="129"/>
      <c r="PQW95" s="129"/>
      <c r="PQX95" s="129"/>
      <c r="PQY95" s="129"/>
      <c r="PQZ95" s="129"/>
      <c r="PRA95" s="129"/>
      <c r="PRB95" s="129"/>
      <c r="PRC95" s="129"/>
      <c r="PRD95" s="129"/>
      <c r="PRE95" s="129"/>
      <c r="PRF95" s="129"/>
      <c r="PRG95" s="129"/>
      <c r="PRH95" s="129"/>
      <c r="PRI95" s="129"/>
      <c r="PRJ95" s="129"/>
      <c r="PRK95" s="129"/>
      <c r="PRL95" s="129"/>
      <c r="PRM95" s="129"/>
      <c r="PRN95" s="129"/>
      <c r="PRO95" s="129"/>
      <c r="PRP95" s="129"/>
      <c r="PRQ95" s="129"/>
      <c r="PRR95" s="129"/>
      <c r="PRS95" s="129"/>
      <c r="PRT95" s="129"/>
      <c r="PRU95" s="129"/>
      <c r="PRV95" s="129"/>
      <c r="PRW95" s="129"/>
      <c r="PRX95" s="129"/>
      <c r="PRY95" s="129"/>
      <c r="PRZ95" s="129"/>
      <c r="PSA95" s="129"/>
      <c r="PSB95" s="129"/>
      <c r="PSC95" s="129"/>
      <c r="PSD95" s="129"/>
      <c r="PSE95" s="129"/>
      <c r="PSF95" s="129"/>
      <c r="PSG95" s="129"/>
      <c r="PSH95" s="129"/>
      <c r="PSI95" s="129"/>
      <c r="PSJ95" s="129"/>
      <c r="PSK95" s="129"/>
      <c r="PSL95" s="129"/>
      <c r="PSM95" s="129"/>
      <c r="PSN95" s="129"/>
      <c r="PSO95" s="129"/>
      <c r="PSP95" s="129"/>
      <c r="PSQ95" s="129"/>
      <c r="PSR95" s="129"/>
      <c r="PSS95" s="129"/>
      <c r="PST95" s="129"/>
      <c r="PSU95" s="129"/>
      <c r="PSV95" s="129"/>
      <c r="PSW95" s="129"/>
      <c r="PSX95" s="129"/>
      <c r="PSY95" s="129"/>
      <c r="PSZ95" s="129"/>
      <c r="PTA95" s="129"/>
      <c r="PTB95" s="129"/>
      <c r="PTC95" s="129"/>
      <c r="PTD95" s="129"/>
      <c r="PTE95" s="129"/>
      <c r="PTF95" s="129"/>
      <c r="PTG95" s="129"/>
      <c r="PTH95" s="129"/>
      <c r="PTI95" s="129"/>
      <c r="PTJ95" s="129"/>
      <c r="PTK95" s="129"/>
      <c r="PTL95" s="129"/>
      <c r="PTM95" s="129"/>
      <c r="PTN95" s="129"/>
      <c r="PTO95" s="129"/>
      <c r="PTP95" s="129"/>
      <c r="PTQ95" s="129"/>
      <c r="PTR95" s="129"/>
      <c r="PTS95" s="129"/>
      <c r="PTT95" s="129"/>
      <c r="PTU95" s="129"/>
      <c r="PTV95" s="129"/>
      <c r="PTW95" s="129"/>
      <c r="PTX95" s="129"/>
      <c r="PTY95" s="129"/>
      <c r="PTZ95" s="129"/>
      <c r="PUA95" s="129"/>
      <c r="PUB95" s="129"/>
      <c r="PUC95" s="129"/>
      <c r="PUD95" s="129"/>
      <c r="PUE95" s="129"/>
      <c r="PUF95" s="129"/>
      <c r="PUG95" s="129"/>
      <c r="PUH95" s="129"/>
      <c r="PUI95" s="129"/>
      <c r="PUJ95" s="129"/>
      <c r="PUK95" s="129"/>
      <c r="PUL95" s="129"/>
      <c r="PUM95" s="129"/>
      <c r="PUN95" s="129"/>
      <c r="PUO95" s="129"/>
      <c r="PUP95" s="129"/>
      <c r="PUQ95" s="129"/>
      <c r="PUR95" s="129"/>
      <c r="PUS95" s="129"/>
      <c r="PUT95" s="129"/>
      <c r="PUU95" s="129"/>
      <c r="PUV95" s="129"/>
      <c r="PUW95" s="129"/>
      <c r="PUX95" s="129"/>
      <c r="PUY95" s="129"/>
      <c r="PUZ95" s="129"/>
      <c r="PVA95" s="129"/>
      <c r="PVB95" s="129"/>
      <c r="PVC95" s="129"/>
      <c r="PVD95" s="129"/>
      <c r="PVE95" s="129"/>
      <c r="PVF95" s="129"/>
      <c r="PVG95" s="129"/>
      <c r="PVH95" s="129"/>
      <c r="PVI95" s="129"/>
      <c r="PVJ95" s="129"/>
      <c r="PVK95" s="129"/>
      <c r="PVL95" s="129"/>
      <c r="PVM95" s="129"/>
      <c r="PVN95" s="129"/>
      <c r="PVO95" s="129"/>
      <c r="PVP95" s="129"/>
      <c r="PVQ95" s="129"/>
      <c r="PVR95" s="129"/>
      <c r="PVS95" s="129"/>
      <c r="PVT95" s="129"/>
      <c r="PVU95" s="129"/>
      <c r="PVV95" s="129"/>
      <c r="PVW95" s="129"/>
      <c r="PVX95" s="129"/>
      <c r="PVY95" s="129"/>
      <c r="PVZ95" s="129"/>
      <c r="PWA95" s="129"/>
      <c r="PWB95" s="129"/>
      <c r="PWC95" s="129"/>
      <c r="PWD95" s="129"/>
      <c r="PWE95" s="129"/>
      <c r="PWF95" s="129"/>
      <c r="PWG95" s="129"/>
      <c r="PWH95" s="129"/>
      <c r="PWI95" s="129"/>
      <c r="PWJ95" s="129"/>
      <c r="PWK95" s="129"/>
      <c r="PWL95" s="129"/>
      <c r="PWM95" s="129"/>
      <c r="PWN95" s="129"/>
      <c r="PWO95" s="129"/>
      <c r="PWP95" s="129"/>
      <c r="PWQ95" s="129"/>
      <c r="PWR95" s="129"/>
      <c r="PWS95" s="129"/>
      <c r="PWT95" s="129"/>
      <c r="PWU95" s="129"/>
      <c r="PWV95" s="129"/>
      <c r="PWW95" s="129"/>
      <c r="PWX95" s="129"/>
      <c r="PWY95" s="129"/>
      <c r="PWZ95" s="129"/>
      <c r="PXA95" s="129"/>
      <c r="PXB95" s="129"/>
      <c r="PXC95" s="129"/>
      <c r="PXD95" s="129"/>
      <c r="PXE95" s="129"/>
      <c r="PXF95" s="129"/>
      <c r="PXG95" s="129"/>
      <c r="PXH95" s="129"/>
      <c r="PXI95" s="129"/>
      <c r="PXJ95" s="129"/>
      <c r="PXK95" s="129"/>
      <c r="PXL95" s="129"/>
      <c r="PXM95" s="129"/>
      <c r="PXN95" s="129"/>
      <c r="PXO95" s="129"/>
      <c r="PXP95" s="129"/>
      <c r="PXQ95" s="129"/>
      <c r="PXR95" s="129"/>
      <c r="PXS95" s="129"/>
      <c r="PXT95" s="129"/>
      <c r="PXU95" s="129"/>
      <c r="PXV95" s="129"/>
      <c r="PXW95" s="129"/>
      <c r="PXX95" s="129"/>
      <c r="PXY95" s="129"/>
      <c r="PXZ95" s="129"/>
      <c r="PYA95" s="129"/>
      <c r="PYB95" s="129"/>
      <c r="PYC95" s="129"/>
      <c r="PYD95" s="129"/>
      <c r="PYE95" s="129"/>
      <c r="PYF95" s="129"/>
      <c r="PYG95" s="129"/>
      <c r="PYH95" s="129"/>
      <c r="PYI95" s="129"/>
      <c r="PYJ95" s="129"/>
      <c r="PYK95" s="129"/>
      <c r="PYL95" s="129"/>
      <c r="PYM95" s="129"/>
      <c r="PYN95" s="129"/>
      <c r="PYO95" s="129"/>
      <c r="PYP95" s="129"/>
      <c r="PYQ95" s="129"/>
      <c r="PYR95" s="129"/>
      <c r="PYS95" s="129"/>
      <c r="PYT95" s="129"/>
      <c r="PYU95" s="129"/>
      <c r="PYV95" s="129"/>
      <c r="PYW95" s="129"/>
      <c r="PYX95" s="129"/>
      <c r="PYY95" s="129"/>
      <c r="PYZ95" s="129"/>
      <c r="PZA95" s="129"/>
      <c r="PZB95" s="129"/>
      <c r="PZC95" s="129"/>
      <c r="PZD95" s="129"/>
      <c r="PZE95" s="129"/>
      <c r="PZF95" s="129"/>
      <c r="PZG95" s="129"/>
      <c r="PZH95" s="129"/>
      <c r="PZI95" s="129"/>
      <c r="PZJ95" s="129"/>
      <c r="PZK95" s="129"/>
      <c r="PZL95" s="129"/>
      <c r="PZM95" s="129"/>
      <c r="PZN95" s="129"/>
      <c r="PZO95" s="129"/>
      <c r="PZP95" s="129"/>
      <c r="PZQ95" s="129"/>
      <c r="PZR95" s="129"/>
      <c r="PZS95" s="129"/>
      <c r="PZT95" s="129"/>
      <c r="PZU95" s="129"/>
      <c r="PZV95" s="129"/>
      <c r="PZW95" s="129"/>
      <c r="PZX95" s="129"/>
      <c r="PZY95" s="129"/>
      <c r="PZZ95" s="129"/>
      <c r="QAA95" s="129"/>
      <c r="QAB95" s="129"/>
      <c r="QAC95" s="129"/>
      <c r="QAD95" s="129"/>
      <c r="QAE95" s="129"/>
      <c r="QAF95" s="129"/>
      <c r="QAG95" s="129"/>
      <c r="QAH95" s="129"/>
      <c r="QAI95" s="129"/>
      <c r="QAJ95" s="129"/>
      <c r="QAK95" s="129"/>
      <c r="QAL95" s="129"/>
      <c r="QAM95" s="129"/>
      <c r="QAN95" s="129"/>
      <c r="QAO95" s="129"/>
      <c r="QAP95" s="129"/>
      <c r="QAQ95" s="129"/>
      <c r="QAR95" s="129"/>
      <c r="QAS95" s="129"/>
      <c r="QAT95" s="129"/>
      <c r="QAU95" s="129"/>
      <c r="QAV95" s="129"/>
      <c r="QAW95" s="129"/>
      <c r="QAX95" s="129"/>
      <c r="QAY95" s="129"/>
      <c r="QAZ95" s="129"/>
      <c r="QBA95" s="129"/>
      <c r="QBB95" s="129"/>
      <c r="QBC95" s="129"/>
      <c r="QBD95" s="129"/>
      <c r="QBE95" s="129"/>
      <c r="QBF95" s="129"/>
      <c r="QBG95" s="129"/>
      <c r="QBH95" s="129"/>
      <c r="QBI95" s="129"/>
      <c r="QBJ95" s="129"/>
      <c r="QBK95" s="129"/>
      <c r="QBL95" s="129"/>
      <c r="QBM95" s="129"/>
      <c r="QBN95" s="129"/>
      <c r="QBO95" s="129"/>
      <c r="QBP95" s="129"/>
      <c r="QBQ95" s="129"/>
      <c r="QBR95" s="129"/>
      <c r="QBS95" s="129"/>
      <c r="QBT95" s="129"/>
      <c r="QBU95" s="129"/>
      <c r="QBV95" s="129"/>
      <c r="QBW95" s="129"/>
      <c r="QBX95" s="129"/>
      <c r="QBY95" s="129"/>
      <c r="QBZ95" s="129"/>
      <c r="QCA95" s="129"/>
      <c r="QCB95" s="129"/>
      <c r="QCC95" s="129"/>
      <c r="QCD95" s="129"/>
      <c r="QCE95" s="129"/>
      <c r="QCF95" s="129"/>
      <c r="QCG95" s="129"/>
      <c r="QCH95" s="129"/>
      <c r="QCI95" s="129"/>
      <c r="QCJ95" s="129"/>
      <c r="QCK95" s="129"/>
      <c r="QCL95" s="129"/>
      <c r="QCM95" s="129"/>
      <c r="QCN95" s="129"/>
      <c r="QCO95" s="129"/>
      <c r="QCP95" s="129"/>
      <c r="QCQ95" s="129"/>
      <c r="QCR95" s="129"/>
      <c r="QCS95" s="129"/>
      <c r="QCT95" s="129"/>
      <c r="QCU95" s="129"/>
      <c r="QCV95" s="129"/>
      <c r="QCW95" s="129"/>
      <c r="QCX95" s="129"/>
      <c r="QCY95" s="129"/>
      <c r="QCZ95" s="129"/>
      <c r="QDA95" s="129"/>
      <c r="QDB95" s="129"/>
      <c r="QDC95" s="129"/>
      <c r="QDD95" s="129"/>
      <c r="QDE95" s="129"/>
      <c r="QDF95" s="129"/>
      <c r="QDG95" s="129"/>
      <c r="QDH95" s="129"/>
      <c r="QDI95" s="129"/>
      <c r="QDJ95" s="129"/>
      <c r="QDK95" s="129"/>
      <c r="QDL95" s="129"/>
      <c r="QDM95" s="129"/>
      <c r="QDN95" s="129"/>
      <c r="QDO95" s="129"/>
      <c r="QDP95" s="129"/>
      <c r="QDQ95" s="129"/>
      <c r="QDR95" s="129"/>
      <c r="QDS95" s="129"/>
      <c r="QDT95" s="129"/>
      <c r="QDU95" s="129"/>
      <c r="QDV95" s="129"/>
      <c r="QDW95" s="129"/>
      <c r="QDX95" s="129"/>
      <c r="QDY95" s="129"/>
      <c r="QDZ95" s="129"/>
      <c r="QEA95" s="129"/>
      <c r="QEB95" s="129"/>
      <c r="QEC95" s="129"/>
      <c r="QED95" s="129"/>
      <c r="QEE95" s="129"/>
      <c r="QEF95" s="129"/>
      <c r="QEG95" s="129"/>
      <c r="QEH95" s="129"/>
      <c r="QEI95" s="129"/>
      <c r="QEJ95" s="129"/>
      <c r="QEK95" s="129"/>
      <c r="QEL95" s="129"/>
      <c r="QEM95" s="129"/>
      <c r="QEN95" s="129"/>
      <c r="QEO95" s="129"/>
      <c r="QEP95" s="129"/>
      <c r="QEQ95" s="129"/>
      <c r="QER95" s="129"/>
      <c r="QES95" s="129"/>
      <c r="QET95" s="129"/>
      <c r="QEU95" s="129"/>
      <c r="QEV95" s="129"/>
      <c r="QEW95" s="129"/>
      <c r="QEX95" s="129"/>
      <c r="QEY95" s="129"/>
      <c r="QEZ95" s="129"/>
      <c r="QFA95" s="129"/>
      <c r="QFB95" s="129"/>
      <c r="QFC95" s="129"/>
      <c r="QFD95" s="129"/>
      <c r="QFE95" s="129"/>
      <c r="QFF95" s="129"/>
      <c r="QFG95" s="129"/>
      <c r="QFH95" s="129"/>
      <c r="QFI95" s="129"/>
      <c r="QFJ95" s="129"/>
      <c r="QFK95" s="129"/>
      <c r="QFL95" s="129"/>
      <c r="QFM95" s="129"/>
      <c r="QFN95" s="129"/>
      <c r="QFO95" s="129"/>
      <c r="QFP95" s="129"/>
      <c r="QFQ95" s="129"/>
      <c r="QFR95" s="129"/>
      <c r="QFS95" s="129"/>
      <c r="QFT95" s="129"/>
      <c r="QFU95" s="129"/>
      <c r="QFV95" s="129"/>
      <c r="QFW95" s="129"/>
      <c r="QFX95" s="129"/>
      <c r="QFY95" s="129"/>
      <c r="QFZ95" s="129"/>
      <c r="QGA95" s="129"/>
      <c r="QGB95" s="129"/>
      <c r="QGC95" s="129"/>
      <c r="QGD95" s="129"/>
      <c r="QGE95" s="129"/>
      <c r="QGF95" s="129"/>
      <c r="QGG95" s="129"/>
      <c r="QGH95" s="129"/>
      <c r="QGI95" s="129"/>
      <c r="QGJ95" s="129"/>
      <c r="QGK95" s="129"/>
      <c r="QGL95" s="129"/>
      <c r="QGM95" s="129"/>
      <c r="QGN95" s="129"/>
      <c r="QGO95" s="129"/>
      <c r="QGP95" s="129"/>
      <c r="QGQ95" s="129"/>
      <c r="QGR95" s="129"/>
      <c r="QGS95" s="129"/>
      <c r="QGT95" s="129"/>
      <c r="QGU95" s="129"/>
      <c r="QGV95" s="129"/>
      <c r="QGW95" s="129"/>
      <c r="QGX95" s="129"/>
      <c r="QGY95" s="129"/>
      <c r="QGZ95" s="129"/>
      <c r="QHA95" s="129"/>
      <c r="QHB95" s="129"/>
      <c r="QHC95" s="129"/>
      <c r="QHD95" s="129"/>
      <c r="QHE95" s="129"/>
      <c r="QHF95" s="129"/>
      <c r="QHG95" s="129"/>
      <c r="QHH95" s="129"/>
      <c r="QHI95" s="129"/>
      <c r="QHJ95" s="129"/>
      <c r="QHK95" s="129"/>
      <c r="QHL95" s="129"/>
      <c r="QHM95" s="129"/>
      <c r="QHN95" s="129"/>
      <c r="QHO95" s="129"/>
      <c r="QHP95" s="129"/>
      <c r="QHQ95" s="129"/>
      <c r="QHR95" s="129"/>
      <c r="QHS95" s="129"/>
      <c r="QHT95" s="129"/>
      <c r="QHU95" s="129"/>
      <c r="QHV95" s="129"/>
      <c r="QHW95" s="129"/>
      <c r="QHX95" s="129"/>
      <c r="QHY95" s="129"/>
      <c r="QHZ95" s="129"/>
      <c r="QIA95" s="129"/>
      <c r="QIB95" s="129"/>
      <c r="QIC95" s="129"/>
      <c r="QID95" s="129"/>
      <c r="QIE95" s="129"/>
      <c r="QIF95" s="129"/>
      <c r="QIG95" s="129"/>
      <c r="QIH95" s="129"/>
      <c r="QII95" s="129"/>
      <c r="QIJ95" s="129"/>
      <c r="QIK95" s="129"/>
      <c r="QIL95" s="129"/>
      <c r="QIM95" s="129"/>
      <c r="QIN95" s="129"/>
      <c r="QIO95" s="129"/>
      <c r="QIP95" s="129"/>
      <c r="QIQ95" s="129"/>
      <c r="QIR95" s="129"/>
      <c r="QIS95" s="129"/>
      <c r="QIT95" s="129"/>
      <c r="QIU95" s="129"/>
      <c r="QIV95" s="129"/>
      <c r="QIW95" s="129"/>
      <c r="QIX95" s="129"/>
      <c r="QIY95" s="129"/>
      <c r="QIZ95" s="129"/>
      <c r="QJA95" s="129"/>
      <c r="QJB95" s="129"/>
      <c r="QJC95" s="129"/>
      <c r="QJD95" s="129"/>
      <c r="QJE95" s="129"/>
      <c r="QJF95" s="129"/>
      <c r="QJG95" s="129"/>
      <c r="QJH95" s="129"/>
      <c r="QJI95" s="129"/>
      <c r="QJJ95" s="129"/>
      <c r="QJK95" s="129"/>
      <c r="QJL95" s="129"/>
      <c r="QJM95" s="129"/>
      <c r="QJN95" s="129"/>
      <c r="QJO95" s="129"/>
      <c r="QJP95" s="129"/>
      <c r="QJQ95" s="129"/>
      <c r="QJR95" s="129"/>
      <c r="QJS95" s="129"/>
      <c r="QJT95" s="129"/>
      <c r="QJU95" s="129"/>
      <c r="QJV95" s="129"/>
      <c r="QJW95" s="129"/>
      <c r="QJX95" s="129"/>
      <c r="QJY95" s="129"/>
      <c r="QJZ95" s="129"/>
      <c r="QKA95" s="129"/>
      <c r="QKB95" s="129"/>
      <c r="QKC95" s="129"/>
      <c r="QKD95" s="129"/>
      <c r="QKE95" s="129"/>
      <c r="QKF95" s="129"/>
      <c r="QKG95" s="129"/>
      <c r="QKH95" s="129"/>
      <c r="QKI95" s="129"/>
      <c r="QKJ95" s="129"/>
      <c r="QKK95" s="129"/>
      <c r="QKL95" s="129"/>
      <c r="QKM95" s="129"/>
      <c r="QKN95" s="129"/>
      <c r="QKO95" s="129"/>
      <c r="QKP95" s="129"/>
      <c r="QKQ95" s="129"/>
      <c r="QKR95" s="129"/>
      <c r="QKS95" s="129"/>
      <c r="QKT95" s="129"/>
      <c r="QKU95" s="129"/>
      <c r="QKV95" s="129"/>
      <c r="QKW95" s="129"/>
      <c r="QKX95" s="129"/>
      <c r="QKY95" s="129"/>
      <c r="QKZ95" s="129"/>
      <c r="QLA95" s="129"/>
      <c r="QLB95" s="129"/>
      <c r="QLC95" s="129"/>
      <c r="QLD95" s="129"/>
      <c r="QLE95" s="129"/>
      <c r="QLF95" s="129"/>
      <c r="QLG95" s="129"/>
      <c r="QLH95" s="129"/>
      <c r="QLI95" s="129"/>
      <c r="QLJ95" s="129"/>
      <c r="QLK95" s="129"/>
      <c r="QLL95" s="129"/>
      <c r="QLM95" s="129"/>
      <c r="QLN95" s="129"/>
      <c r="QLO95" s="129"/>
      <c r="QLP95" s="129"/>
      <c r="QLQ95" s="129"/>
      <c r="QLR95" s="129"/>
      <c r="QLS95" s="129"/>
      <c r="QLT95" s="129"/>
      <c r="QLU95" s="129"/>
      <c r="QLV95" s="129"/>
      <c r="QLW95" s="129"/>
      <c r="QLX95" s="129"/>
      <c r="QLY95" s="129"/>
      <c r="QLZ95" s="129"/>
      <c r="QMA95" s="129"/>
      <c r="QMB95" s="129"/>
      <c r="QMC95" s="129"/>
      <c r="QMD95" s="129"/>
      <c r="QME95" s="129"/>
      <c r="QMF95" s="129"/>
      <c r="QMG95" s="129"/>
      <c r="QMH95" s="129"/>
      <c r="QMI95" s="129"/>
      <c r="QMJ95" s="129"/>
      <c r="QMK95" s="129"/>
      <c r="QML95" s="129"/>
      <c r="QMM95" s="129"/>
      <c r="QMN95" s="129"/>
      <c r="QMO95" s="129"/>
      <c r="QMP95" s="129"/>
      <c r="QMQ95" s="129"/>
      <c r="QMR95" s="129"/>
      <c r="QMS95" s="129"/>
      <c r="QMT95" s="129"/>
      <c r="QMU95" s="129"/>
      <c r="QMV95" s="129"/>
      <c r="QMW95" s="129"/>
      <c r="QMX95" s="129"/>
      <c r="QMY95" s="129"/>
      <c r="QMZ95" s="129"/>
      <c r="QNA95" s="129"/>
      <c r="QNB95" s="129"/>
      <c r="QNC95" s="129"/>
      <c r="QND95" s="129"/>
      <c r="QNE95" s="129"/>
      <c r="QNF95" s="129"/>
      <c r="QNG95" s="129"/>
      <c r="QNH95" s="129"/>
      <c r="QNI95" s="129"/>
      <c r="QNJ95" s="129"/>
      <c r="QNK95" s="129"/>
      <c r="QNL95" s="129"/>
      <c r="QNM95" s="129"/>
      <c r="QNN95" s="129"/>
      <c r="QNO95" s="129"/>
      <c r="QNP95" s="129"/>
      <c r="QNQ95" s="129"/>
      <c r="QNR95" s="129"/>
      <c r="QNS95" s="129"/>
      <c r="QNT95" s="129"/>
      <c r="QNU95" s="129"/>
      <c r="QNV95" s="129"/>
      <c r="QNW95" s="129"/>
      <c r="QNX95" s="129"/>
      <c r="QNY95" s="129"/>
      <c r="QNZ95" s="129"/>
      <c r="QOA95" s="129"/>
      <c r="QOB95" s="129"/>
      <c r="QOC95" s="129"/>
      <c r="QOD95" s="129"/>
      <c r="QOE95" s="129"/>
      <c r="QOF95" s="129"/>
      <c r="QOG95" s="129"/>
      <c r="QOH95" s="129"/>
      <c r="QOI95" s="129"/>
      <c r="QOJ95" s="129"/>
      <c r="QOK95" s="129"/>
      <c r="QOL95" s="129"/>
      <c r="QOM95" s="129"/>
      <c r="QON95" s="129"/>
      <c r="QOO95" s="129"/>
      <c r="QOP95" s="129"/>
      <c r="QOQ95" s="129"/>
      <c r="QOR95" s="129"/>
      <c r="QOS95" s="129"/>
      <c r="QOT95" s="129"/>
      <c r="QOU95" s="129"/>
      <c r="QOV95" s="129"/>
      <c r="QOW95" s="129"/>
      <c r="QOX95" s="129"/>
      <c r="QOY95" s="129"/>
      <c r="QOZ95" s="129"/>
      <c r="QPA95" s="129"/>
      <c r="QPB95" s="129"/>
      <c r="QPC95" s="129"/>
      <c r="QPD95" s="129"/>
      <c r="QPE95" s="129"/>
      <c r="QPF95" s="129"/>
      <c r="QPG95" s="129"/>
      <c r="QPH95" s="129"/>
      <c r="QPI95" s="129"/>
      <c r="QPJ95" s="129"/>
      <c r="QPK95" s="129"/>
      <c r="QPL95" s="129"/>
      <c r="QPM95" s="129"/>
      <c r="QPN95" s="129"/>
      <c r="QPO95" s="129"/>
      <c r="QPP95" s="129"/>
      <c r="QPQ95" s="129"/>
      <c r="QPR95" s="129"/>
      <c r="QPS95" s="129"/>
      <c r="QPT95" s="129"/>
      <c r="QPU95" s="129"/>
      <c r="QPV95" s="129"/>
      <c r="QPW95" s="129"/>
      <c r="QPX95" s="129"/>
      <c r="QPY95" s="129"/>
      <c r="QPZ95" s="129"/>
      <c r="QQA95" s="129"/>
      <c r="QQB95" s="129"/>
      <c r="QQC95" s="129"/>
      <c r="QQD95" s="129"/>
      <c r="QQE95" s="129"/>
      <c r="QQF95" s="129"/>
      <c r="QQG95" s="129"/>
      <c r="QQH95" s="129"/>
      <c r="QQI95" s="129"/>
      <c r="QQJ95" s="129"/>
      <c r="QQK95" s="129"/>
      <c r="QQL95" s="129"/>
      <c r="QQM95" s="129"/>
      <c r="QQN95" s="129"/>
      <c r="QQO95" s="129"/>
      <c r="QQP95" s="129"/>
      <c r="QQQ95" s="129"/>
      <c r="QQR95" s="129"/>
      <c r="QQS95" s="129"/>
      <c r="QQT95" s="129"/>
      <c r="QQU95" s="129"/>
      <c r="QQV95" s="129"/>
      <c r="QQW95" s="129"/>
      <c r="QQX95" s="129"/>
      <c r="QQY95" s="129"/>
      <c r="QQZ95" s="129"/>
      <c r="QRA95" s="129"/>
      <c r="QRB95" s="129"/>
      <c r="QRC95" s="129"/>
      <c r="QRD95" s="129"/>
      <c r="QRE95" s="129"/>
      <c r="QRF95" s="129"/>
      <c r="QRG95" s="129"/>
      <c r="QRH95" s="129"/>
      <c r="QRI95" s="129"/>
      <c r="QRJ95" s="129"/>
      <c r="QRK95" s="129"/>
      <c r="QRL95" s="129"/>
      <c r="QRM95" s="129"/>
      <c r="QRN95" s="129"/>
      <c r="QRO95" s="129"/>
      <c r="QRP95" s="129"/>
      <c r="QRQ95" s="129"/>
      <c r="QRR95" s="129"/>
      <c r="QRS95" s="129"/>
      <c r="QRT95" s="129"/>
      <c r="QRU95" s="129"/>
      <c r="QRV95" s="129"/>
      <c r="QRW95" s="129"/>
      <c r="QRX95" s="129"/>
      <c r="QRY95" s="129"/>
      <c r="QRZ95" s="129"/>
      <c r="QSA95" s="129"/>
      <c r="QSB95" s="129"/>
      <c r="QSC95" s="129"/>
      <c r="QSD95" s="129"/>
      <c r="QSE95" s="129"/>
      <c r="QSF95" s="129"/>
      <c r="QSG95" s="129"/>
      <c r="QSH95" s="129"/>
      <c r="QSI95" s="129"/>
      <c r="QSJ95" s="129"/>
      <c r="QSK95" s="129"/>
      <c r="QSL95" s="129"/>
      <c r="QSM95" s="129"/>
      <c r="QSN95" s="129"/>
      <c r="QSO95" s="129"/>
      <c r="QSP95" s="129"/>
      <c r="QSQ95" s="129"/>
      <c r="QSR95" s="129"/>
      <c r="QSS95" s="129"/>
      <c r="QST95" s="129"/>
      <c r="QSU95" s="129"/>
      <c r="QSV95" s="129"/>
      <c r="QSW95" s="129"/>
      <c r="QSX95" s="129"/>
      <c r="QSY95" s="129"/>
      <c r="QSZ95" s="129"/>
      <c r="QTA95" s="129"/>
      <c r="QTB95" s="129"/>
      <c r="QTC95" s="129"/>
      <c r="QTD95" s="129"/>
      <c r="QTE95" s="129"/>
      <c r="QTF95" s="129"/>
      <c r="QTG95" s="129"/>
      <c r="QTH95" s="129"/>
      <c r="QTI95" s="129"/>
      <c r="QTJ95" s="129"/>
      <c r="QTK95" s="129"/>
      <c r="QTL95" s="129"/>
      <c r="QTM95" s="129"/>
      <c r="QTN95" s="129"/>
      <c r="QTO95" s="129"/>
      <c r="QTP95" s="129"/>
      <c r="QTQ95" s="129"/>
      <c r="QTR95" s="129"/>
      <c r="QTS95" s="129"/>
      <c r="QTT95" s="129"/>
      <c r="QTU95" s="129"/>
      <c r="QTV95" s="129"/>
      <c r="QTW95" s="129"/>
      <c r="QTX95" s="129"/>
      <c r="QTY95" s="129"/>
      <c r="QTZ95" s="129"/>
      <c r="QUA95" s="129"/>
      <c r="QUB95" s="129"/>
      <c r="QUC95" s="129"/>
      <c r="QUD95" s="129"/>
      <c r="QUE95" s="129"/>
      <c r="QUF95" s="129"/>
      <c r="QUG95" s="129"/>
      <c r="QUH95" s="129"/>
      <c r="QUI95" s="129"/>
      <c r="QUJ95" s="129"/>
      <c r="QUK95" s="129"/>
      <c r="QUL95" s="129"/>
      <c r="QUM95" s="129"/>
      <c r="QUN95" s="129"/>
      <c r="QUO95" s="129"/>
      <c r="QUP95" s="129"/>
      <c r="QUQ95" s="129"/>
      <c r="QUR95" s="129"/>
      <c r="QUS95" s="129"/>
      <c r="QUT95" s="129"/>
      <c r="QUU95" s="129"/>
      <c r="QUV95" s="129"/>
      <c r="QUW95" s="129"/>
      <c r="QUX95" s="129"/>
      <c r="QUY95" s="129"/>
      <c r="QUZ95" s="129"/>
      <c r="QVA95" s="129"/>
      <c r="QVB95" s="129"/>
      <c r="QVC95" s="129"/>
      <c r="QVD95" s="129"/>
      <c r="QVE95" s="129"/>
      <c r="QVF95" s="129"/>
      <c r="QVG95" s="129"/>
      <c r="QVH95" s="129"/>
      <c r="QVI95" s="129"/>
      <c r="QVJ95" s="129"/>
      <c r="QVK95" s="129"/>
      <c r="QVL95" s="129"/>
      <c r="QVM95" s="129"/>
      <c r="QVN95" s="129"/>
      <c r="QVO95" s="129"/>
      <c r="QVP95" s="129"/>
      <c r="QVQ95" s="129"/>
      <c r="QVR95" s="129"/>
      <c r="QVS95" s="129"/>
      <c r="QVT95" s="129"/>
      <c r="QVU95" s="129"/>
      <c r="QVV95" s="129"/>
      <c r="QVW95" s="129"/>
      <c r="QVX95" s="129"/>
      <c r="QVY95" s="129"/>
      <c r="QVZ95" s="129"/>
      <c r="QWA95" s="129"/>
      <c r="QWB95" s="129"/>
      <c r="QWC95" s="129"/>
      <c r="QWD95" s="129"/>
      <c r="QWE95" s="129"/>
      <c r="QWF95" s="129"/>
      <c r="QWG95" s="129"/>
      <c r="QWH95" s="129"/>
      <c r="QWI95" s="129"/>
      <c r="QWJ95" s="129"/>
      <c r="QWK95" s="129"/>
      <c r="QWL95" s="129"/>
      <c r="QWM95" s="129"/>
      <c r="QWN95" s="129"/>
      <c r="QWO95" s="129"/>
      <c r="QWP95" s="129"/>
      <c r="QWQ95" s="129"/>
      <c r="QWR95" s="129"/>
      <c r="QWS95" s="129"/>
      <c r="QWT95" s="129"/>
      <c r="QWU95" s="129"/>
      <c r="QWV95" s="129"/>
      <c r="QWW95" s="129"/>
      <c r="QWX95" s="129"/>
      <c r="QWY95" s="129"/>
      <c r="QWZ95" s="129"/>
      <c r="QXA95" s="129"/>
      <c r="QXB95" s="129"/>
      <c r="QXC95" s="129"/>
      <c r="QXD95" s="129"/>
      <c r="QXE95" s="129"/>
      <c r="QXF95" s="129"/>
      <c r="QXG95" s="129"/>
      <c r="QXH95" s="129"/>
      <c r="QXI95" s="129"/>
      <c r="QXJ95" s="129"/>
      <c r="QXK95" s="129"/>
      <c r="QXL95" s="129"/>
      <c r="QXM95" s="129"/>
      <c r="QXN95" s="129"/>
      <c r="QXO95" s="129"/>
      <c r="QXP95" s="129"/>
      <c r="QXQ95" s="129"/>
      <c r="QXR95" s="129"/>
      <c r="QXS95" s="129"/>
      <c r="QXT95" s="129"/>
      <c r="QXU95" s="129"/>
      <c r="QXV95" s="129"/>
      <c r="QXW95" s="129"/>
      <c r="QXX95" s="129"/>
      <c r="QXY95" s="129"/>
      <c r="QXZ95" s="129"/>
      <c r="QYA95" s="129"/>
      <c r="QYB95" s="129"/>
      <c r="QYC95" s="129"/>
      <c r="QYD95" s="129"/>
      <c r="QYE95" s="129"/>
      <c r="QYF95" s="129"/>
      <c r="QYG95" s="129"/>
      <c r="QYH95" s="129"/>
      <c r="QYI95" s="129"/>
      <c r="QYJ95" s="129"/>
      <c r="QYK95" s="129"/>
      <c r="QYL95" s="129"/>
      <c r="QYM95" s="129"/>
      <c r="QYN95" s="129"/>
      <c r="QYO95" s="129"/>
      <c r="QYP95" s="129"/>
      <c r="QYQ95" s="129"/>
      <c r="QYR95" s="129"/>
      <c r="QYS95" s="129"/>
      <c r="QYT95" s="129"/>
      <c r="QYU95" s="129"/>
      <c r="QYV95" s="129"/>
      <c r="QYW95" s="129"/>
      <c r="QYX95" s="129"/>
      <c r="QYY95" s="129"/>
      <c r="QYZ95" s="129"/>
      <c r="QZA95" s="129"/>
      <c r="QZB95" s="129"/>
      <c r="QZC95" s="129"/>
      <c r="QZD95" s="129"/>
      <c r="QZE95" s="129"/>
      <c r="QZF95" s="129"/>
      <c r="QZG95" s="129"/>
      <c r="QZH95" s="129"/>
      <c r="QZI95" s="129"/>
      <c r="QZJ95" s="129"/>
      <c r="QZK95" s="129"/>
      <c r="QZL95" s="129"/>
      <c r="QZM95" s="129"/>
      <c r="QZN95" s="129"/>
      <c r="QZO95" s="129"/>
      <c r="QZP95" s="129"/>
      <c r="QZQ95" s="129"/>
      <c r="QZR95" s="129"/>
      <c r="QZS95" s="129"/>
      <c r="QZT95" s="129"/>
      <c r="QZU95" s="129"/>
      <c r="QZV95" s="129"/>
      <c r="QZW95" s="129"/>
      <c r="QZX95" s="129"/>
      <c r="QZY95" s="129"/>
      <c r="QZZ95" s="129"/>
      <c r="RAA95" s="129"/>
      <c r="RAB95" s="129"/>
      <c r="RAC95" s="129"/>
      <c r="RAD95" s="129"/>
      <c r="RAE95" s="129"/>
      <c r="RAF95" s="129"/>
      <c r="RAG95" s="129"/>
      <c r="RAH95" s="129"/>
      <c r="RAI95" s="129"/>
      <c r="RAJ95" s="129"/>
      <c r="RAK95" s="129"/>
      <c r="RAL95" s="129"/>
      <c r="RAM95" s="129"/>
      <c r="RAN95" s="129"/>
      <c r="RAO95" s="129"/>
      <c r="RAP95" s="129"/>
      <c r="RAQ95" s="129"/>
      <c r="RAR95" s="129"/>
      <c r="RAS95" s="129"/>
      <c r="RAT95" s="129"/>
      <c r="RAU95" s="129"/>
      <c r="RAV95" s="129"/>
      <c r="RAW95" s="129"/>
      <c r="RAX95" s="129"/>
      <c r="RAY95" s="129"/>
      <c r="RAZ95" s="129"/>
      <c r="RBA95" s="129"/>
      <c r="RBB95" s="129"/>
      <c r="RBC95" s="129"/>
      <c r="RBD95" s="129"/>
      <c r="RBE95" s="129"/>
      <c r="RBF95" s="129"/>
      <c r="RBG95" s="129"/>
      <c r="RBH95" s="129"/>
      <c r="RBI95" s="129"/>
      <c r="RBJ95" s="129"/>
      <c r="RBK95" s="129"/>
      <c r="RBL95" s="129"/>
      <c r="RBM95" s="129"/>
      <c r="RBN95" s="129"/>
      <c r="RBO95" s="129"/>
      <c r="RBP95" s="129"/>
      <c r="RBQ95" s="129"/>
      <c r="RBR95" s="129"/>
      <c r="RBS95" s="129"/>
      <c r="RBT95" s="129"/>
      <c r="RBU95" s="129"/>
      <c r="RBV95" s="129"/>
      <c r="RBW95" s="129"/>
      <c r="RBX95" s="129"/>
      <c r="RBY95" s="129"/>
      <c r="RBZ95" s="129"/>
      <c r="RCA95" s="129"/>
      <c r="RCB95" s="129"/>
      <c r="RCC95" s="129"/>
      <c r="RCD95" s="129"/>
      <c r="RCE95" s="129"/>
      <c r="RCF95" s="129"/>
      <c r="RCG95" s="129"/>
      <c r="RCH95" s="129"/>
      <c r="RCI95" s="129"/>
      <c r="RCJ95" s="129"/>
      <c r="RCK95" s="129"/>
      <c r="RCL95" s="129"/>
      <c r="RCM95" s="129"/>
      <c r="RCN95" s="129"/>
      <c r="RCO95" s="129"/>
      <c r="RCP95" s="129"/>
      <c r="RCQ95" s="129"/>
      <c r="RCR95" s="129"/>
      <c r="RCS95" s="129"/>
      <c r="RCT95" s="129"/>
      <c r="RCU95" s="129"/>
      <c r="RCV95" s="129"/>
      <c r="RCW95" s="129"/>
      <c r="RCX95" s="129"/>
      <c r="RCY95" s="129"/>
      <c r="RCZ95" s="129"/>
      <c r="RDA95" s="129"/>
      <c r="RDB95" s="129"/>
      <c r="RDC95" s="129"/>
      <c r="RDD95" s="129"/>
      <c r="RDE95" s="129"/>
      <c r="RDF95" s="129"/>
      <c r="RDG95" s="129"/>
      <c r="RDH95" s="129"/>
      <c r="RDI95" s="129"/>
      <c r="RDJ95" s="129"/>
      <c r="RDK95" s="129"/>
      <c r="RDL95" s="129"/>
      <c r="RDM95" s="129"/>
      <c r="RDN95" s="129"/>
      <c r="RDO95" s="129"/>
      <c r="RDP95" s="129"/>
      <c r="RDQ95" s="129"/>
      <c r="RDR95" s="129"/>
      <c r="RDS95" s="129"/>
      <c r="RDT95" s="129"/>
      <c r="RDU95" s="129"/>
      <c r="RDV95" s="129"/>
      <c r="RDW95" s="129"/>
      <c r="RDX95" s="129"/>
      <c r="RDY95" s="129"/>
      <c r="RDZ95" s="129"/>
      <c r="REA95" s="129"/>
      <c r="REB95" s="129"/>
      <c r="REC95" s="129"/>
      <c r="RED95" s="129"/>
      <c r="REE95" s="129"/>
      <c r="REF95" s="129"/>
      <c r="REG95" s="129"/>
      <c r="REH95" s="129"/>
      <c r="REI95" s="129"/>
      <c r="REJ95" s="129"/>
      <c r="REK95" s="129"/>
      <c r="REL95" s="129"/>
      <c r="REM95" s="129"/>
      <c r="REN95" s="129"/>
      <c r="REO95" s="129"/>
      <c r="REP95" s="129"/>
      <c r="REQ95" s="129"/>
      <c r="RER95" s="129"/>
      <c r="RES95" s="129"/>
      <c r="RET95" s="129"/>
      <c r="REU95" s="129"/>
      <c r="REV95" s="129"/>
      <c r="REW95" s="129"/>
      <c r="REX95" s="129"/>
      <c r="REY95" s="129"/>
      <c r="REZ95" s="129"/>
      <c r="RFA95" s="129"/>
      <c r="RFB95" s="129"/>
      <c r="RFC95" s="129"/>
      <c r="RFD95" s="129"/>
      <c r="RFE95" s="129"/>
      <c r="RFF95" s="129"/>
      <c r="RFG95" s="129"/>
      <c r="RFH95" s="129"/>
      <c r="RFI95" s="129"/>
      <c r="RFJ95" s="129"/>
      <c r="RFK95" s="129"/>
      <c r="RFL95" s="129"/>
      <c r="RFM95" s="129"/>
      <c r="RFN95" s="129"/>
      <c r="RFO95" s="129"/>
      <c r="RFP95" s="129"/>
      <c r="RFQ95" s="129"/>
      <c r="RFR95" s="129"/>
      <c r="RFS95" s="129"/>
      <c r="RFT95" s="129"/>
      <c r="RFU95" s="129"/>
      <c r="RFV95" s="129"/>
      <c r="RFW95" s="129"/>
      <c r="RFX95" s="129"/>
      <c r="RFY95" s="129"/>
      <c r="RFZ95" s="129"/>
      <c r="RGA95" s="129"/>
      <c r="RGB95" s="129"/>
      <c r="RGC95" s="129"/>
      <c r="RGD95" s="129"/>
      <c r="RGE95" s="129"/>
      <c r="RGF95" s="129"/>
      <c r="RGG95" s="129"/>
      <c r="RGH95" s="129"/>
      <c r="RGI95" s="129"/>
      <c r="RGJ95" s="129"/>
      <c r="RGK95" s="129"/>
      <c r="RGL95" s="129"/>
      <c r="RGM95" s="129"/>
      <c r="RGN95" s="129"/>
      <c r="RGO95" s="129"/>
      <c r="RGP95" s="129"/>
      <c r="RGQ95" s="129"/>
      <c r="RGR95" s="129"/>
      <c r="RGS95" s="129"/>
      <c r="RGT95" s="129"/>
      <c r="RGU95" s="129"/>
      <c r="RGV95" s="129"/>
      <c r="RGW95" s="129"/>
      <c r="RGX95" s="129"/>
      <c r="RGY95" s="129"/>
      <c r="RGZ95" s="129"/>
      <c r="RHA95" s="129"/>
      <c r="RHB95" s="129"/>
      <c r="RHC95" s="129"/>
      <c r="RHD95" s="129"/>
      <c r="RHE95" s="129"/>
      <c r="RHF95" s="129"/>
      <c r="RHG95" s="129"/>
      <c r="RHH95" s="129"/>
      <c r="RHI95" s="129"/>
      <c r="RHJ95" s="129"/>
      <c r="RHK95" s="129"/>
      <c r="RHL95" s="129"/>
      <c r="RHM95" s="129"/>
      <c r="RHN95" s="129"/>
      <c r="RHO95" s="129"/>
      <c r="RHP95" s="129"/>
      <c r="RHQ95" s="129"/>
      <c r="RHR95" s="129"/>
      <c r="RHS95" s="129"/>
      <c r="RHT95" s="129"/>
      <c r="RHU95" s="129"/>
      <c r="RHV95" s="129"/>
      <c r="RHW95" s="129"/>
      <c r="RHX95" s="129"/>
      <c r="RHY95" s="129"/>
      <c r="RHZ95" s="129"/>
      <c r="RIA95" s="129"/>
      <c r="RIB95" s="129"/>
      <c r="RIC95" s="129"/>
      <c r="RID95" s="129"/>
      <c r="RIE95" s="129"/>
      <c r="RIF95" s="129"/>
      <c r="RIG95" s="129"/>
      <c r="RIH95" s="129"/>
      <c r="RII95" s="129"/>
      <c r="RIJ95" s="129"/>
      <c r="RIK95" s="129"/>
      <c r="RIL95" s="129"/>
      <c r="RIM95" s="129"/>
      <c r="RIN95" s="129"/>
      <c r="RIO95" s="129"/>
      <c r="RIP95" s="129"/>
      <c r="RIQ95" s="129"/>
      <c r="RIR95" s="129"/>
      <c r="RIS95" s="129"/>
      <c r="RIT95" s="129"/>
      <c r="RIU95" s="129"/>
      <c r="RIV95" s="129"/>
      <c r="RIW95" s="129"/>
      <c r="RIX95" s="129"/>
      <c r="RIY95" s="129"/>
      <c r="RIZ95" s="129"/>
      <c r="RJA95" s="129"/>
      <c r="RJB95" s="129"/>
      <c r="RJC95" s="129"/>
      <c r="RJD95" s="129"/>
      <c r="RJE95" s="129"/>
      <c r="RJF95" s="129"/>
      <c r="RJG95" s="129"/>
      <c r="RJH95" s="129"/>
      <c r="RJI95" s="129"/>
      <c r="RJJ95" s="129"/>
      <c r="RJK95" s="129"/>
      <c r="RJL95" s="129"/>
      <c r="RJM95" s="129"/>
      <c r="RJN95" s="129"/>
      <c r="RJO95" s="129"/>
      <c r="RJP95" s="129"/>
      <c r="RJQ95" s="129"/>
      <c r="RJR95" s="129"/>
      <c r="RJS95" s="129"/>
      <c r="RJT95" s="129"/>
      <c r="RJU95" s="129"/>
      <c r="RJV95" s="129"/>
      <c r="RJW95" s="129"/>
      <c r="RJX95" s="129"/>
      <c r="RJY95" s="129"/>
      <c r="RJZ95" s="129"/>
      <c r="RKA95" s="129"/>
      <c r="RKB95" s="129"/>
      <c r="RKC95" s="129"/>
      <c r="RKD95" s="129"/>
      <c r="RKE95" s="129"/>
      <c r="RKF95" s="129"/>
      <c r="RKG95" s="129"/>
      <c r="RKH95" s="129"/>
      <c r="RKI95" s="129"/>
      <c r="RKJ95" s="129"/>
      <c r="RKK95" s="129"/>
      <c r="RKL95" s="129"/>
      <c r="RKM95" s="129"/>
      <c r="RKN95" s="129"/>
      <c r="RKO95" s="129"/>
      <c r="RKP95" s="129"/>
      <c r="RKQ95" s="129"/>
      <c r="RKR95" s="129"/>
      <c r="RKS95" s="129"/>
      <c r="RKT95" s="129"/>
      <c r="RKU95" s="129"/>
      <c r="RKV95" s="129"/>
      <c r="RKW95" s="129"/>
      <c r="RKX95" s="129"/>
      <c r="RKY95" s="129"/>
      <c r="RKZ95" s="129"/>
      <c r="RLA95" s="129"/>
      <c r="RLB95" s="129"/>
      <c r="RLC95" s="129"/>
      <c r="RLD95" s="129"/>
      <c r="RLE95" s="129"/>
      <c r="RLF95" s="129"/>
      <c r="RLG95" s="129"/>
      <c r="RLH95" s="129"/>
      <c r="RLI95" s="129"/>
      <c r="RLJ95" s="129"/>
      <c r="RLK95" s="129"/>
      <c r="RLL95" s="129"/>
      <c r="RLM95" s="129"/>
      <c r="RLN95" s="129"/>
      <c r="RLO95" s="129"/>
      <c r="RLP95" s="129"/>
      <c r="RLQ95" s="129"/>
      <c r="RLR95" s="129"/>
      <c r="RLS95" s="129"/>
      <c r="RLT95" s="129"/>
      <c r="RLU95" s="129"/>
      <c r="RLV95" s="129"/>
      <c r="RLW95" s="129"/>
      <c r="RLX95" s="129"/>
      <c r="RLY95" s="129"/>
      <c r="RLZ95" s="129"/>
      <c r="RMA95" s="129"/>
      <c r="RMB95" s="129"/>
      <c r="RMC95" s="129"/>
      <c r="RMD95" s="129"/>
      <c r="RME95" s="129"/>
      <c r="RMF95" s="129"/>
      <c r="RMG95" s="129"/>
      <c r="RMH95" s="129"/>
      <c r="RMI95" s="129"/>
      <c r="RMJ95" s="129"/>
      <c r="RMK95" s="129"/>
      <c r="RML95" s="129"/>
      <c r="RMM95" s="129"/>
      <c r="RMN95" s="129"/>
      <c r="RMO95" s="129"/>
      <c r="RMP95" s="129"/>
      <c r="RMQ95" s="129"/>
      <c r="RMR95" s="129"/>
      <c r="RMS95" s="129"/>
      <c r="RMT95" s="129"/>
      <c r="RMU95" s="129"/>
      <c r="RMV95" s="129"/>
      <c r="RMW95" s="129"/>
      <c r="RMX95" s="129"/>
      <c r="RMY95" s="129"/>
      <c r="RMZ95" s="129"/>
      <c r="RNA95" s="129"/>
      <c r="RNB95" s="129"/>
      <c r="RNC95" s="129"/>
      <c r="RND95" s="129"/>
      <c r="RNE95" s="129"/>
      <c r="RNF95" s="129"/>
      <c r="RNG95" s="129"/>
      <c r="RNH95" s="129"/>
      <c r="RNI95" s="129"/>
      <c r="RNJ95" s="129"/>
      <c r="RNK95" s="129"/>
      <c r="RNL95" s="129"/>
      <c r="RNM95" s="129"/>
      <c r="RNN95" s="129"/>
      <c r="RNO95" s="129"/>
      <c r="RNP95" s="129"/>
      <c r="RNQ95" s="129"/>
      <c r="RNR95" s="129"/>
      <c r="RNS95" s="129"/>
      <c r="RNT95" s="129"/>
      <c r="RNU95" s="129"/>
      <c r="RNV95" s="129"/>
      <c r="RNW95" s="129"/>
      <c r="RNX95" s="129"/>
      <c r="RNY95" s="129"/>
      <c r="RNZ95" s="129"/>
      <c r="ROA95" s="129"/>
      <c r="ROB95" s="129"/>
      <c r="ROC95" s="129"/>
      <c r="ROD95" s="129"/>
      <c r="ROE95" s="129"/>
      <c r="ROF95" s="129"/>
      <c r="ROG95" s="129"/>
      <c r="ROH95" s="129"/>
      <c r="ROI95" s="129"/>
      <c r="ROJ95" s="129"/>
      <c r="ROK95" s="129"/>
      <c r="ROL95" s="129"/>
      <c r="ROM95" s="129"/>
      <c r="RON95" s="129"/>
      <c r="ROO95" s="129"/>
      <c r="ROP95" s="129"/>
      <c r="ROQ95" s="129"/>
      <c r="ROR95" s="129"/>
      <c r="ROS95" s="129"/>
      <c r="ROT95" s="129"/>
      <c r="ROU95" s="129"/>
      <c r="ROV95" s="129"/>
      <c r="ROW95" s="129"/>
      <c r="ROX95" s="129"/>
      <c r="ROY95" s="129"/>
      <c r="ROZ95" s="129"/>
      <c r="RPA95" s="129"/>
      <c r="RPB95" s="129"/>
      <c r="RPC95" s="129"/>
      <c r="RPD95" s="129"/>
      <c r="RPE95" s="129"/>
      <c r="RPF95" s="129"/>
      <c r="RPG95" s="129"/>
      <c r="RPH95" s="129"/>
      <c r="RPI95" s="129"/>
      <c r="RPJ95" s="129"/>
      <c r="RPK95" s="129"/>
      <c r="RPL95" s="129"/>
      <c r="RPM95" s="129"/>
      <c r="RPN95" s="129"/>
      <c r="RPO95" s="129"/>
      <c r="RPP95" s="129"/>
      <c r="RPQ95" s="129"/>
      <c r="RPR95" s="129"/>
      <c r="RPS95" s="129"/>
      <c r="RPT95" s="129"/>
      <c r="RPU95" s="129"/>
      <c r="RPV95" s="129"/>
      <c r="RPW95" s="129"/>
      <c r="RPX95" s="129"/>
      <c r="RPY95" s="129"/>
      <c r="RPZ95" s="129"/>
      <c r="RQA95" s="129"/>
      <c r="RQB95" s="129"/>
      <c r="RQC95" s="129"/>
      <c r="RQD95" s="129"/>
      <c r="RQE95" s="129"/>
      <c r="RQF95" s="129"/>
      <c r="RQG95" s="129"/>
      <c r="RQH95" s="129"/>
      <c r="RQI95" s="129"/>
      <c r="RQJ95" s="129"/>
      <c r="RQK95" s="129"/>
      <c r="RQL95" s="129"/>
      <c r="RQM95" s="129"/>
      <c r="RQN95" s="129"/>
      <c r="RQO95" s="129"/>
      <c r="RQP95" s="129"/>
      <c r="RQQ95" s="129"/>
      <c r="RQR95" s="129"/>
      <c r="RQS95" s="129"/>
      <c r="RQT95" s="129"/>
      <c r="RQU95" s="129"/>
      <c r="RQV95" s="129"/>
      <c r="RQW95" s="129"/>
      <c r="RQX95" s="129"/>
      <c r="RQY95" s="129"/>
      <c r="RQZ95" s="129"/>
      <c r="RRA95" s="129"/>
      <c r="RRB95" s="129"/>
      <c r="RRC95" s="129"/>
      <c r="RRD95" s="129"/>
      <c r="RRE95" s="129"/>
      <c r="RRF95" s="129"/>
      <c r="RRG95" s="129"/>
      <c r="RRH95" s="129"/>
      <c r="RRI95" s="129"/>
      <c r="RRJ95" s="129"/>
      <c r="RRK95" s="129"/>
      <c r="RRL95" s="129"/>
      <c r="RRM95" s="129"/>
      <c r="RRN95" s="129"/>
      <c r="RRO95" s="129"/>
      <c r="RRP95" s="129"/>
      <c r="RRQ95" s="129"/>
      <c r="RRR95" s="129"/>
      <c r="RRS95" s="129"/>
      <c r="RRT95" s="129"/>
      <c r="RRU95" s="129"/>
      <c r="RRV95" s="129"/>
      <c r="RRW95" s="129"/>
      <c r="RRX95" s="129"/>
      <c r="RRY95" s="129"/>
      <c r="RRZ95" s="129"/>
      <c r="RSA95" s="129"/>
      <c r="RSB95" s="129"/>
      <c r="RSC95" s="129"/>
      <c r="RSD95" s="129"/>
      <c r="RSE95" s="129"/>
      <c r="RSF95" s="129"/>
      <c r="RSG95" s="129"/>
      <c r="RSH95" s="129"/>
      <c r="RSI95" s="129"/>
      <c r="RSJ95" s="129"/>
      <c r="RSK95" s="129"/>
      <c r="RSL95" s="129"/>
      <c r="RSM95" s="129"/>
      <c r="RSN95" s="129"/>
      <c r="RSO95" s="129"/>
      <c r="RSP95" s="129"/>
      <c r="RSQ95" s="129"/>
      <c r="RSR95" s="129"/>
      <c r="RSS95" s="129"/>
      <c r="RST95" s="129"/>
      <c r="RSU95" s="129"/>
      <c r="RSV95" s="129"/>
      <c r="RSW95" s="129"/>
      <c r="RSX95" s="129"/>
      <c r="RSY95" s="129"/>
      <c r="RSZ95" s="129"/>
      <c r="RTA95" s="129"/>
      <c r="RTB95" s="129"/>
      <c r="RTC95" s="129"/>
      <c r="RTD95" s="129"/>
      <c r="RTE95" s="129"/>
      <c r="RTF95" s="129"/>
      <c r="RTG95" s="129"/>
      <c r="RTH95" s="129"/>
      <c r="RTI95" s="129"/>
      <c r="RTJ95" s="129"/>
      <c r="RTK95" s="129"/>
      <c r="RTL95" s="129"/>
      <c r="RTM95" s="129"/>
      <c r="RTN95" s="129"/>
      <c r="RTO95" s="129"/>
      <c r="RTP95" s="129"/>
      <c r="RTQ95" s="129"/>
      <c r="RTR95" s="129"/>
      <c r="RTS95" s="129"/>
      <c r="RTT95" s="129"/>
      <c r="RTU95" s="129"/>
      <c r="RTV95" s="129"/>
      <c r="RTW95" s="129"/>
      <c r="RTX95" s="129"/>
      <c r="RTY95" s="129"/>
      <c r="RTZ95" s="129"/>
      <c r="RUA95" s="129"/>
      <c r="RUB95" s="129"/>
      <c r="RUC95" s="129"/>
      <c r="RUD95" s="129"/>
      <c r="RUE95" s="129"/>
      <c r="RUF95" s="129"/>
      <c r="RUG95" s="129"/>
      <c r="RUH95" s="129"/>
      <c r="RUI95" s="129"/>
      <c r="RUJ95" s="129"/>
      <c r="RUK95" s="129"/>
      <c r="RUL95" s="129"/>
      <c r="RUM95" s="129"/>
      <c r="RUN95" s="129"/>
      <c r="RUO95" s="129"/>
      <c r="RUP95" s="129"/>
      <c r="RUQ95" s="129"/>
      <c r="RUR95" s="129"/>
      <c r="RUS95" s="129"/>
      <c r="RUT95" s="129"/>
      <c r="RUU95" s="129"/>
      <c r="RUV95" s="129"/>
      <c r="RUW95" s="129"/>
      <c r="RUX95" s="129"/>
      <c r="RUY95" s="129"/>
      <c r="RUZ95" s="129"/>
      <c r="RVA95" s="129"/>
      <c r="RVB95" s="129"/>
      <c r="RVC95" s="129"/>
      <c r="RVD95" s="129"/>
      <c r="RVE95" s="129"/>
      <c r="RVF95" s="129"/>
      <c r="RVG95" s="129"/>
      <c r="RVH95" s="129"/>
      <c r="RVI95" s="129"/>
      <c r="RVJ95" s="129"/>
      <c r="RVK95" s="129"/>
      <c r="RVL95" s="129"/>
      <c r="RVM95" s="129"/>
      <c r="RVN95" s="129"/>
      <c r="RVO95" s="129"/>
      <c r="RVP95" s="129"/>
      <c r="RVQ95" s="129"/>
      <c r="RVR95" s="129"/>
      <c r="RVS95" s="129"/>
      <c r="RVT95" s="129"/>
      <c r="RVU95" s="129"/>
      <c r="RVV95" s="129"/>
      <c r="RVW95" s="129"/>
      <c r="RVX95" s="129"/>
      <c r="RVY95" s="129"/>
      <c r="RVZ95" s="129"/>
      <c r="RWA95" s="129"/>
      <c r="RWB95" s="129"/>
      <c r="RWC95" s="129"/>
      <c r="RWD95" s="129"/>
      <c r="RWE95" s="129"/>
      <c r="RWF95" s="129"/>
      <c r="RWG95" s="129"/>
      <c r="RWH95" s="129"/>
      <c r="RWI95" s="129"/>
      <c r="RWJ95" s="129"/>
      <c r="RWK95" s="129"/>
      <c r="RWL95" s="129"/>
      <c r="RWM95" s="129"/>
      <c r="RWN95" s="129"/>
      <c r="RWO95" s="129"/>
      <c r="RWP95" s="129"/>
      <c r="RWQ95" s="129"/>
      <c r="RWR95" s="129"/>
      <c r="RWS95" s="129"/>
      <c r="RWT95" s="129"/>
      <c r="RWU95" s="129"/>
      <c r="RWV95" s="129"/>
      <c r="RWW95" s="129"/>
      <c r="RWX95" s="129"/>
      <c r="RWY95" s="129"/>
      <c r="RWZ95" s="129"/>
      <c r="RXA95" s="129"/>
      <c r="RXB95" s="129"/>
      <c r="RXC95" s="129"/>
      <c r="RXD95" s="129"/>
      <c r="RXE95" s="129"/>
      <c r="RXF95" s="129"/>
      <c r="RXG95" s="129"/>
      <c r="RXH95" s="129"/>
      <c r="RXI95" s="129"/>
      <c r="RXJ95" s="129"/>
      <c r="RXK95" s="129"/>
      <c r="RXL95" s="129"/>
      <c r="RXM95" s="129"/>
      <c r="RXN95" s="129"/>
      <c r="RXO95" s="129"/>
      <c r="RXP95" s="129"/>
      <c r="RXQ95" s="129"/>
      <c r="RXR95" s="129"/>
      <c r="RXS95" s="129"/>
      <c r="RXT95" s="129"/>
      <c r="RXU95" s="129"/>
      <c r="RXV95" s="129"/>
      <c r="RXW95" s="129"/>
      <c r="RXX95" s="129"/>
      <c r="RXY95" s="129"/>
      <c r="RXZ95" s="129"/>
      <c r="RYA95" s="129"/>
      <c r="RYB95" s="129"/>
      <c r="RYC95" s="129"/>
      <c r="RYD95" s="129"/>
      <c r="RYE95" s="129"/>
      <c r="RYF95" s="129"/>
      <c r="RYG95" s="129"/>
      <c r="RYH95" s="129"/>
      <c r="RYI95" s="129"/>
      <c r="RYJ95" s="129"/>
      <c r="RYK95" s="129"/>
      <c r="RYL95" s="129"/>
      <c r="RYM95" s="129"/>
      <c r="RYN95" s="129"/>
      <c r="RYO95" s="129"/>
      <c r="RYP95" s="129"/>
      <c r="RYQ95" s="129"/>
      <c r="RYR95" s="129"/>
      <c r="RYS95" s="129"/>
      <c r="RYT95" s="129"/>
      <c r="RYU95" s="129"/>
      <c r="RYV95" s="129"/>
      <c r="RYW95" s="129"/>
      <c r="RYX95" s="129"/>
      <c r="RYY95" s="129"/>
      <c r="RYZ95" s="129"/>
      <c r="RZA95" s="129"/>
      <c r="RZB95" s="129"/>
      <c r="RZC95" s="129"/>
      <c r="RZD95" s="129"/>
      <c r="RZE95" s="129"/>
      <c r="RZF95" s="129"/>
      <c r="RZG95" s="129"/>
      <c r="RZH95" s="129"/>
      <c r="RZI95" s="129"/>
      <c r="RZJ95" s="129"/>
      <c r="RZK95" s="129"/>
      <c r="RZL95" s="129"/>
      <c r="RZM95" s="129"/>
      <c r="RZN95" s="129"/>
      <c r="RZO95" s="129"/>
      <c r="RZP95" s="129"/>
      <c r="RZQ95" s="129"/>
      <c r="RZR95" s="129"/>
      <c r="RZS95" s="129"/>
      <c r="RZT95" s="129"/>
      <c r="RZU95" s="129"/>
      <c r="RZV95" s="129"/>
      <c r="RZW95" s="129"/>
      <c r="RZX95" s="129"/>
      <c r="RZY95" s="129"/>
      <c r="RZZ95" s="129"/>
      <c r="SAA95" s="129"/>
      <c r="SAB95" s="129"/>
      <c r="SAC95" s="129"/>
      <c r="SAD95" s="129"/>
      <c r="SAE95" s="129"/>
      <c r="SAF95" s="129"/>
      <c r="SAG95" s="129"/>
      <c r="SAH95" s="129"/>
      <c r="SAI95" s="129"/>
      <c r="SAJ95" s="129"/>
      <c r="SAK95" s="129"/>
      <c r="SAL95" s="129"/>
      <c r="SAM95" s="129"/>
      <c r="SAN95" s="129"/>
      <c r="SAO95" s="129"/>
      <c r="SAP95" s="129"/>
      <c r="SAQ95" s="129"/>
      <c r="SAR95" s="129"/>
      <c r="SAS95" s="129"/>
      <c r="SAT95" s="129"/>
      <c r="SAU95" s="129"/>
      <c r="SAV95" s="129"/>
      <c r="SAW95" s="129"/>
      <c r="SAX95" s="129"/>
      <c r="SAY95" s="129"/>
      <c r="SAZ95" s="129"/>
      <c r="SBA95" s="129"/>
      <c r="SBB95" s="129"/>
      <c r="SBC95" s="129"/>
      <c r="SBD95" s="129"/>
      <c r="SBE95" s="129"/>
      <c r="SBF95" s="129"/>
      <c r="SBG95" s="129"/>
      <c r="SBH95" s="129"/>
      <c r="SBI95" s="129"/>
      <c r="SBJ95" s="129"/>
      <c r="SBK95" s="129"/>
      <c r="SBL95" s="129"/>
      <c r="SBM95" s="129"/>
      <c r="SBN95" s="129"/>
      <c r="SBO95" s="129"/>
      <c r="SBP95" s="129"/>
      <c r="SBQ95" s="129"/>
      <c r="SBR95" s="129"/>
      <c r="SBS95" s="129"/>
      <c r="SBT95" s="129"/>
      <c r="SBU95" s="129"/>
      <c r="SBV95" s="129"/>
      <c r="SBW95" s="129"/>
      <c r="SBX95" s="129"/>
      <c r="SBY95" s="129"/>
      <c r="SBZ95" s="129"/>
      <c r="SCA95" s="129"/>
      <c r="SCB95" s="129"/>
      <c r="SCC95" s="129"/>
      <c r="SCD95" s="129"/>
      <c r="SCE95" s="129"/>
      <c r="SCF95" s="129"/>
      <c r="SCG95" s="129"/>
      <c r="SCH95" s="129"/>
      <c r="SCI95" s="129"/>
      <c r="SCJ95" s="129"/>
      <c r="SCK95" s="129"/>
      <c r="SCL95" s="129"/>
      <c r="SCM95" s="129"/>
      <c r="SCN95" s="129"/>
      <c r="SCO95" s="129"/>
      <c r="SCP95" s="129"/>
      <c r="SCQ95" s="129"/>
      <c r="SCR95" s="129"/>
      <c r="SCS95" s="129"/>
      <c r="SCT95" s="129"/>
      <c r="SCU95" s="129"/>
      <c r="SCV95" s="129"/>
      <c r="SCW95" s="129"/>
      <c r="SCX95" s="129"/>
      <c r="SCY95" s="129"/>
      <c r="SCZ95" s="129"/>
      <c r="SDA95" s="129"/>
      <c r="SDB95" s="129"/>
      <c r="SDC95" s="129"/>
      <c r="SDD95" s="129"/>
      <c r="SDE95" s="129"/>
      <c r="SDF95" s="129"/>
      <c r="SDG95" s="129"/>
      <c r="SDH95" s="129"/>
      <c r="SDI95" s="129"/>
      <c r="SDJ95" s="129"/>
      <c r="SDK95" s="129"/>
      <c r="SDL95" s="129"/>
      <c r="SDM95" s="129"/>
      <c r="SDN95" s="129"/>
      <c r="SDO95" s="129"/>
      <c r="SDP95" s="129"/>
      <c r="SDQ95" s="129"/>
      <c r="SDR95" s="129"/>
      <c r="SDS95" s="129"/>
      <c r="SDT95" s="129"/>
      <c r="SDU95" s="129"/>
      <c r="SDV95" s="129"/>
      <c r="SDW95" s="129"/>
      <c r="SDX95" s="129"/>
      <c r="SDY95" s="129"/>
      <c r="SDZ95" s="129"/>
      <c r="SEA95" s="129"/>
      <c r="SEB95" s="129"/>
      <c r="SEC95" s="129"/>
      <c r="SED95" s="129"/>
      <c r="SEE95" s="129"/>
      <c r="SEF95" s="129"/>
      <c r="SEG95" s="129"/>
      <c r="SEH95" s="129"/>
      <c r="SEI95" s="129"/>
      <c r="SEJ95" s="129"/>
      <c r="SEK95" s="129"/>
      <c r="SEL95" s="129"/>
      <c r="SEM95" s="129"/>
      <c r="SEN95" s="129"/>
      <c r="SEO95" s="129"/>
      <c r="SEP95" s="129"/>
      <c r="SEQ95" s="129"/>
      <c r="SER95" s="129"/>
      <c r="SES95" s="129"/>
      <c r="SET95" s="129"/>
      <c r="SEU95" s="129"/>
      <c r="SEV95" s="129"/>
      <c r="SEW95" s="129"/>
      <c r="SEX95" s="129"/>
      <c r="SEY95" s="129"/>
      <c r="SEZ95" s="129"/>
      <c r="SFA95" s="129"/>
      <c r="SFB95" s="129"/>
      <c r="SFC95" s="129"/>
      <c r="SFD95" s="129"/>
      <c r="SFE95" s="129"/>
      <c r="SFF95" s="129"/>
      <c r="SFG95" s="129"/>
      <c r="SFH95" s="129"/>
      <c r="SFI95" s="129"/>
      <c r="SFJ95" s="129"/>
      <c r="SFK95" s="129"/>
      <c r="SFL95" s="129"/>
      <c r="SFM95" s="129"/>
      <c r="SFN95" s="129"/>
      <c r="SFO95" s="129"/>
      <c r="SFP95" s="129"/>
      <c r="SFQ95" s="129"/>
      <c r="SFR95" s="129"/>
      <c r="SFS95" s="129"/>
      <c r="SFT95" s="129"/>
      <c r="SFU95" s="129"/>
      <c r="SFV95" s="129"/>
      <c r="SFW95" s="129"/>
      <c r="SFX95" s="129"/>
      <c r="SFY95" s="129"/>
      <c r="SFZ95" s="129"/>
      <c r="SGA95" s="129"/>
      <c r="SGB95" s="129"/>
      <c r="SGC95" s="129"/>
      <c r="SGD95" s="129"/>
      <c r="SGE95" s="129"/>
      <c r="SGF95" s="129"/>
      <c r="SGG95" s="129"/>
      <c r="SGH95" s="129"/>
      <c r="SGI95" s="129"/>
      <c r="SGJ95" s="129"/>
      <c r="SGK95" s="129"/>
      <c r="SGL95" s="129"/>
      <c r="SGM95" s="129"/>
      <c r="SGN95" s="129"/>
      <c r="SGO95" s="129"/>
      <c r="SGP95" s="129"/>
      <c r="SGQ95" s="129"/>
      <c r="SGR95" s="129"/>
      <c r="SGS95" s="129"/>
      <c r="SGT95" s="129"/>
      <c r="SGU95" s="129"/>
      <c r="SGV95" s="129"/>
      <c r="SGW95" s="129"/>
      <c r="SGX95" s="129"/>
      <c r="SGY95" s="129"/>
      <c r="SGZ95" s="129"/>
      <c r="SHA95" s="129"/>
      <c r="SHB95" s="129"/>
      <c r="SHC95" s="129"/>
      <c r="SHD95" s="129"/>
      <c r="SHE95" s="129"/>
      <c r="SHF95" s="129"/>
      <c r="SHG95" s="129"/>
      <c r="SHH95" s="129"/>
      <c r="SHI95" s="129"/>
      <c r="SHJ95" s="129"/>
      <c r="SHK95" s="129"/>
      <c r="SHL95" s="129"/>
      <c r="SHM95" s="129"/>
      <c r="SHN95" s="129"/>
      <c r="SHO95" s="129"/>
      <c r="SHP95" s="129"/>
      <c r="SHQ95" s="129"/>
      <c r="SHR95" s="129"/>
      <c r="SHS95" s="129"/>
      <c r="SHT95" s="129"/>
      <c r="SHU95" s="129"/>
      <c r="SHV95" s="129"/>
      <c r="SHW95" s="129"/>
      <c r="SHX95" s="129"/>
      <c r="SHY95" s="129"/>
      <c r="SHZ95" s="129"/>
      <c r="SIA95" s="129"/>
      <c r="SIB95" s="129"/>
      <c r="SIC95" s="129"/>
      <c r="SID95" s="129"/>
      <c r="SIE95" s="129"/>
      <c r="SIF95" s="129"/>
      <c r="SIG95" s="129"/>
      <c r="SIH95" s="129"/>
      <c r="SII95" s="129"/>
      <c r="SIJ95" s="129"/>
      <c r="SIK95" s="129"/>
      <c r="SIL95" s="129"/>
      <c r="SIM95" s="129"/>
      <c r="SIN95" s="129"/>
      <c r="SIO95" s="129"/>
      <c r="SIP95" s="129"/>
      <c r="SIQ95" s="129"/>
      <c r="SIR95" s="129"/>
      <c r="SIS95" s="129"/>
      <c r="SIT95" s="129"/>
      <c r="SIU95" s="129"/>
      <c r="SIV95" s="129"/>
      <c r="SIW95" s="129"/>
      <c r="SIX95" s="129"/>
      <c r="SIY95" s="129"/>
      <c r="SIZ95" s="129"/>
      <c r="SJA95" s="129"/>
      <c r="SJB95" s="129"/>
      <c r="SJC95" s="129"/>
      <c r="SJD95" s="129"/>
      <c r="SJE95" s="129"/>
      <c r="SJF95" s="129"/>
      <c r="SJG95" s="129"/>
      <c r="SJH95" s="129"/>
      <c r="SJI95" s="129"/>
      <c r="SJJ95" s="129"/>
      <c r="SJK95" s="129"/>
      <c r="SJL95" s="129"/>
      <c r="SJM95" s="129"/>
      <c r="SJN95" s="129"/>
      <c r="SJO95" s="129"/>
      <c r="SJP95" s="129"/>
      <c r="SJQ95" s="129"/>
      <c r="SJR95" s="129"/>
      <c r="SJS95" s="129"/>
      <c r="SJT95" s="129"/>
      <c r="SJU95" s="129"/>
      <c r="SJV95" s="129"/>
      <c r="SJW95" s="129"/>
      <c r="SJX95" s="129"/>
      <c r="SJY95" s="129"/>
      <c r="SJZ95" s="129"/>
      <c r="SKA95" s="129"/>
      <c r="SKB95" s="129"/>
      <c r="SKC95" s="129"/>
      <c r="SKD95" s="129"/>
      <c r="SKE95" s="129"/>
      <c r="SKF95" s="129"/>
      <c r="SKG95" s="129"/>
      <c r="SKH95" s="129"/>
      <c r="SKI95" s="129"/>
      <c r="SKJ95" s="129"/>
      <c r="SKK95" s="129"/>
      <c r="SKL95" s="129"/>
      <c r="SKM95" s="129"/>
      <c r="SKN95" s="129"/>
      <c r="SKO95" s="129"/>
      <c r="SKP95" s="129"/>
      <c r="SKQ95" s="129"/>
      <c r="SKR95" s="129"/>
      <c r="SKS95" s="129"/>
      <c r="SKT95" s="129"/>
      <c r="SKU95" s="129"/>
      <c r="SKV95" s="129"/>
      <c r="SKW95" s="129"/>
      <c r="SKX95" s="129"/>
      <c r="SKY95" s="129"/>
      <c r="SKZ95" s="129"/>
      <c r="SLA95" s="129"/>
      <c r="SLB95" s="129"/>
      <c r="SLC95" s="129"/>
      <c r="SLD95" s="129"/>
      <c r="SLE95" s="129"/>
      <c r="SLF95" s="129"/>
      <c r="SLG95" s="129"/>
      <c r="SLH95" s="129"/>
      <c r="SLI95" s="129"/>
      <c r="SLJ95" s="129"/>
      <c r="SLK95" s="129"/>
      <c r="SLL95" s="129"/>
      <c r="SLM95" s="129"/>
      <c r="SLN95" s="129"/>
      <c r="SLO95" s="129"/>
      <c r="SLP95" s="129"/>
      <c r="SLQ95" s="129"/>
      <c r="SLR95" s="129"/>
      <c r="SLS95" s="129"/>
      <c r="SLT95" s="129"/>
      <c r="SLU95" s="129"/>
      <c r="SLV95" s="129"/>
      <c r="SLW95" s="129"/>
      <c r="SLX95" s="129"/>
      <c r="SLY95" s="129"/>
      <c r="SLZ95" s="129"/>
      <c r="SMA95" s="129"/>
      <c r="SMB95" s="129"/>
      <c r="SMC95" s="129"/>
      <c r="SMD95" s="129"/>
      <c r="SME95" s="129"/>
      <c r="SMF95" s="129"/>
      <c r="SMG95" s="129"/>
      <c r="SMH95" s="129"/>
      <c r="SMI95" s="129"/>
      <c r="SMJ95" s="129"/>
      <c r="SMK95" s="129"/>
      <c r="SML95" s="129"/>
      <c r="SMM95" s="129"/>
      <c r="SMN95" s="129"/>
      <c r="SMO95" s="129"/>
      <c r="SMP95" s="129"/>
      <c r="SMQ95" s="129"/>
      <c r="SMR95" s="129"/>
      <c r="SMS95" s="129"/>
      <c r="SMT95" s="129"/>
      <c r="SMU95" s="129"/>
      <c r="SMV95" s="129"/>
      <c r="SMW95" s="129"/>
      <c r="SMX95" s="129"/>
      <c r="SMY95" s="129"/>
      <c r="SMZ95" s="129"/>
      <c r="SNA95" s="129"/>
      <c r="SNB95" s="129"/>
      <c r="SNC95" s="129"/>
      <c r="SND95" s="129"/>
      <c r="SNE95" s="129"/>
      <c r="SNF95" s="129"/>
      <c r="SNG95" s="129"/>
      <c r="SNH95" s="129"/>
      <c r="SNI95" s="129"/>
      <c r="SNJ95" s="129"/>
      <c r="SNK95" s="129"/>
      <c r="SNL95" s="129"/>
      <c r="SNM95" s="129"/>
      <c r="SNN95" s="129"/>
      <c r="SNO95" s="129"/>
      <c r="SNP95" s="129"/>
      <c r="SNQ95" s="129"/>
      <c r="SNR95" s="129"/>
      <c r="SNS95" s="129"/>
      <c r="SNT95" s="129"/>
      <c r="SNU95" s="129"/>
      <c r="SNV95" s="129"/>
      <c r="SNW95" s="129"/>
      <c r="SNX95" s="129"/>
      <c r="SNY95" s="129"/>
      <c r="SNZ95" s="129"/>
      <c r="SOA95" s="129"/>
      <c r="SOB95" s="129"/>
      <c r="SOC95" s="129"/>
      <c r="SOD95" s="129"/>
      <c r="SOE95" s="129"/>
      <c r="SOF95" s="129"/>
      <c r="SOG95" s="129"/>
      <c r="SOH95" s="129"/>
      <c r="SOI95" s="129"/>
      <c r="SOJ95" s="129"/>
      <c r="SOK95" s="129"/>
      <c r="SOL95" s="129"/>
      <c r="SOM95" s="129"/>
      <c r="SON95" s="129"/>
      <c r="SOO95" s="129"/>
      <c r="SOP95" s="129"/>
      <c r="SOQ95" s="129"/>
      <c r="SOR95" s="129"/>
      <c r="SOS95" s="129"/>
      <c r="SOT95" s="129"/>
      <c r="SOU95" s="129"/>
      <c r="SOV95" s="129"/>
      <c r="SOW95" s="129"/>
      <c r="SOX95" s="129"/>
      <c r="SOY95" s="129"/>
      <c r="SOZ95" s="129"/>
      <c r="SPA95" s="129"/>
      <c r="SPB95" s="129"/>
      <c r="SPC95" s="129"/>
      <c r="SPD95" s="129"/>
      <c r="SPE95" s="129"/>
      <c r="SPF95" s="129"/>
      <c r="SPG95" s="129"/>
      <c r="SPH95" s="129"/>
      <c r="SPI95" s="129"/>
      <c r="SPJ95" s="129"/>
      <c r="SPK95" s="129"/>
      <c r="SPL95" s="129"/>
      <c r="SPM95" s="129"/>
      <c r="SPN95" s="129"/>
      <c r="SPO95" s="129"/>
      <c r="SPP95" s="129"/>
      <c r="SPQ95" s="129"/>
      <c r="SPR95" s="129"/>
      <c r="SPS95" s="129"/>
      <c r="SPT95" s="129"/>
      <c r="SPU95" s="129"/>
      <c r="SPV95" s="129"/>
      <c r="SPW95" s="129"/>
      <c r="SPX95" s="129"/>
      <c r="SPY95" s="129"/>
      <c r="SPZ95" s="129"/>
      <c r="SQA95" s="129"/>
      <c r="SQB95" s="129"/>
      <c r="SQC95" s="129"/>
      <c r="SQD95" s="129"/>
      <c r="SQE95" s="129"/>
      <c r="SQF95" s="129"/>
      <c r="SQG95" s="129"/>
      <c r="SQH95" s="129"/>
      <c r="SQI95" s="129"/>
      <c r="SQJ95" s="129"/>
      <c r="SQK95" s="129"/>
      <c r="SQL95" s="129"/>
      <c r="SQM95" s="129"/>
      <c r="SQN95" s="129"/>
      <c r="SQO95" s="129"/>
      <c r="SQP95" s="129"/>
      <c r="SQQ95" s="129"/>
      <c r="SQR95" s="129"/>
      <c r="SQS95" s="129"/>
      <c r="SQT95" s="129"/>
      <c r="SQU95" s="129"/>
      <c r="SQV95" s="129"/>
      <c r="SQW95" s="129"/>
      <c r="SQX95" s="129"/>
      <c r="SQY95" s="129"/>
      <c r="SQZ95" s="129"/>
      <c r="SRA95" s="129"/>
      <c r="SRB95" s="129"/>
      <c r="SRC95" s="129"/>
      <c r="SRD95" s="129"/>
      <c r="SRE95" s="129"/>
      <c r="SRF95" s="129"/>
      <c r="SRG95" s="129"/>
      <c r="SRH95" s="129"/>
      <c r="SRI95" s="129"/>
      <c r="SRJ95" s="129"/>
      <c r="SRK95" s="129"/>
      <c r="SRL95" s="129"/>
      <c r="SRM95" s="129"/>
      <c r="SRN95" s="129"/>
      <c r="SRO95" s="129"/>
      <c r="SRP95" s="129"/>
      <c r="SRQ95" s="129"/>
      <c r="SRR95" s="129"/>
      <c r="SRS95" s="129"/>
      <c r="SRT95" s="129"/>
      <c r="SRU95" s="129"/>
      <c r="SRV95" s="129"/>
      <c r="SRW95" s="129"/>
      <c r="SRX95" s="129"/>
      <c r="SRY95" s="129"/>
      <c r="SRZ95" s="129"/>
      <c r="SSA95" s="129"/>
      <c r="SSB95" s="129"/>
      <c r="SSC95" s="129"/>
      <c r="SSD95" s="129"/>
      <c r="SSE95" s="129"/>
      <c r="SSF95" s="129"/>
      <c r="SSG95" s="129"/>
      <c r="SSH95" s="129"/>
      <c r="SSI95" s="129"/>
      <c r="SSJ95" s="129"/>
      <c r="SSK95" s="129"/>
      <c r="SSL95" s="129"/>
      <c r="SSM95" s="129"/>
      <c r="SSN95" s="129"/>
      <c r="SSO95" s="129"/>
      <c r="SSP95" s="129"/>
      <c r="SSQ95" s="129"/>
      <c r="SSR95" s="129"/>
      <c r="SSS95" s="129"/>
      <c r="SST95" s="129"/>
      <c r="SSU95" s="129"/>
      <c r="SSV95" s="129"/>
      <c r="SSW95" s="129"/>
      <c r="SSX95" s="129"/>
      <c r="SSY95" s="129"/>
      <c r="SSZ95" s="129"/>
      <c r="STA95" s="129"/>
      <c r="STB95" s="129"/>
      <c r="STC95" s="129"/>
      <c r="STD95" s="129"/>
      <c r="STE95" s="129"/>
      <c r="STF95" s="129"/>
      <c r="STG95" s="129"/>
      <c r="STH95" s="129"/>
      <c r="STI95" s="129"/>
      <c r="STJ95" s="129"/>
      <c r="STK95" s="129"/>
      <c r="STL95" s="129"/>
      <c r="STM95" s="129"/>
      <c r="STN95" s="129"/>
      <c r="STO95" s="129"/>
      <c r="STP95" s="129"/>
      <c r="STQ95" s="129"/>
      <c r="STR95" s="129"/>
      <c r="STS95" s="129"/>
      <c r="STT95" s="129"/>
      <c r="STU95" s="129"/>
      <c r="STV95" s="129"/>
      <c r="STW95" s="129"/>
      <c r="STX95" s="129"/>
      <c r="STY95" s="129"/>
      <c r="STZ95" s="129"/>
      <c r="SUA95" s="129"/>
      <c r="SUB95" s="129"/>
      <c r="SUC95" s="129"/>
      <c r="SUD95" s="129"/>
      <c r="SUE95" s="129"/>
      <c r="SUF95" s="129"/>
      <c r="SUG95" s="129"/>
      <c r="SUH95" s="129"/>
      <c r="SUI95" s="129"/>
      <c r="SUJ95" s="129"/>
      <c r="SUK95" s="129"/>
      <c r="SUL95" s="129"/>
      <c r="SUM95" s="129"/>
      <c r="SUN95" s="129"/>
      <c r="SUO95" s="129"/>
      <c r="SUP95" s="129"/>
      <c r="SUQ95" s="129"/>
      <c r="SUR95" s="129"/>
      <c r="SUS95" s="129"/>
      <c r="SUT95" s="129"/>
      <c r="SUU95" s="129"/>
      <c r="SUV95" s="129"/>
      <c r="SUW95" s="129"/>
      <c r="SUX95" s="129"/>
      <c r="SUY95" s="129"/>
      <c r="SUZ95" s="129"/>
      <c r="SVA95" s="129"/>
      <c r="SVB95" s="129"/>
      <c r="SVC95" s="129"/>
      <c r="SVD95" s="129"/>
      <c r="SVE95" s="129"/>
      <c r="SVF95" s="129"/>
      <c r="SVG95" s="129"/>
      <c r="SVH95" s="129"/>
      <c r="SVI95" s="129"/>
      <c r="SVJ95" s="129"/>
      <c r="SVK95" s="129"/>
      <c r="SVL95" s="129"/>
      <c r="SVM95" s="129"/>
      <c r="SVN95" s="129"/>
      <c r="SVO95" s="129"/>
      <c r="SVP95" s="129"/>
      <c r="SVQ95" s="129"/>
      <c r="SVR95" s="129"/>
      <c r="SVS95" s="129"/>
      <c r="SVT95" s="129"/>
      <c r="SVU95" s="129"/>
      <c r="SVV95" s="129"/>
      <c r="SVW95" s="129"/>
      <c r="SVX95" s="129"/>
      <c r="SVY95" s="129"/>
      <c r="SVZ95" s="129"/>
      <c r="SWA95" s="129"/>
      <c r="SWB95" s="129"/>
      <c r="SWC95" s="129"/>
      <c r="SWD95" s="129"/>
      <c r="SWE95" s="129"/>
      <c r="SWF95" s="129"/>
      <c r="SWG95" s="129"/>
      <c r="SWH95" s="129"/>
      <c r="SWI95" s="129"/>
      <c r="SWJ95" s="129"/>
      <c r="SWK95" s="129"/>
      <c r="SWL95" s="129"/>
      <c r="SWM95" s="129"/>
      <c r="SWN95" s="129"/>
      <c r="SWO95" s="129"/>
      <c r="SWP95" s="129"/>
      <c r="SWQ95" s="129"/>
      <c r="SWR95" s="129"/>
      <c r="SWS95" s="129"/>
      <c r="SWT95" s="129"/>
      <c r="SWU95" s="129"/>
      <c r="SWV95" s="129"/>
      <c r="SWW95" s="129"/>
      <c r="SWX95" s="129"/>
      <c r="SWY95" s="129"/>
      <c r="SWZ95" s="129"/>
      <c r="SXA95" s="129"/>
      <c r="SXB95" s="129"/>
      <c r="SXC95" s="129"/>
      <c r="SXD95" s="129"/>
      <c r="SXE95" s="129"/>
      <c r="SXF95" s="129"/>
      <c r="SXG95" s="129"/>
      <c r="SXH95" s="129"/>
      <c r="SXI95" s="129"/>
      <c r="SXJ95" s="129"/>
      <c r="SXK95" s="129"/>
      <c r="SXL95" s="129"/>
      <c r="SXM95" s="129"/>
      <c r="SXN95" s="129"/>
      <c r="SXO95" s="129"/>
      <c r="SXP95" s="129"/>
      <c r="SXQ95" s="129"/>
      <c r="SXR95" s="129"/>
      <c r="SXS95" s="129"/>
      <c r="SXT95" s="129"/>
      <c r="SXU95" s="129"/>
      <c r="SXV95" s="129"/>
      <c r="SXW95" s="129"/>
      <c r="SXX95" s="129"/>
      <c r="SXY95" s="129"/>
      <c r="SXZ95" s="129"/>
      <c r="SYA95" s="129"/>
      <c r="SYB95" s="129"/>
      <c r="SYC95" s="129"/>
      <c r="SYD95" s="129"/>
      <c r="SYE95" s="129"/>
      <c r="SYF95" s="129"/>
      <c r="SYG95" s="129"/>
      <c r="SYH95" s="129"/>
      <c r="SYI95" s="129"/>
      <c r="SYJ95" s="129"/>
      <c r="SYK95" s="129"/>
      <c r="SYL95" s="129"/>
      <c r="SYM95" s="129"/>
      <c r="SYN95" s="129"/>
      <c r="SYO95" s="129"/>
      <c r="SYP95" s="129"/>
      <c r="SYQ95" s="129"/>
      <c r="SYR95" s="129"/>
      <c r="SYS95" s="129"/>
      <c r="SYT95" s="129"/>
      <c r="SYU95" s="129"/>
      <c r="SYV95" s="129"/>
      <c r="SYW95" s="129"/>
      <c r="SYX95" s="129"/>
      <c r="SYY95" s="129"/>
      <c r="SYZ95" s="129"/>
      <c r="SZA95" s="129"/>
      <c r="SZB95" s="129"/>
      <c r="SZC95" s="129"/>
      <c r="SZD95" s="129"/>
      <c r="SZE95" s="129"/>
      <c r="SZF95" s="129"/>
      <c r="SZG95" s="129"/>
      <c r="SZH95" s="129"/>
      <c r="SZI95" s="129"/>
      <c r="SZJ95" s="129"/>
      <c r="SZK95" s="129"/>
      <c r="SZL95" s="129"/>
      <c r="SZM95" s="129"/>
      <c r="SZN95" s="129"/>
      <c r="SZO95" s="129"/>
      <c r="SZP95" s="129"/>
      <c r="SZQ95" s="129"/>
      <c r="SZR95" s="129"/>
      <c r="SZS95" s="129"/>
      <c r="SZT95" s="129"/>
      <c r="SZU95" s="129"/>
      <c r="SZV95" s="129"/>
      <c r="SZW95" s="129"/>
      <c r="SZX95" s="129"/>
      <c r="SZY95" s="129"/>
      <c r="SZZ95" s="129"/>
      <c r="TAA95" s="129"/>
      <c r="TAB95" s="129"/>
      <c r="TAC95" s="129"/>
      <c r="TAD95" s="129"/>
      <c r="TAE95" s="129"/>
      <c r="TAF95" s="129"/>
      <c r="TAG95" s="129"/>
      <c r="TAH95" s="129"/>
      <c r="TAI95" s="129"/>
      <c r="TAJ95" s="129"/>
      <c r="TAK95" s="129"/>
      <c r="TAL95" s="129"/>
      <c r="TAM95" s="129"/>
      <c r="TAN95" s="129"/>
      <c r="TAO95" s="129"/>
      <c r="TAP95" s="129"/>
      <c r="TAQ95" s="129"/>
      <c r="TAR95" s="129"/>
      <c r="TAS95" s="129"/>
      <c r="TAT95" s="129"/>
      <c r="TAU95" s="129"/>
      <c r="TAV95" s="129"/>
      <c r="TAW95" s="129"/>
      <c r="TAX95" s="129"/>
      <c r="TAY95" s="129"/>
      <c r="TAZ95" s="129"/>
      <c r="TBA95" s="129"/>
      <c r="TBB95" s="129"/>
      <c r="TBC95" s="129"/>
      <c r="TBD95" s="129"/>
      <c r="TBE95" s="129"/>
      <c r="TBF95" s="129"/>
      <c r="TBG95" s="129"/>
      <c r="TBH95" s="129"/>
      <c r="TBI95" s="129"/>
      <c r="TBJ95" s="129"/>
      <c r="TBK95" s="129"/>
      <c r="TBL95" s="129"/>
      <c r="TBM95" s="129"/>
      <c r="TBN95" s="129"/>
      <c r="TBO95" s="129"/>
      <c r="TBP95" s="129"/>
      <c r="TBQ95" s="129"/>
      <c r="TBR95" s="129"/>
      <c r="TBS95" s="129"/>
      <c r="TBT95" s="129"/>
      <c r="TBU95" s="129"/>
      <c r="TBV95" s="129"/>
      <c r="TBW95" s="129"/>
      <c r="TBX95" s="129"/>
      <c r="TBY95" s="129"/>
      <c r="TBZ95" s="129"/>
      <c r="TCA95" s="129"/>
      <c r="TCB95" s="129"/>
      <c r="TCC95" s="129"/>
      <c r="TCD95" s="129"/>
      <c r="TCE95" s="129"/>
      <c r="TCF95" s="129"/>
      <c r="TCG95" s="129"/>
      <c r="TCH95" s="129"/>
      <c r="TCI95" s="129"/>
      <c r="TCJ95" s="129"/>
      <c r="TCK95" s="129"/>
      <c r="TCL95" s="129"/>
      <c r="TCM95" s="129"/>
      <c r="TCN95" s="129"/>
      <c r="TCO95" s="129"/>
      <c r="TCP95" s="129"/>
      <c r="TCQ95" s="129"/>
      <c r="TCR95" s="129"/>
      <c r="TCS95" s="129"/>
      <c r="TCT95" s="129"/>
      <c r="TCU95" s="129"/>
      <c r="TCV95" s="129"/>
      <c r="TCW95" s="129"/>
      <c r="TCX95" s="129"/>
      <c r="TCY95" s="129"/>
      <c r="TCZ95" s="129"/>
      <c r="TDA95" s="129"/>
      <c r="TDB95" s="129"/>
      <c r="TDC95" s="129"/>
      <c r="TDD95" s="129"/>
      <c r="TDE95" s="129"/>
      <c r="TDF95" s="129"/>
      <c r="TDG95" s="129"/>
      <c r="TDH95" s="129"/>
      <c r="TDI95" s="129"/>
      <c r="TDJ95" s="129"/>
      <c r="TDK95" s="129"/>
      <c r="TDL95" s="129"/>
      <c r="TDM95" s="129"/>
      <c r="TDN95" s="129"/>
      <c r="TDO95" s="129"/>
      <c r="TDP95" s="129"/>
      <c r="TDQ95" s="129"/>
      <c r="TDR95" s="129"/>
      <c r="TDS95" s="129"/>
      <c r="TDT95" s="129"/>
      <c r="TDU95" s="129"/>
      <c r="TDV95" s="129"/>
      <c r="TDW95" s="129"/>
      <c r="TDX95" s="129"/>
      <c r="TDY95" s="129"/>
      <c r="TDZ95" s="129"/>
      <c r="TEA95" s="129"/>
      <c r="TEB95" s="129"/>
      <c r="TEC95" s="129"/>
      <c r="TED95" s="129"/>
      <c r="TEE95" s="129"/>
      <c r="TEF95" s="129"/>
      <c r="TEG95" s="129"/>
      <c r="TEH95" s="129"/>
      <c r="TEI95" s="129"/>
      <c r="TEJ95" s="129"/>
      <c r="TEK95" s="129"/>
      <c r="TEL95" s="129"/>
      <c r="TEM95" s="129"/>
      <c r="TEN95" s="129"/>
      <c r="TEO95" s="129"/>
      <c r="TEP95" s="129"/>
      <c r="TEQ95" s="129"/>
      <c r="TER95" s="129"/>
      <c r="TES95" s="129"/>
      <c r="TET95" s="129"/>
      <c r="TEU95" s="129"/>
      <c r="TEV95" s="129"/>
      <c r="TEW95" s="129"/>
      <c r="TEX95" s="129"/>
      <c r="TEY95" s="129"/>
      <c r="TEZ95" s="129"/>
      <c r="TFA95" s="129"/>
      <c r="TFB95" s="129"/>
      <c r="TFC95" s="129"/>
      <c r="TFD95" s="129"/>
      <c r="TFE95" s="129"/>
      <c r="TFF95" s="129"/>
      <c r="TFG95" s="129"/>
      <c r="TFH95" s="129"/>
      <c r="TFI95" s="129"/>
      <c r="TFJ95" s="129"/>
      <c r="TFK95" s="129"/>
      <c r="TFL95" s="129"/>
      <c r="TFM95" s="129"/>
      <c r="TFN95" s="129"/>
      <c r="TFO95" s="129"/>
      <c r="TFP95" s="129"/>
      <c r="TFQ95" s="129"/>
      <c r="TFR95" s="129"/>
      <c r="TFS95" s="129"/>
      <c r="TFT95" s="129"/>
      <c r="TFU95" s="129"/>
      <c r="TFV95" s="129"/>
      <c r="TFW95" s="129"/>
      <c r="TFX95" s="129"/>
      <c r="TFY95" s="129"/>
      <c r="TFZ95" s="129"/>
      <c r="TGA95" s="129"/>
      <c r="TGB95" s="129"/>
      <c r="TGC95" s="129"/>
      <c r="TGD95" s="129"/>
      <c r="TGE95" s="129"/>
      <c r="TGF95" s="129"/>
      <c r="TGG95" s="129"/>
      <c r="TGH95" s="129"/>
      <c r="TGI95" s="129"/>
      <c r="TGJ95" s="129"/>
      <c r="TGK95" s="129"/>
      <c r="TGL95" s="129"/>
      <c r="TGM95" s="129"/>
      <c r="TGN95" s="129"/>
      <c r="TGO95" s="129"/>
      <c r="TGP95" s="129"/>
      <c r="TGQ95" s="129"/>
      <c r="TGR95" s="129"/>
      <c r="TGS95" s="129"/>
      <c r="TGT95" s="129"/>
      <c r="TGU95" s="129"/>
      <c r="TGV95" s="129"/>
      <c r="TGW95" s="129"/>
      <c r="TGX95" s="129"/>
      <c r="TGY95" s="129"/>
      <c r="TGZ95" s="129"/>
      <c r="THA95" s="129"/>
      <c r="THB95" s="129"/>
      <c r="THC95" s="129"/>
      <c r="THD95" s="129"/>
      <c r="THE95" s="129"/>
      <c r="THF95" s="129"/>
      <c r="THG95" s="129"/>
      <c r="THH95" s="129"/>
      <c r="THI95" s="129"/>
      <c r="THJ95" s="129"/>
      <c r="THK95" s="129"/>
      <c r="THL95" s="129"/>
      <c r="THM95" s="129"/>
      <c r="THN95" s="129"/>
      <c r="THO95" s="129"/>
      <c r="THP95" s="129"/>
      <c r="THQ95" s="129"/>
      <c r="THR95" s="129"/>
      <c r="THS95" s="129"/>
      <c r="THT95" s="129"/>
      <c r="THU95" s="129"/>
      <c r="THV95" s="129"/>
      <c r="THW95" s="129"/>
      <c r="THX95" s="129"/>
      <c r="THY95" s="129"/>
      <c r="THZ95" s="129"/>
      <c r="TIA95" s="129"/>
      <c r="TIB95" s="129"/>
      <c r="TIC95" s="129"/>
      <c r="TID95" s="129"/>
      <c r="TIE95" s="129"/>
      <c r="TIF95" s="129"/>
      <c r="TIG95" s="129"/>
      <c r="TIH95" s="129"/>
      <c r="TII95" s="129"/>
      <c r="TIJ95" s="129"/>
      <c r="TIK95" s="129"/>
      <c r="TIL95" s="129"/>
      <c r="TIM95" s="129"/>
      <c r="TIN95" s="129"/>
      <c r="TIO95" s="129"/>
      <c r="TIP95" s="129"/>
      <c r="TIQ95" s="129"/>
      <c r="TIR95" s="129"/>
      <c r="TIS95" s="129"/>
      <c r="TIT95" s="129"/>
      <c r="TIU95" s="129"/>
      <c r="TIV95" s="129"/>
      <c r="TIW95" s="129"/>
      <c r="TIX95" s="129"/>
      <c r="TIY95" s="129"/>
      <c r="TIZ95" s="129"/>
      <c r="TJA95" s="129"/>
      <c r="TJB95" s="129"/>
      <c r="TJC95" s="129"/>
      <c r="TJD95" s="129"/>
      <c r="TJE95" s="129"/>
      <c r="TJF95" s="129"/>
      <c r="TJG95" s="129"/>
      <c r="TJH95" s="129"/>
      <c r="TJI95" s="129"/>
      <c r="TJJ95" s="129"/>
      <c r="TJK95" s="129"/>
      <c r="TJL95" s="129"/>
      <c r="TJM95" s="129"/>
      <c r="TJN95" s="129"/>
      <c r="TJO95" s="129"/>
      <c r="TJP95" s="129"/>
      <c r="TJQ95" s="129"/>
      <c r="TJR95" s="129"/>
      <c r="TJS95" s="129"/>
      <c r="TJT95" s="129"/>
      <c r="TJU95" s="129"/>
      <c r="TJV95" s="129"/>
      <c r="TJW95" s="129"/>
      <c r="TJX95" s="129"/>
      <c r="TJY95" s="129"/>
      <c r="TJZ95" s="129"/>
      <c r="TKA95" s="129"/>
      <c r="TKB95" s="129"/>
      <c r="TKC95" s="129"/>
      <c r="TKD95" s="129"/>
      <c r="TKE95" s="129"/>
      <c r="TKF95" s="129"/>
      <c r="TKG95" s="129"/>
      <c r="TKH95" s="129"/>
      <c r="TKI95" s="129"/>
      <c r="TKJ95" s="129"/>
      <c r="TKK95" s="129"/>
      <c r="TKL95" s="129"/>
      <c r="TKM95" s="129"/>
      <c r="TKN95" s="129"/>
      <c r="TKO95" s="129"/>
      <c r="TKP95" s="129"/>
      <c r="TKQ95" s="129"/>
      <c r="TKR95" s="129"/>
      <c r="TKS95" s="129"/>
      <c r="TKT95" s="129"/>
      <c r="TKU95" s="129"/>
      <c r="TKV95" s="129"/>
      <c r="TKW95" s="129"/>
      <c r="TKX95" s="129"/>
      <c r="TKY95" s="129"/>
      <c r="TKZ95" s="129"/>
      <c r="TLA95" s="129"/>
      <c r="TLB95" s="129"/>
      <c r="TLC95" s="129"/>
      <c r="TLD95" s="129"/>
      <c r="TLE95" s="129"/>
      <c r="TLF95" s="129"/>
      <c r="TLG95" s="129"/>
      <c r="TLH95" s="129"/>
      <c r="TLI95" s="129"/>
      <c r="TLJ95" s="129"/>
      <c r="TLK95" s="129"/>
      <c r="TLL95" s="129"/>
      <c r="TLM95" s="129"/>
      <c r="TLN95" s="129"/>
      <c r="TLO95" s="129"/>
      <c r="TLP95" s="129"/>
      <c r="TLQ95" s="129"/>
      <c r="TLR95" s="129"/>
      <c r="TLS95" s="129"/>
      <c r="TLT95" s="129"/>
      <c r="TLU95" s="129"/>
      <c r="TLV95" s="129"/>
      <c r="TLW95" s="129"/>
      <c r="TLX95" s="129"/>
      <c r="TLY95" s="129"/>
      <c r="TLZ95" s="129"/>
      <c r="TMA95" s="129"/>
      <c r="TMB95" s="129"/>
      <c r="TMC95" s="129"/>
      <c r="TMD95" s="129"/>
      <c r="TME95" s="129"/>
      <c r="TMF95" s="129"/>
      <c r="TMG95" s="129"/>
      <c r="TMH95" s="129"/>
      <c r="TMI95" s="129"/>
      <c r="TMJ95" s="129"/>
      <c r="TMK95" s="129"/>
      <c r="TML95" s="129"/>
      <c r="TMM95" s="129"/>
      <c r="TMN95" s="129"/>
      <c r="TMO95" s="129"/>
      <c r="TMP95" s="129"/>
      <c r="TMQ95" s="129"/>
      <c r="TMR95" s="129"/>
      <c r="TMS95" s="129"/>
      <c r="TMT95" s="129"/>
      <c r="TMU95" s="129"/>
      <c r="TMV95" s="129"/>
      <c r="TMW95" s="129"/>
      <c r="TMX95" s="129"/>
      <c r="TMY95" s="129"/>
      <c r="TMZ95" s="129"/>
      <c r="TNA95" s="129"/>
      <c r="TNB95" s="129"/>
      <c r="TNC95" s="129"/>
      <c r="TND95" s="129"/>
      <c r="TNE95" s="129"/>
      <c r="TNF95" s="129"/>
      <c r="TNG95" s="129"/>
      <c r="TNH95" s="129"/>
      <c r="TNI95" s="129"/>
      <c r="TNJ95" s="129"/>
      <c r="TNK95" s="129"/>
      <c r="TNL95" s="129"/>
      <c r="TNM95" s="129"/>
      <c r="TNN95" s="129"/>
      <c r="TNO95" s="129"/>
      <c r="TNP95" s="129"/>
      <c r="TNQ95" s="129"/>
      <c r="TNR95" s="129"/>
      <c r="TNS95" s="129"/>
      <c r="TNT95" s="129"/>
      <c r="TNU95" s="129"/>
      <c r="TNV95" s="129"/>
      <c r="TNW95" s="129"/>
      <c r="TNX95" s="129"/>
      <c r="TNY95" s="129"/>
      <c r="TNZ95" s="129"/>
      <c r="TOA95" s="129"/>
      <c r="TOB95" s="129"/>
      <c r="TOC95" s="129"/>
      <c r="TOD95" s="129"/>
      <c r="TOE95" s="129"/>
      <c r="TOF95" s="129"/>
      <c r="TOG95" s="129"/>
      <c r="TOH95" s="129"/>
      <c r="TOI95" s="129"/>
      <c r="TOJ95" s="129"/>
      <c r="TOK95" s="129"/>
      <c r="TOL95" s="129"/>
      <c r="TOM95" s="129"/>
      <c r="TON95" s="129"/>
      <c r="TOO95" s="129"/>
      <c r="TOP95" s="129"/>
      <c r="TOQ95" s="129"/>
      <c r="TOR95" s="129"/>
      <c r="TOS95" s="129"/>
      <c r="TOT95" s="129"/>
      <c r="TOU95" s="129"/>
      <c r="TOV95" s="129"/>
      <c r="TOW95" s="129"/>
      <c r="TOX95" s="129"/>
      <c r="TOY95" s="129"/>
      <c r="TOZ95" s="129"/>
      <c r="TPA95" s="129"/>
      <c r="TPB95" s="129"/>
      <c r="TPC95" s="129"/>
      <c r="TPD95" s="129"/>
      <c r="TPE95" s="129"/>
      <c r="TPF95" s="129"/>
      <c r="TPG95" s="129"/>
      <c r="TPH95" s="129"/>
      <c r="TPI95" s="129"/>
      <c r="TPJ95" s="129"/>
      <c r="TPK95" s="129"/>
      <c r="TPL95" s="129"/>
      <c r="TPM95" s="129"/>
      <c r="TPN95" s="129"/>
      <c r="TPO95" s="129"/>
      <c r="TPP95" s="129"/>
      <c r="TPQ95" s="129"/>
      <c r="TPR95" s="129"/>
      <c r="TPS95" s="129"/>
      <c r="TPT95" s="129"/>
      <c r="TPU95" s="129"/>
      <c r="TPV95" s="129"/>
      <c r="TPW95" s="129"/>
      <c r="TPX95" s="129"/>
      <c r="TPY95" s="129"/>
      <c r="TPZ95" s="129"/>
      <c r="TQA95" s="129"/>
      <c r="TQB95" s="129"/>
      <c r="TQC95" s="129"/>
      <c r="TQD95" s="129"/>
      <c r="TQE95" s="129"/>
      <c r="TQF95" s="129"/>
      <c r="TQG95" s="129"/>
      <c r="TQH95" s="129"/>
      <c r="TQI95" s="129"/>
      <c r="TQJ95" s="129"/>
      <c r="TQK95" s="129"/>
      <c r="TQL95" s="129"/>
      <c r="TQM95" s="129"/>
      <c r="TQN95" s="129"/>
      <c r="TQO95" s="129"/>
      <c r="TQP95" s="129"/>
      <c r="TQQ95" s="129"/>
      <c r="TQR95" s="129"/>
      <c r="TQS95" s="129"/>
      <c r="TQT95" s="129"/>
      <c r="TQU95" s="129"/>
      <c r="TQV95" s="129"/>
      <c r="TQW95" s="129"/>
      <c r="TQX95" s="129"/>
      <c r="TQY95" s="129"/>
      <c r="TQZ95" s="129"/>
      <c r="TRA95" s="129"/>
      <c r="TRB95" s="129"/>
      <c r="TRC95" s="129"/>
      <c r="TRD95" s="129"/>
      <c r="TRE95" s="129"/>
      <c r="TRF95" s="129"/>
      <c r="TRG95" s="129"/>
      <c r="TRH95" s="129"/>
      <c r="TRI95" s="129"/>
      <c r="TRJ95" s="129"/>
      <c r="TRK95" s="129"/>
      <c r="TRL95" s="129"/>
      <c r="TRM95" s="129"/>
      <c r="TRN95" s="129"/>
      <c r="TRO95" s="129"/>
      <c r="TRP95" s="129"/>
      <c r="TRQ95" s="129"/>
      <c r="TRR95" s="129"/>
      <c r="TRS95" s="129"/>
      <c r="TRT95" s="129"/>
      <c r="TRU95" s="129"/>
      <c r="TRV95" s="129"/>
      <c r="TRW95" s="129"/>
      <c r="TRX95" s="129"/>
      <c r="TRY95" s="129"/>
      <c r="TRZ95" s="129"/>
      <c r="TSA95" s="129"/>
      <c r="TSB95" s="129"/>
      <c r="TSC95" s="129"/>
      <c r="TSD95" s="129"/>
      <c r="TSE95" s="129"/>
      <c r="TSF95" s="129"/>
      <c r="TSG95" s="129"/>
      <c r="TSH95" s="129"/>
      <c r="TSI95" s="129"/>
      <c r="TSJ95" s="129"/>
      <c r="TSK95" s="129"/>
      <c r="TSL95" s="129"/>
      <c r="TSM95" s="129"/>
      <c r="TSN95" s="129"/>
      <c r="TSO95" s="129"/>
      <c r="TSP95" s="129"/>
      <c r="TSQ95" s="129"/>
      <c r="TSR95" s="129"/>
      <c r="TSS95" s="129"/>
      <c r="TST95" s="129"/>
      <c r="TSU95" s="129"/>
      <c r="TSV95" s="129"/>
      <c r="TSW95" s="129"/>
      <c r="TSX95" s="129"/>
      <c r="TSY95" s="129"/>
      <c r="TSZ95" s="129"/>
      <c r="TTA95" s="129"/>
      <c r="TTB95" s="129"/>
      <c r="TTC95" s="129"/>
      <c r="TTD95" s="129"/>
      <c r="TTE95" s="129"/>
      <c r="TTF95" s="129"/>
      <c r="TTG95" s="129"/>
      <c r="TTH95" s="129"/>
      <c r="TTI95" s="129"/>
      <c r="TTJ95" s="129"/>
      <c r="TTK95" s="129"/>
      <c r="TTL95" s="129"/>
      <c r="TTM95" s="129"/>
      <c r="TTN95" s="129"/>
      <c r="TTO95" s="129"/>
      <c r="TTP95" s="129"/>
      <c r="TTQ95" s="129"/>
      <c r="TTR95" s="129"/>
      <c r="TTS95" s="129"/>
      <c r="TTT95" s="129"/>
      <c r="TTU95" s="129"/>
      <c r="TTV95" s="129"/>
      <c r="TTW95" s="129"/>
      <c r="TTX95" s="129"/>
      <c r="TTY95" s="129"/>
      <c r="TTZ95" s="129"/>
      <c r="TUA95" s="129"/>
      <c r="TUB95" s="129"/>
      <c r="TUC95" s="129"/>
      <c r="TUD95" s="129"/>
      <c r="TUE95" s="129"/>
      <c r="TUF95" s="129"/>
      <c r="TUG95" s="129"/>
      <c r="TUH95" s="129"/>
      <c r="TUI95" s="129"/>
      <c r="TUJ95" s="129"/>
      <c r="TUK95" s="129"/>
      <c r="TUL95" s="129"/>
      <c r="TUM95" s="129"/>
      <c r="TUN95" s="129"/>
      <c r="TUO95" s="129"/>
      <c r="TUP95" s="129"/>
      <c r="TUQ95" s="129"/>
      <c r="TUR95" s="129"/>
      <c r="TUS95" s="129"/>
      <c r="TUT95" s="129"/>
      <c r="TUU95" s="129"/>
      <c r="TUV95" s="129"/>
      <c r="TUW95" s="129"/>
      <c r="TUX95" s="129"/>
      <c r="TUY95" s="129"/>
      <c r="TUZ95" s="129"/>
      <c r="TVA95" s="129"/>
      <c r="TVB95" s="129"/>
      <c r="TVC95" s="129"/>
      <c r="TVD95" s="129"/>
      <c r="TVE95" s="129"/>
      <c r="TVF95" s="129"/>
      <c r="TVG95" s="129"/>
      <c r="TVH95" s="129"/>
      <c r="TVI95" s="129"/>
      <c r="TVJ95" s="129"/>
      <c r="TVK95" s="129"/>
      <c r="TVL95" s="129"/>
      <c r="TVM95" s="129"/>
      <c r="TVN95" s="129"/>
      <c r="TVO95" s="129"/>
      <c r="TVP95" s="129"/>
      <c r="TVQ95" s="129"/>
      <c r="TVR95" s="129"/>
      <c r="TVS95" s="129"/>
      <c r="TVT95" s="129"/>
      <c r="TVU95" s="129"/>
      <c r="TVV95" s="129"/>
      <c r="TVW95" s="129"/>
      <c r="TVX95" s="129"/>
      <c r="TVY95" s="129"/>
      <c r="TVZ95" s="129"/>
      <c r="TWA95" s="129"/>
      <c r="TWB95" s="129"/>
      <c r="TWC95" s="129"/>
      <c r="TWD95" s="129"/>
      <c r="TWE95" s="129"/>
      <c r="TWF95" s="129"/>
      <c r="TWG95" s="129"/>
      <c r="TWH95" s="129"/>
      <c r="TWI95" s="129"/>
      <c r="TWJ95" s="129"/>
      <c r="TWK95" s="129"/>
      <c r="TWL95" s="129"/>
      <c r="TWM95" s="129"/>
      <c r="TWN95" s="129"/>
      <c r="TWO95" s="129"/>
      <c r="TWP95" s="129"/>
      <c r="TWQ95" s="129"/>
      <c r="TWR95" s="129"/>
      <c r="TWS95" s="129"/>
      <c r="TWT95" s="129"/>
      <c r="TWU95" s="129"/>
      <c r="TWV95" s="129"/>
      <c r="TWW95" s="129"/>
      <c r="TWX95" s="129"/>
      <c r="TWY95" s="129"/>
      <c r="TWZ95" s="129"/>
      <c r="TXA95" s="129"/>
      <c r="TXB95" s="129"/>
      <c r="TXC95" s="129"/>
      <c r="TXD95" s="129"/>
      <c r="TXE95" s="129"/>
      <c r="TXF95" s="129"/>
      <c r="TXG95" s="129"/>
      <c r="TXH95" s="129"/>
      <c r="TXI95" s="129"/>
      <c r="TXJ95" s="129"/>
      <c r="TXK95" s="129"/>
      <c r="TXL95" s="129"/>
      <c r="TXM95" s="129"/>
      <c r="TXN95" s="129"/>
      <c r="TXO95" s="129"/>
      <c r="TXP95" s="129"/>
      <c r="TXQ95" s="129"/>
      <c r="TXR95" s="129"/>
      <c r="TXS95" s="129"/>
      <c r="TXT95" s="129"/>
      <c r="TXU95" s="129"/>
      <c r="TXV95" s="129"/>
      <c r="TXW95" s="129"/>
      <c r="TXX95" s="129"/>
      <c r="TXY95" s="129"/>
      <c r="TXZ95" s="129"/>
      <c r="TYA95" s="129"/>
      <c r="TYB95" s="129"/>
      <c r="TYC95" s="129"/>
      <c r="TYD95" s="129"/>
      <c r="TYE95" s="129"/>
      <c r="TYF95" s="129"/>
      <c r="TYG95" s="129"/>
      <c r="TYH95" s="129"/>
      <c r="TYI95" s="129"/>
      <c r="TYJ95" s="129"/>
      <c r="TYK95" s="129"/>
      <c r="TYL95" s="129"/>
      <c r="TYM95" s="129"/>
      <c r="TYN95" s="129"/>
      <c r="TYO95" s="129"/>
      <c r="TYP95" s="129"/>
      <c r="TYQ95" s="129"/>
      <c r="TYR95" s="129"/>
      <c r="TYS95" s="129"/>
      <c r="TYT95" s="129"/>
      <c r="TYU95" s="129"/>
      <c r="TYV95" s="129"/>
      <c r="TYW95" s="129"/>
      <c r="TYX95" s="129"/>
      <c r="TYY95" s="129"/>
      <c r="TYZ95" s="129"/>
      <c r="TZA95" s="129"/>
      <c r="TZB95" s="129"/>
      <c r="TZC95" s="129"/>
      <c r="TZD95" s="129"/>
      <c r="TZE95" s="129"/>
      <c r="TZF95" s="129"/>
      <c r="TZG95" s="129"/>
      <c r="TZH95" s="129"/>
      <c r="TZI95" s="129"/>
      <c r="TZJ95" s="129"/>
      <c r="TZK95" s="129"/>
      <c r="TZL95" s="129"/>
      <c r="TZM95" s="129"/>
      <c r="TZN95" s="129"/>
      <c r="TZO95" s="129"/>
      <c r="TZP95" s="129"/>
      <c r="TZQ95" s="129"/>
      <c r="TZR95" s="129"/>
      <c r="TZS95" s="129"/>
      <c r="TZT95" s="129"/>
      <c r="TZU95" s="129"/>
      <c r="TZV95" s="129"/>
      <c r="TZW95" s="129"/>
      <c r="TZX95" s="129"/>
      <c r="TZY95" s="129"/>
      <c r="TZZ95" s="129"/>
      <c r="UAA95" s="129"/>
      <c r="UAB95" s="129"/>
      <c r="UAC95" s="129"/>
      <c r="UAD95" s="129"/>
      <c r="UAE95" s="129"/>
      <c r="UAF95" s="129"/>
      <c r="UAG95" s="129"/>
      <c r="UAH95" s="129"/>
      <c r="UAI95" s="129"/>
      <c r="UAJ95" s="129"/>
      <c r="UAK95" s="129"/>
      <c r="UAL95" s="129"/>
      <c r="UAM95" s="129"/>
      <c r="UAN95" s="129"/>
      <c r="UAO95" s="129"/>
      <c r="UAP95" s="129"/>
      <c r="UAQ95" s="129"/>
      <c r="UAR95" s="129"/>
      <c r="UAS95" s="129"/>
      <c r="UAT95" s="129"/>
      <c r="UAU95" s="129"/>
      <c r="UAV95" s="129"/>
      <c r="UAW95" s="129"/>
      <c r="UAX95" s="129"/>
      <c r="UAY95" s="129"/>
      <c r="UAZ95" s="129"/>
      <c r="UBA95" s="129"/>
      <c r="UBB95" s="129"/>
      <c r="UBC95" s="129"/>
      <c r="UBD95" s="129"/>
      <c r="UBE95" s="129"/>
      <c r="UBF95" s="129"/>
      <c r="UBG95" s="129"/>
      <c r="UBH95" s="129"/>
      <c r="UBI95" s="129"/>
      <c r="UBJ95" s="129"/>
      <c r="UBK95" s="129"/>
      <c r="UBL95" s="129"/>
      <c r="UBM95" s="129"/>
      <c r="UBN95" s="129"/>
      <c r="UBO95" s="129"/>
      <c r="UBP95" s="129"/>
      <c r="UBQ95" s="129"/>
      <c r="UBR95" s="129"/>
      <c r="UBS95" s="129"/>
      <c r="UBT95" s="129"/>
      <c r="UBU95" s="129"/>
      <c r="UBV95" s="129"/>
      <c r="UBW95" s="129"/>
      <c r="UBX95" s="129"/>
      <c r="UBY95" s="129"/>
      <c r="UBZ95" s="129"/>
      <c r="UCA95" s="129"/>
      <c r="UCB95" s="129"/>
      <c r="UCC95" s="129"/>
      <c r="UCD95" s="129"/>
      <c r="UCE95" s="129"/>
      <c r="UCF95" s="129"/>
      <c r="UCG95" s="129"/>
      <c r="UCH95" s="129"/>
      <c r="UCI95" s="129"/>
      <c r="UCJ95" s="129"/>
      <c r="UCK95" s="129"/>
      <c r="UCL95" s="129"/>
      <c r="UCM95" s="129"/>
      <c r="UCN95" s="129"/>
      <c r="UCO95" s="129"/>
      <c r="UCP95" s="129"/>
      <c r="UCQ95" s="129"/>
      <c r="UCR95" s="129"/>
      <c r="UCS95" s="129"/>
      <c r="UCT95" s="129"/>
      <c r="UCU95" s="129"/>
      <c r="UCV95" s="129"/>
      <c r="UCW95" s="129"/>
      <c r="UCX95" s="129"/>
      <c r="UCY95" s="129"/>
      <c r="UCZ95" s="129"/>
      <c r="UDA95" s="129"/>
      <c r="UDB95" s="129"/>
      <c r="UDC95" s="129"/>
      <c r="UDD95" s="129"/>
      <c r="UDE95" s="129"/>
      <c r="UDF95" s="129"/>
      <c r="UDG95" s="129"/>
      <c r="UDH95" s="129"/>
      <c r="UDI95" s="129"/>
      <c r="UDJ95" s="129"/>
      <c r="UDK95" s="129"/>
      <c r="UDL95" s="129"/>
      <c r="UDM95" s="129"/>
      <c r="UDN95" s="129"/>
      <c r="UDO95" s="129"/>
      <c r="UDP95" s="129"/>
      <c r="UDQ95" s="129"/>
      <c r="UDR95" s="129"/>
      <c r="UDS95" s="129"/>
      <c r="UDT95" s="129"/>
      <c r="UDU95" s="129"/>
      <c r="UDV95" s="129"/>
      <c r="UDW95" s="129"/>
      <c r="UDX95" s="129"/>
      <c r="UDY95" s="129"/>
      <c r="UDZ95" s="129"/>
      <c r="UEA95" s="129"/>
      <c r="UEB95" s="129"/>
      <c r="UEC95" s="129"/>
      <c r="UED95" s="129"/>
      <c r="UEE95" s="129"/>
      <c r="UEF95" s="129"/>
      <c r="UEG95" s="129"/>
      <c r="UEH95" s="129"/>
      <c r="UEI95" s="129"/>
      <c r="UEJ95" s="129"/>
      <c r="UEK95" s="129"/>
      <c r="UEL95" s="129"/>
      <c r="UEM95" s="129"/>
      <c r="UEN95" s="129"/>
      <c r="UEO95" s="129"/>
      <c r="UEP95" s="129"/>
      <c r="UEQ95" s="129"/>
      <c r="UER95" s="129"/>
      <c r="UES95" s="129"/>
      <c r="UET95" s="129"/>
      <c r="UEU95" s="129"/>
      <c r="UEV95" s="129"/>
      <c r="UEW95" s="129"/>
      <c r="UEX95" s="129"/>
      <c r="UEY95" s="129"/>
      <c r="UEZ95" s="129"/>
      <c r="UFA95" s="129"/>
      <c r="UFB95" s="129"/>
      <c r="UFC95" s="129"/>
      <c r="UFD95" s="129"/>
      <c r="UFE95" s="129"/>
      <c r="UFF95" s="129"/>
      <c r="UFG95" s="129"/>
      <c r="UFH95" s="129"/>
      <c r="UFI95" s="129"/>
      <c r="UFJ95" s="129"/>
      <c r="UFK95" s="129"/>
      <c r="UFL95" s="129"/>
      <c r="UFM95" s="129"/>
      <c r="UFN95" s="129"/>
      <c r="UFO95" s="129"/>
      <c r="UFP95" s="129"/>
      <c r="UFQ95" s="129"/>
      <c r="UFR95" s="129"/>
      <c r="UFS95" s="129"/>
      <c r="UFT95" s="129"/>
      <c r="UFU95" s="129"/>
      <c r="UFV95" s="129"/>
      <c r="UFW95" s="129"/>
      <c r="UFX95" s="129"/>
      <c r="UFY95" s="129"/>
      <c r="UFZ95" s="129"/>
      <c r="UGA95" s="129"/>
      <c r="UGB95" s="129"/>
      <c r="UGC95" s="129"/>
      <c r="UGD95" s="129"/>
      <c r="UGE95" s="129"/>
      <c r="UGF95" s="129"/>
      <c r="UGG95" s="129"/>
      <c r="UGH95" s="129"/>
      <c r="UGI95" s="129"/>
      <c r="UGJ95" s="129"/>
      <c r="UGK95" s="129"/>
      <c r="UGL95" s="129"/>
      <c r="UGM95" s="129"/>
      <c r="UGN95" s="129"/>
      <c r="UGO95" s="129"/>
      <c r="UGP95" s="129"/>
      <c r="UGQ95" s="129"/>
      <c r="UGR95" s="129"/>
      <c r="UGS95" s="129"/>
      <c r="UGT95" s="129"/>
      <c r="UGU95" s="129"/>
      <c r="UGV95" s="129"/>
      <c r="UGW95" s="129"/>
      <c r="UGX95" s="129"/>
      <c r="UGY95" s="129"/>
      <c r="UGZ95" s="129"/>
      <c r="UHA95" s="129"/>
      <c r="UHB95" s="129"/>
      <c r="UHC95" s="129"/>
      <c r="UHD95" s="129"/>
      <c r="UHE95" s="129"/>
      <c r="UHF95" s="129"/>
      <c r="UHG95" s="129"/>
      <c r="UHH95" s="129"/>
      <c r="UHI95" s="129"/>
      <c r="UHJ95" s="129"/>
      <c r="UHK95" s="129"/>
      <c r="UHL95" s="129"/>
      <c r="UHM95" s="129"/>
      <c r="UHN95" s="129"/>
      <c r="UHO95" s="129"/>
      <c r="UHP95" s="129"/>
      <c r="UHQ95" s="129"/>
      <c r="UHR95" s="129"/>
      <c r="UHS95" s="129"/>
      <c r="UHT95" s="129"/>
      <c r="UHU95" s="129"/>
      <c r="UHV95" s="129"/>
      <c r="UHW95" s="129"/>
      <c r="UHX95" s="129"/>
      <c r="UHY95" s="129"/>
      <c r="UHZ95" s="129"/>
      <c r="UIA95" s="129"/>
      <c r="UIB95" s="129"/>
      <c r="UIC95" s="129"/>
      <c r="UID95" s="129"/>
      <c r="UIE95" s="129"/>
      <c r="UIF95" s="129"/>
      <c r="UIG95" s="129"/>
      <c r="UIH95" s="129"/>
      <c r="UII95" s="129"/>
      <c r="UIJ95" s="129"/>
      <c r="UIK95" s="129"/>
      <c r="UIL95" s="129"/>
      <c r="UIM95" s="129"/>
      <c r="UIN95" s="129"/>
      <c r="UIO95" s="129"/>
      <c r="UIP95" s="129"/>
      <c r="UIQ95" s="129"/>
      <c r="UIR95" s="129"/>
      <c r="UIS95" s="129"/>
      <c r="UIT95" s="129"/>
      <c r="UIU95" s="129"/>
      <c r="UIV95" s="129"/>
      <c r="UIW95" s="129"/>
      <c r="UIX95" s="129"/>
      <c r="UIY95" s="129"/>
      <c r="UIZ95" s="129"/>
      <c r="UJA95" s="129"/>
      <c r="UJB95" s="129"/>
      <c r="UJC95" s="129"/>
      <c r="UJD95" s="129"/>
      <c r="UJE95" s="129"/>
      <c r="UJF95" s="129"/>
      <c r="UJG95" s="129"/>
      <c r="UJH95" s="129"/>
      <c r="UJI95" s="129"/>
      <c r="UJJ95" s="129"/>
      <c r="UJK95" s="129"/>
      <c r="UJL95" s="129"/>
      <c r="UJM95" s="129"/>
      <c r="UJN95" s="129"/>
      <c r="UJO95" s="129"/>
      <c r="UJP95" s="129"/>
      <c r="UJQ95" s="129"/>
      <c r="UJR95" s="129"/>
      <c r="UJS95" s="129"/>
      <c r="UJT95" s="129"/>
      <c r="UJU95" s="129"/>
      <c r="UJV95" s="129"/>
      <c r="UJW95" s="129"/>
      <c r="UJX95" s="129"/>
      <c r="UJY95" s="129"/>
      <c r="UJZ95" s="129"/>
      <c r="UKA95" s="129"/>
      <c r="UKB95" s="129"/>
      <c r="UKC95" s="129"/>
      <c r="UKD95" s="129"/>
      <c r="UKE95" s="129"/>
      <c r="UKF95" s="129"/>
      <c r="UKG95" s="129"/>
      <c r="UKH95" s="129"/>
      <c r="UKI95" s="129"/>
      <c r="UKJ95" s="129"/>
      <c r="UKK95" s="129"/>
      <c r="UKL95" s="129"/>
      <c r="UKM95" s="129"/>
      <c r="UKN95" s="129"/>
      <c r="UKO95" s="129"/>
      <c r="UKP95" s="129"/>
      <c r="UKQ95" s="129"/>
      <c r="UKR95" s="129"/>
      <c r="UKS95" s="129"/>
      <c r="UKT95" s="129"/>
      <c r="UKU95" s="129"/>
      <c r="UKV95" s="129"/>
      <c r="UKW95" s="129"/>
      <c r="UKX95" s="129"/>
      <c r="UKY95" s="129"/>
      <c r="UKZ95" s="129"/>
      <c r="ULA95" s="129"/>
      <c r="ULB95" s="129"/>
      <c r="ULC95" s="129"/>
      <c r="ULD95" s="129"/>
      <c r="ULE95" s="129"/>
      <c r="ULF95" s="129"/>
      <c r="ULG95" s="129"/>
      <c r="ULH95" s="129"/>
      <c r="ULI95" s="129"/>
      <c r="ULJ95" s="129"/>
      <c r="ULK95" s="129"/>
      <c r="ULL95" s="129"/>
      <c r="ULM95" s="129"/>
      <c r="ULN95" s="129"/>
      <c r="ULO95" s="129"/>
      <c r="ULP95" s="129"/>
      <c r="ULQ95" s="129"/>
      <c r="ULR95" s="129"/>
      <c r="ULS95" s="129"/>
      <c r="ULT95" s="129"/>
      <c r="ULU95" s="129"/>
      <c r="ULV95" s="129"/>
      <c r="ULW95" s="129"/>
      <c r="ULX95" s="129"/>
      <c r="ULY95" s="129"/>
      <c r="ULZ95" s="129"/>
      <c r="UMA95" s="129"/>
      <c r="UMB95" s="129"/>
      <c r="UMC95" s="129"/>
      <c r="UMD95" s="129"/>
      <c r="UME95" s="129"/>
      <c r="UMF95" s="129"/>
      <c r="UMG95" s="129"/>
      <c r="UMH95" s="129"/>
      <c r="UMI95" s="129"/>
      <c r="UMJ95" s="129"/>
      <c r="UMK95" s="129"/>
      <c r="UML95" s="129"/>
      <c r="UMM95" s="129"/>
      <c r="UMN95" s="129"/>
      <c r="UMO95" s="129"/>
      <c r="UMP95" s="129"/>
      <c r="UMQ95" s="129"/>
      <c r="UMR95" s="129"/>
      <c r="UMS95" s="129"/>
      <c r="UMT95" s="129"/>
      <c r="UMU95" s="129"/>
      <c r="UMV95" s="129"/>
      <c r="UMW95" s="129"/>
      <c r="UMX95" s="129"/>
      <c r="UMY95" s="129"/>
      <c r="UMZ95" s="129"/>
      <c r="UNA95" s="129"/>
      <c r="UNB95" s="129"/>
      <c r="UNC95" s="129"/>
      <c r="UND95" s="129"/>
      <c r="UNE95" s="129"/>
      <c r="UNF95" s="129"/>
      <c r="UNG95" s="129"/>
      <c r="UNH95" s="129"/>
      <c r="UNI95" s="129"/>
      <c r="UNJ95" s="129"/>
      <c r="UNK95" s="129"/>
      <c r="UNL95" s="129"/>
      <c r="UNM95" s="129"/>
      <c r="UNN95" s="129"/>
      <c r="UNO95" s="129"/>
      <c r="UNP95" s="129"/>
      <c r="UNQ95" s="129"/>
      <c r="UNR95" s="129"/>
      <c r="UNS95" s="129"/>
      <c r="UNT95" s="129"/>
      <c r="UNU95" s="129"/>
      <c r="UNV95" s="129"/>
      <c r="UNW95" s="129"/>
      <c r="UNX95" s="129"/>
      <c r="UNY95" s="129"/>
      <c r="UNZ95" s="129"/>
      <c r="UOA95" s="129"/>
      <c r="UOB95" s="129"/>
      <c r="UOC95" s="129"/>
      <c r="UOD95" s="129"/>
      <c r="UOE95" s="129"/>
      <c r="UOF95" s="129"/>
      <c r="UOG95" s="129"/>
      <c r="UOH95" s="129"/>
      <c r="UOI95" s="129"/>
      <c r="UOJ95" s="129"/>
      <c r="UOK95" s="129"/>
      <c r="UOL95" s="129"/>
      <c r="UOM95" s="129"/>
      <c r="UON95" s="129"/>
      <c r="UOO95" s="129"/>
      <c r="UOP95" s="129"/>
      <c r="UOQ95" s="129"/>
      <c r="UOR95" s="129"/>
      <c r="UOS95" s="129"/>
      <c r="UOT95" s="129"/>
      <c r="UOU95" s="129"/>
      <c r="UOV95" s="129"/>
      <c r="UOW95" s="129"/>
      <c r="UOX95" s="129"/>
      <c r="UOY95" s="129"/>
      <c r="UOZ95" s="129"/>
      <c r="UPA95" s="129"/>
      <c r="UPB95" s="129"/>
      <c r="UPC95" s="129"/>
      <c r="UPD95" s="129"/>
      <c r="UPE95" s="129"/>
      <c r="UPF95" s="129"/>
      <c r="UPG95" s="129"/>
      <c r="UPH95" s="129"/>
      <c r="UPI95" s="129"/>
      <c r="UPJ95" s="129"/>
      <c r="UPK95" s="129"/>
      <c r="UPL95" s="129"/>
      <c r="UPM95" s="129"/>
      <c r="UPN95" s="129"/>
      <c r="UPO95" s="129"/>
      <c r="UPP95" s="129"/>
      <c r="UPQ95" s="129"/>
      <c r="UPR95" s="129"/>
      <c r="UPS95" s="129"/>
      <c r="UPT95" s="129"/>
      <c r="UPU95" s="129"/>
      <c r="UPV95" s="129"/>
      <c r="UPW95" s="129"/>
      <c r="UPX95" s="129"/>
      <c r="UPY95" s="129"/>
      <c r="UPZ95" s="129"/>
      <c r="UQA95" s="129"/>
      <c r="UQB95" s="129"/>
      <c r="UQC95" s="129"/>
      <c r="UQD95" s="129"/>
      <c r="UQE95" s="129"/>
      <c r="UQF95" s="129"/>
      <c r="UQG95" s="129"/>
      <c r="UQH95" s="129"/>
      <c r="UQI95" s="129"/>
      <c r="UQJ95" s="129"/>
      <c r="UQK95" s="129"/>
      <c r="UQL95" s="129"/>
      <c r="UQM95" s="129"/>
      <c r="UQN95" s="129"/>
      <c r="UQO95" s="129"/>
      <c r="UQP95" s="129"/>
      <c r="UQQ95" s="129"/>
      <c r="UQR95" s="129"/>
      <c r="UQS95" s="129"/>
      <c r="UQT95" s="129"/>
      <c r="UQU95" s="129"/>
      <c r="UQV95" s="129"/>
      <c r="UQW95" s="129"/>
      <c r="UQX95" s="129"/>
      <c r="UQY95" s="129"/>
      <c r="UQZ95" s="129"/>
      <c r="URA95" s="129"/>
      <c r="URB95" s="129"/>
      <c r="URC95" s="129"/>
      <c r="URD95" s="129"/>
      <c r="URE95" s="129"/>
      <c r="URF95" s="129"/>
      <c r="URG95" s="129"/>
      <c r="URH95" s="129"/>
      <c r="URI95" s="129"/>
      <c r="URJ95" s="129"/>
      <c r="URK95" s="129"/>
      <c r="URL95" s="129"/>
      <c r="URM95" s="129"/>
      <c r="URN95" s="129"/>
      <c r="URO95" s="129"/>
      <c r="URP95" s="129"/>
      <c r="URQ95" s="129"/>
      <c r="URR95" s="129"/>
      <c r="URS95" s="129"/>
      <c r="URT95" s="129"/>
      <c r="URU95" s="129"/>
      <c r="URV95" s="129"/>
      <c r="URW95" s="129"/>
      <c r="URX95" s="129"/>
      <c r="URY95" s="129"/>
      <c r="URZ95" s="129"/>
      <c r="USA95" s="129"/>
      <c r="USB95" s="129"/>
      <c r="USC95" s="129"/>
      <c r="USD95" s="129"/>
      <c r="USE95" s="129"/>
      <c r="USF95" s="129"/>
      <c r="USG95" s="129"/>
      <c r="USH95" s="129"/>
      <c r="USI95" s="129"/>
      <c r="USJ95" s="129"/>
      <c r="USK95" s="129"/>
      <c r="USL95" s="129"/>
      <c r="USM95" s="129"/>
      <c r="USN95" s="129"/>
      <c r="USO95" s="129"/>
      <c r="USP95" s="129"/>
      <c r="USQ95" s="129"/>
      <c r="USR95" s="129"/>
      <c r="USS95" s="129"/>
      <c r="UST95" s="129"/>
      <c r="USU95" s="129"/>
      <c r="USV95" s="129"/>
      <c r="USW95" s="129"/>
      <c r="USX95" s="129"/>
      <c r="USY95" s="129"/>
      <c r="USZ95" s="129"/>
      <c r="UTA95" s="129"/>
      <c r="UTB95" s="129"/>
      <c r="UTC95" s="129"/>
      <c r="UTD95" s="129"/>
      <c r="UTE95" s="129"/>
      <c r="UTF95" s="129"/>
      <c r="UTG95" s="129"/>
      <c r="UTH95" s="129"/>
      <c r="UTI95" s="129"/>
      <c r="UTJ95" s="129"/>
      <c r="UTK95" s="129"/>
      <c r="UTL95" s="129"/>
      <c r="UTM95" s="129"/>
      <c r="UTN95" s="129"/>
      <c r="UTO95" s="129"/>
      <c r="UTP95" s="129"/>
      <c r="UTQ95" s="129"/>
      <c r="UTR95" s="129"/>
      <c r="UTS95" s="129"/>
      <c r="UTT95" s="129"/>
      <c r="UTU95" s="129"/>
      <c r="UTV95" s="129"/>
      <c r="UTW95" s="129"/>
      <c r="UTX95" s="129"/>
      <c r="UTY95" s="129"/>
      <c r="UTZ95" s="129"/>
      <c r="UUA95" s="129"/>
      <c r="UUB95" s="129"/>
      <c r="UUC95" s="129"/>
      <c r="UUD95" s="129"/>
      <c r="UUE95" s="129"/>
      <c r="UUF95" s="129"/>
      <c r="UUG95" s="129"/>
      <c r="UUH95" s="129"/>
      <c r="UUI95" s="129"/>
      <c r="UUJ95" s="129"/>
      <c r="UUK95" s="129"/>
      <c r="UUL95" s="129"/>
      <c r="UUM95" s="129"/>
      <c r="UUN95" s="129"/>
      <c r="UUO95" s="129"/>
      <c r="UUP95" s="129"/>
      <c r="UUQ95" s="129"/>
      <c r="UUR95" s="129"/>
      <c r="UUS95" s="129"/>
      <c r="UUT95" s="129"/>
      <c r="UUU95" s="129"/>
      <c r="UUV95" s="129"/>
      <c r="UUW95" s="129"/>
      <c r="UUX95" s="129"/>
      <c r="UUY95" s="129"/>
      <c r="UUZ95" s="129"/>
      <c r="UVA95" s="129"/>
      <c r="UVB95" s="129"/>
      <c r="UVC95" s="129"/>
      <c r="UVD95" s="129"/>
      <c r="UVE95" s="129"/>
      <c r="UVF95" s="129"/>
      <c r="UVG95" s="129"/>
      <c r="UVH95" s="129"/>
      <c r="UVI95" s="129"/>
      <c r="UVJ95" s="129"/>
      <c r="UVK95" s="129"/>
      <c r="UVL95" s="129"/>
      <c r="UVM95" s="129"/>
      <c r="UVN95" s="129"/>
      <c r="UVO95" s="129"/>
      <c r="UVP95" s="129"/>
      <c r="UVQ95" s="129"/>
      <c r="UVR95" s="129"/>
      <c r="UVS95" s="129"/>
      <c r="UVT95" s="129"/>
      <c r="UVU95" s="129"/>
      <c r="UVV95" s="129"/>
      <c r="UVW95" s="129"/>
      <c r="UVX95" s="129"/>
      <c r="UVY95" s="129"/>
      <c r="UVZ95" s="129"/>
      <c r="UWA95" s="129"/>
      <c r="UWB95" s="129"/>
      <c r="UWC95" s="129"/>
      <c r="UWD95" s="129"/>
      <c r="UWE95" s="129"/>
      <c r="UWF95" s="129"/>
      <c r="UWG95" s="129"/>
      <c r="UWH95" s="129"/>
      <c r="UWI95" s="129"/>
      <c r="UWJ95" s="129"/>
      <c r="UWK95" s="129"/>
      <c r="UWL95" s="129"/>
      <c r="UWM95" s="129"/>
      <c r="UWN95" s="129"/>
      <c r="UWO95" s="129"/>
      <c r="UWP95" s="129"/>
      <c r="UWQ95" s="129"/>
      <c r="UWR95" s="129"/>
      <c r="UWS95" s="129"/>
      <c r="UWT95" s="129"/>
      <c r="UWU95" s="129"/>
      <c r="UWV95" s="129"/>
      <c r="UWW95" s="129"/>
      <c r="UWX95" s="129"/>
      <c r="UWY95" s="129"/>
      <c r="UWZ95" s="129"/>
      <c r="UXA95" s="129"/>
      <c r="UXB95" s="129"/>
      <c r="UXC95" s="129"/>
      <c r="UXD95" s="129"/>
      <c r="UXE95" s="129"/>
      <c r="UXF95" s="129"/>
      <c r="UXG95" s="129"/>
      <c r="UXH95" s="129"/>
      <c r="UXI95" s="129"/>
      <c r="UXJ95" s="129"/>
      <c r="UXK95" s="129"/>
      <c r="UXL95" s="129"/>
      <c r="UXM95" s="129"/>
      <c r="UXN95" s="129"/>
      <c r="UXO95" s="129"/>
      <c r="UXP95" s="129"/>
      <c r="UXQ95" s="129"/>
      <c r="UXR95" s="129"/>
      <c r="UXS95" s="129"/>
      <c r="UXT95" s="129"/>
      <c r="UXU95" s="129"/>
      <c r="UXV95" s="129"/>
      <c r="UXW95" s="129"/>
      <c r="UXX95" s="129"/>
      <c r="UXY95" s="129"/>
      <c r="UXZ95" s="129"/>
      <c r="UYA95" s="129"/>
      <c r="UYB95" s="129"/>
      <c r="UYC95" s="129"/>
      <c r="UYD95" s="129"/>
      <c r="UYE95" s="129"/>
      <c r="UYF95" s="129"/>
      <c r="UYG95" s="129"/>
      <c r="UYH95" s="129"/>
      <c r="UYI95" s="129"/>
      <c r="UYJ95" s="129"/>
      <c r="UYK95" s="129"/>
      <c r="UYL95" s="129"/>
      <c r="UYM95" s="129"/>
      <c r="UYN95" s="129"/>
      <c r="UYO95" s="129"/>
      <c r="UYP95" s="129"/>
      <c r="UYQ95" s="129"/>
      <c r="UYR95" s="129"/>
      <c r="UYS95" s="129"/>
      <c r="UYT95" s="129"/>
      <c r="UYU95" s="129"/>
      <c r="UYV95" s="129"/>
      <c r="UYW95" s="129"/>
      <c r="UYX95" s="129"/>
      <c r="UYY95" s="129"/>
      <c r="UYZ95" s="129"/>
      <c r="UZA95" s="129"/>
      <c r="UZB95" s="129"/>
      <c r="UZC95" s="129"/>
      <c r="UZD95" s="129"/>
      <c r="UZE95" s="129"/>
      <c r="UZF95" s="129"/>
      <c r="UZG95" s="129"/>
      <c r="UZH95" s="129"/>
      <c r="UZI95" s="129"/>
      <c r="UZJ95" s="129"/>
      <c r="UZK95" s="129"/>
      <c r="UZL95" s="129"/>
      <c r="UZM95" s="129"/>
      <c r="UZN95" s="129"/>
      <c r="UZO95" s="129"/>
      <c r="UZP95" s="129"/>
      <c r="UZQ95" s="129"/>
      <c r="UZR95" s="129"/>
      <c r="UZS95" s="129"/>
      <c r="UZT95" s="129"/>
      <c r="UZU95" s="129"/>
      <c r="UZV95" s="129"/>
      <c r="UZW95" s="129"/>
      <c r="UZX95" s="129"/>
      <c r="UZY95" s="129"/>
      <c r="UZZ95" s="129"/>
      <c r="VAA95" s="129"/>
      <c r="VAB95" s="129"/>
      <c r="VAC95" s="129"/>
      <c r="VAD95" s="129"/>
      <c r="VAE95" s="129"/>
      <c r="VAF95" s="129"/>
      <c r="VAG95" s="129"/>
      <c r="VAH95" s="129"/>
      <c r="VAI95" s="129"/>
      <c r="VAJ95" s="129"/>
      <c r="VAK95" s="129"/>
      <c r="VAL95" s="129"/>
      <c r="VAM95" s="129"/>
      <c r="VAN95" s="129"/>
      <c r="VAO95" s="129"/>
      <c r="VAP95" s="129"/>
      <c r="VAQ95" s="129"/>
      <c r="VAR95" s="129"/>
      <c r="VAS95" s="129"/>
      <c r="VAT95" s="129"/>
      <c r="VAU95" s="129"/>
      <c r="VAV95" s="129"/>
      <c r="VAW95" s="129"/>
      <c r="VAX95" s="129"/>
      <c r="VAY95" s="129"/>
      <c r="VAZ95" s="129"/>
      <c r="VBA95" s="129"/>
      <c r="VBB95" s="129"/>
      <c r="VBC95" s="129"/>
      <c r="VBD95" s="129"/>
      <c r="VBE95" s="129"/>
      <c r="VBF95" s="129"/>
      <c r="VBG95" s="129"/>
      <c r="VBH95" s="129"/>
      <c r="VBI95" s="129"/>
      <c r="VBJ95" s="129"/>
      <c r="VBK95" s="129"/>
      <c r="VBL95" s="129"/>
      <c r="VBM95" s="129"/>
      <c r="VBN95" s="129"/>
      <c r="VBO95" s="129"/>
      <c r="VBP95" s="129"/>
      <c r="VBQ95" s="129"/>
      <c r="VBR95" s="129"/>
      <c r="VBS95" s="129"/>
      <c r="VBT95" s="129"/>
      <c r="VBU95" s="129"/>
      <c r="VBV95" s="129"/>
      <c r="VBW95" s="129"/>
      <c r="VBX95" s="129"/>
      <c r="VBY95" s="129"/>
      <c r="VBZ95" s="129"/>
      <c r="VCA95" s="129"/>
      <c r="VCB95" s="129"/>
      <c r="VCC95" s="129"/>
      <c r="VCD95" s="129"/>
      <c r="VCE95" s="129"/>
      <c r="VCF95" s="129"/>
      <c r="VCG95" s="129"/>
      <c r="VCH95" s="129"/>
      <c r="VCI95" s="129"/>
      <c r="VCJ95" s="129"/>
      <c r="VCK95" s="129"/>
      <c r="VCL95" s="129"/>
      <c r="VCM95" s="129"/>
      <c r="VCN95" s="129"/>
      <c r="VCO95" s="129"/>
      <c r="VCP95" s="129"/>
      <c r="VCQ95" s="129"/>
      <c r="VCR95" s="129"/>
      <c r="VCS95" s="129"/>
      <c r="VCT95" s="129"/>
      <c r="VCU95" s="129"/>
      <c r="VCV95" s="129"/>
      <c r="VCW95" s="129"/>
      <c r="VCX95" s="129"/>
      <c r="VCY95" s="129"/>
      <c r="VCZ95" s="129"/>
      <c r="VDA95" s="129"/>
      <c r="VDB95" s="129"/>
      <c r="VDC95" s="129"/>
      <c r="VDD95" s="129"/>
      <c r="VDE95" s="129"/>
      <c r="VDF95" s="129"/>
      <c r="VDG95" s="129"/>
      <c r="VDH95" s="129"/>
      <c r="VDI95" s="129"/>
      <c r="VDJ95" s="129"/>
      <c r="VDK95" s="129"/>
      <c r="VDL95" s="129"/>
      <c r="VDM95" s="129"/>
      <c r="VDN95" s="129"/>
      <c r="VDO95" s="129"/>
      <c r="VDP95" s="129"/>
      <c r="VDQ95" s="129"/>
      <c r="VDR95" s="129"/>
      <c r="VDS95" s="129"/>
      <c r="VDT95" s="129"/>
      <c r="VDU95" s="129"/>
      <c r="VDV95" s="129"/>
      <c r="VDW95" s="129"/>
      <c r="VDX95" s="129"/>
      <c r="VDY95" s="129"/>
      <c r="VDZ95" s="129"/>
      <c r="VEA95" s="129"/>
      <c r="VEB95" s="129"/>
      <c r="VEC95" s="129"/>
      <c r="VED95" s="129"/>
      <c r="VEE95" s="129"/>
      <c r="VEF95" s="129"/>
      <c r="VEG95" s="129"/>
      <c r="VEH95" s="129"/>
      <c r="VEI95" s="129"/>
      <c r="VEJ95" s="129"/>
      <c r="VEK95" s="129"/>
      <c r="VEL95" s="129"/>
      <c r="VEM95" s="129"/>
      <c r="VEN95" s="129"/>
      <c r="VEO95" s="129"/>
      <c r="VEP95" s="129"/>
      <c r="VEQ95" s="129"/>
      <c r="VER95" s="129"/>
      <c r="VES95" s="129"/>
      <c r="VET95" s="129"/>
      <c r="VEU95" s="129"/>
      <c r="VEV95" s="129"/>
      <c r="VEW95" s="129"/>
      <c r="VEX95" s="129"/>
      <c r="VEY95" s="129"/>
      <c r="VEZ95" s="129"/>
      <c r="VFA95" s="129"/>
      <c r="VFB95" s="129"/>
      <c r="VFC95" s="129"/>
      <c r="VFD95" s="129"/>
      <c r="VFE95" s="129"/>
      <c r="VFF95" s="129"/>
      <c r="VFG95" s="129"/>
      <c r="VFH95" s="129"/>
      <c r="VFI95" s="129"/>
      <c r="VFJ95" s="129"/>
      <c r="VFK95" s="129"/>
      <c r="VFL95" s="129"/>
      <c r="VFM95" s="129"/>
      <c r="VFN95" s="129"/>
      <c r="VFO95" s="129"/>
      <c r="VFP95" s="129"/>
      <c r="VFQ95" s="129"/>
      <c r="VFR95" s="129"/>
      <c r="VFS95" s="129"/>
      <c r="VFT95" s="129"/>
      <c r="VFU95" s="129"/>
      <c r="VFV95" s="129"/>
      <c r="VFW95" s="129"/>
      <c r="VFX95" s="129"/>
      <c r="VFY95" s="129"/>
      <c r="VFZ95" s="129"/>
      <c r="VGA95" s="129"/>
      <c r="VGB95" s="129"/>
      <c r="VGC95" s="129"/>
      <c r="VGD95" s="129"/>
      <c r="VGE95" s="129"/>
      <c r="VGF95" s="129"/>
      <c r="VGG95" s="129"/>
      <c r="VGH95" s="129"/>
      <c r="VGI95" s="129"/>
      <c r="VGJ95" s="129"/>
      <c r="VGK95" s="129"/>
      <c r="VGL95" s="129"/>
      <c r="VGM95" s="129"/>
      <c r="VGN95" s="129"/>
      <c r="VGO95" s="129"/>
      <c r="VGP95" s="129"/>
      <c r="VGQ95" s="129"/>
      <c r="VGR95" s="129"/>
      <c r="VGS95" s="129"/>
      <c r="VGT95" s="129"/>
      <c r="VGU95" s="129"/>
      <c r="VGV95" s="129"/>
      <c r="VGW95" s="129"/>
      <c r="VGX95" s="129"/>
      <c r="VGY95" s="129"/>
      <c r="VGZ95" s="129"/>
      <c r="VHA95" s="129"/>
      <c r="VHB95" s="129"/>
      <c r="VHC95" s="129"/>
      <c r="VHD95" s="129"/>
      <c r="VHE95" s="129"/>
      <c r="VHF95" s="129"/>
      <c r="VHG95" s="129"/>
      <c r="VHH95" s="129"/>
      <c r="VHI95" s="129"/>
      <c r="VHJ95" s="129"/>
      <c r="VHK95" s="129"/>
      <c r="VHL95" s="129"/>
      <c r="VHM95" s="129"/>
      <c r="VHN95" s="129"/>
      <c r="VHO95" s="129"/>
      <c r="VHP95" s="129"/>
      <c r="VHQ95" s="129"/>
      <c r="VHR95" s="129"/>
      <c r="VHS95" s="129"/>
      <c r="VHT95" s="129"/>
      <c r="VHU95" s="129"/>
      <c r="VHV95" s="129"/>
      <c r="VHW95" s="129"/>
      <c r="VHX95" s="129"/>
      <c r="VHY95" s="129"/>
      <c r="VHZ95" s="129"/>
      <c r="VIA95" s="129"/>
      <c r="VIB95" s="129"/>
      <c r="VIC95" s="129"/>
      <c r="VID95" s="129"/>
      <c r="VIE95" s="129"/>
      <c r="VIF95" s="129"/>
      <c r="VIG95" s="129"/>
      <c r="VIH95" s="129"/>
      <c r="VII95" s="129"/>
      <c r="VIJ95" s="129"/>
      <c r="VIK95" s="129"/>
      <c r="VIL95" s="129"/>
      <c r="VIM95" s="129"/>
      <c r="VIN95" s="129"/>
      <c r="VIO95" s="129"/>
      <c r="VIP95" s="129"/>
      <c r="VIQ95" s="129"/>
      <c r="VIR95" s="129"/>
      <c r="VIS95" s="129"/>
      <c r="VIT95" s="129"/>
      <c r="VIU95" s="129"/>
      <c r="VIV95" s="129"/>
      <c r="VIW95" s="129"/>
      <c r="VIX95" s="129"/>
      <c r="VIY95" s="129"/>
      <c r="VIZ95" s="129"/>
      <c r="VJA95" s="129"/>
      <c r="VJB95" s="129"/>
      <c r="VJC95" s="129"/>
      <c r="VJD95" s="129"/>
      <c r="VJE95" s="129"/>
      <c r="VJF95" s="129"/>
      <c r="VJG95" s="129"/>
      <c r="VJH95" s="129"/>
      <c r="VJI95" s="129"/>
      <c r="VJJ95" s="129"/>
      <c r="VJK95" s="129"/>
      <c r="VJL95" s="129"/>
      <c r="VJM95" s="129"/>
      <c r="VJN95" s="129"/>
      <c r="VJO95" s="129"/>
      <c r="VJP95" s="129"/>
      <c r="VJQ95" s="129"/>
      <c r="VJR95" s="129"/>
      <c r="VJS95" s="129"/>
      <c r="VJT95" s="129"/>
      <c r="VJU95" s="129"/>
      <c r="VJV95" s="129"/>
      <c r="VJW95" s="129"/>
      <c r="VJX95" s="129"/>
      <c r="VJY95" s="129"/>
      <c r="VJZ95" s="129"/>
      <c r="VKA95" s="129"/>
      <c r="VKB95" s="129"/>
      <c r="VKC95" s="129"/>
      <c r="VKD95" s="129"/>
      <c r="VKE95" s="129"/>
      <c r="VKF95" s="129"/>
      <c r="VKG95" s="129"/>
      <c r="VKH95" s="129"/>
      <c r="VKI95" s="129"/>
      <c r="VKJ95" s="129"/>
      <c r="VKK95" s="129"/>
      <c r="VKL95" s="129"/>
      <c r="VKM95" s="129"/>
      <c r="VKN95" s="129"/>
      <c r="VKO95" s="129"/>
      <c r="VKP95" s="129"/>
      <c r="VKQ95" s="129"/>
      <c r="VKR95" s="129"/>
      <c r="VKS95" s="129"/>
      <c r="VKT95" s="129"/>
      <c r="VKU95" s="129"/>
      <c r="VKV95" s="129"/>
      <c r="VKW95" s="129"/>
      <c r="VKX95" s="129"/>
      <c r="VKY95" s="129"/>
      <c r="VKZ95" s="129"/>
      <c r="VLA95" s="129"/>
      <c r="VLB95" s="129"/>
      <c r="VLC95" s="129"/>
      <c r="VLD95" s="129"/>
      <c r="VLE95" s="129"/>
      <c r="VLF95" s="129"/>
      <c r="VLG95" s="129"/>
      <c r="VLH95" s="129"/>
      <c r="VLI95" s="129"/>
      <c r="VLJ95" s="129"/>
      <c r="VLK95" s="129"/>
      <c r="VLL95" s="129"/>
      <c r="VLM95" s="129"/>
      <c r="VLN95" s="129"/>
      <c r="VLO95" s="129"/>
      <c r="VLP95" s="129"/>
      <c r="VLQ95" s="129"/>
      <c r="VLR95" s="129"/>
      <c r="VLS95" s="129"/>
      <c r="VLT95" s="129"/>
      <c r="VLU95" s="129"/>
      <c r="VLV95" s="129"/>
      <c r="VLW95" s="129"/>
      <c r="VLX95" s="129"/>
      <c r="VLY95" s="129"/>
      <c r="VLZ95" s="129"/>
      <c r="VMA95" s="129"/>
      <c r="VMB95" s="129"/>
      <c r="VMC95" s="129"/>
      <c r="VMD95" s="129"/>
      <c r="VME95" s="129"/>
      <c r="VMF95" s="129"/>
      <c r="VMG95" s="129"/>
      <c r="VMH95" s="129"/>
      <c r="VMI95" s="129"/>
      <c r="VMJ95" s="129"/>
      <c r="VMK95" s="129"/>
      <c r="VML95" s="129"/>
      <c r="VMM95" s="129"/>
      <c r="VMN95" s="129"/>
      <c r="VMO95" s="129"/>
      <c r="VMP95" s="129"/>
      <c r="VMQ95" s="129"/>
      <c r="VMR95" s="129"/>
      <c r="VMS95" s="129"/>
      <c r="VMT95" s="129"/>
      <c r="VMU95" s="129"/>
      <c r="VMV95" s="129"/>
      <c r="VMW95" s="129"/>
      <c r="VMX95" s="129"/>
      <c r="VMY95" s="129"/>
      <c r="VMZ95" s="129"/>
      <c r="VNA95" s="129"/>
      <c r="VNB95" s="129"/>
      <c r="VNC95" s="129"/>
      <c r="VND95" s="129"/>
      <c r="VNE95" s="129"/>
      <c r="VNF95" s="129"/>
      <c r="VNG95" s="129"/>
      <c r="VNH95" s="129"/>
      <c r="VNI95" s="129"/>
      <c r="VNJ95" s="129"/>
      <c r="VNK95" s="129"/>
      <c r="VNL95" s="129"/>
      <c r="VNM95" s="129"/>
      <c r="VNN95" s="129"/>
      <c r="VNO95" s="129"/>
      <c r="VNP95" s="129"/>
      <c r="VNQ95" s="129"/>
      <c r="VNR95" s="129"/>
      <c r="VNS95" s="129"/>
      <c r="VNT95" s="129"/>
      <c r="VNU95" s="129"/>
      <c r="VNV95" s="129"/>
      <c r="VNW95" s="129"/>
      <c r="VNX95" s="129"/>
      <c r="VNY95" s="129"/>
      <c r="VNZ95" s="129"/>
      <c r="VOA95" s="129"/>
      <c r="VOB95" s="129"/>
      <c r="VOC95" s="129"/>
      <c r="VOD95" s="129"/>
      <c r="VOE95" s="129"/>
      <c r="VOF95" s="129"/>
      <c r="VOG95" s="129"/>
      <c r="VOH95" s="129"/>
      <c r="VOI95" s="129"/>
      <c r="VOJ95" s="129"/>
      <c r="VOK95" s="129"/>
      <c r="VOL95" s="129"/>
      <c r="VOM95" s="129"/>
      <c r="VON95" s="129"/>
      <c r="VOO95" s="129"/>
      <c r="VOP95" s="129"/>
      <c r="VOQ95" s="129"/>
      <c r="VOR95" s="129"/>
      <c r="VOS95" s="129"/>
      <c r="VOT95" s="129"/>
      <c r="VOU95" s="129"/>
      <c r="VOV95" s="129"/>
      <c r="VOW95" s="129"/>
      <c r="VOX95" s="129"/>
      <c r="VOY95" s="129"/>
      <c r="VOZ95" s="129"/>
      <c r="VPA95" s="129"/>
      <c r="VPB95" s="129"/>
      <c r="VPC95" s="129"/>
      <c r="VPD95" s="129"/>
      <c r="VPE95" s="129"/>
      <c r="VPF95" s="129"/>
      <c r="VPG95" s="129"/>
      <c r="VPH95" s="129"/>
      <c r="VPI95" s="129"/>
      <c r="VPJ95" s="129"/>
      <c r="VPK95" s="129"/>
      <c r="VPL95" s="129"/>
      <c r="VPM95" s="129"/>
      <c r="VPN95" s="129"/>
      <c r="VPO95" s="129"/>
      <c r="VPP95" s="129"/>
      <c r="VPQ95" s="129"/>
      <c r="VPR95" s="129"/>
      <c r="VPS95" s="129"/>
      <c r="VPT95" s="129"/>
      <c r="VPU95" s="129"/>
      <c r="VPV95" s="129"/>
      <c r="VPW95" s="129"/>
      <c r="VPX95" s="129"/>
      <c r="VPY95" s="129"/>
      <c r="VPZ95" s="129"/>
      <c r="VQA95" s="129"/>
      <c r="VQB95" s="129"/>
      <c r="VQC95" s="129"/>
      <c r="VQD95" s="129"/>
      <c r="VQE95" s="129"/>
      <c r="VQF95" s="129"/>
      <c r="VQG95" s="129"/>
      <c r="VQH95" s="129"/>
      <c r="VQI95" s="129"/>
      <c r="VQJ95" s="129"/>
      <c r="VQK95" s="129"/>
      <c r="VQL95" s="129"/>
      <c r="VQM95" s="129"/>
      <c r="VQN95" s="129"/>
      <c r="VQO95" s="129"/>
      <c r="VQP95" s="129"/>
      <c r="VQQ95" s="129"/>
      <c r="VQR95" s="129"/>
      <c r="VQS95" s="129"/>
      <c r="VQT95" s="129"/>
      <c r="VQU95" s="129"/>
      <c r="VQV95" s="129"/>
      <c r="VQW95" s="129"/>
      <c r="VQX95" s="129"/>
      <c r="VQY95" s="129"/>
      <c r="VQZ95" s="129"/>
      <c r="VRA95" s="129"/>
      <c r="VRB95" s="129"/>
      <c r="VRC95" s="129"/>
      <c r="VRD95" s="129"/>
      <c r="VRE95" s="129"/>
      <c r="VRF95" s="129"/>
      <c r="VRG95" s="129"/>
      <c r="VRH95" s="129"/>
      <c r="VRI95" s="129"/>
      <c r="VRJ95" s="129"/>
      <c r="VRK95" s="129"/>
      <c r="VRL95" s="129"/>
      <c r="VRM95" s="129"/>
      <c r="VRN95" s="129"/>
      <c r="VRO95" s="129"/>
      <c r="VRP95" s="129"/>
      <c r="VRQ95" s="129"/>
      <c r="VRR95" s="129"/>
      <c r="VRS95" s="129"/>
      <c r="VRT95" s="129"/>
      <c r="VRU95" s="129"/>
      <c r="VRV95" s="129"/>
      <c r="VRW95" s="129"/>
      <c r="VRX95" s="129"/>
      <c r="VRY95" s="129"/>
      <c r="VRZ95" s="129"/>
      <c r="VSA95" s="129"/>
      <c r="VSB95" s="129"/>
      <c r="VSC95" s="129"/>
      <c r="VSD95" s="129"/>
      <c r="VSE95" s="129"/>
      <c r="VSF95" s="129"/>
      <c r="VSG95" s="129"/>
      <c r="VSH95" s="129"/>
      <c r="VSI95" s="129"/>
      <c r="VSJ95" s="129"/>
      <c r="VSK95" s="129"/>
      <c r="VSL95" s="129"/>
      <c r="VSM95" s="129"/>
      <c r="VSN95" s="129"/>
      <c r="VSO95" s="129"/>
      <c r="VSP95" s="129"/>
      <c r="VSQ95" s="129"/>
      <c r="VSR95" s="129"/>
      <c r="VSS95" s="129"/>
      <c r="VST95" s="129"/>
      <c r="VSU95" s="129"/>
      <c r="VSV95" s="129"/>
      <c r="VSW95" s="129"/>
      <c r="VSX95" s="129"/>
      <c r="VSY95" s="129"/>
      <c r="VSZ95" s="129"/>
      <c r="VTA95" s="129"/>
      <c r="VTB95" s="129"/>
      <c r="VTC95" s="129"/>
      <c r="VTD95" s="129"/>
      <c r="VTE95" s="129"/>
      <c r="VTF95" s="129"/>
      <c r="VTG95" s="129"/>
      <c r="VTH95" s="129"/>
      <c r="VTI95" s="129"/>
      <c r="VTJ95" s="129"/>
      <c r="VTK95" s="129"/>
      <c r="VTL95" s="129"/>
      <c r="VTM95" s="129"/>
      <c r="VTN95" s="129"/>
      <c r="VTO95" s="129"/>
      <c r="VTP95" s="129"/>
      <c r="VTQ95" s="129"/>
      <c r="VTR95" s="129"/>
      <c r="VTS95" s="129"/>
      <c r="VTT95" s="129"/>
      <c r="VTU95" s="129"/>
      <c r="VTV95" s="129"/>
      <c r="VTW95" s="129"/>
      <c r="VTX95" s="129"/>
      <c r="VTY95" s="129"/>
      <c r="VTZ95" s="129"/>
      <c r="VUA95" s="129"/>
      <c r="VUB95" s="129"/>
      <c r="VUC95" s="129"/>
      <c r="VUD95" s="129"/>
      <c r="VUE95" s="129"/>
      <c r="VUF95" s="129"/>
      <c r="VUG95" s="129"/>
      <c r="VUH95" s="129"/>
      <c r="VUI95" s="129"/>
      <c r="VUJ95" s="129"/>
      <c r="VUK95" s="129"/>
      <c r="VUL95" s="129"/>
      <c r="VUM95" s="129"/>
      <c r="VUN95" s="129"/>
      <c r="VUO95" s="129"/>
      <c r="VUP95" s="129"/>
      <c r="VUQ95" s="129"/>
      <c r="VUR95" s="129"/>
      <c r="VUS95" s="129"/>
      <c r="VUT95" s="129"/>
      <c r="VUU95" s="129"/>
      <c r="VUV95" s="129"/>
      <c r="VUW95" s="129"/>
      <c r="VUX95" s="129"/>
      <c r="VUY95" s="129"/>
      <c r="VUZ95" s="129"/>
      <c r="VVA95" s="129"/>
      <c r="VVB95" s="129"/>
      <c r="VVC95" s="129"/>
      <c r="VVD95" s="129"/>
      <c r="VVE95" s="129"/>
      <c r="VVF95" s="129"/>
      <c r="VVG95" s="129"/>
      <c r="VVH95" s="129"/>
      <c r="VVI95" s="129"/>
      <c r="VVJ95" s="129"/>
      <c r="VVK95" s="129"/>
      <c r="VVL95" s="129"/>
      <c r="VVM95" s="129"/>
      <c r="VVN95" s="129"/>
      <c r="VVO95" s="129"/>
      <c r="VVP95" s="129"/>
      <c r="VVQ95" s="129"/>
      <c r="VVR95" s="129"/>
      <c r="VVS95" s="129"/>
      <c r="VVT95" s="129"/>
      <c r="VVU95" s="129"/>
      <c r="VVV95" s="129"/>
      <c r="VVW95" s="129"/>
      <c r="VVX95" s="129"/>
      <c r="VVY95" s="129"/>
      <c r="VVZ95" s="129"/>
      <c r="VWA95" s="129"/>
      <c r="VWB95" s="129"/>
      <c r="VWC95" s="129"/>
      <c r="VWD95" s="129"/>
      <c r="VWE95" s="129"/>
      <c r="VWF95" s="129"/>
      <c r="VWG95" s="129"/>
      <c r="VWH95" s="129"/>
      <c r="VWI95" s="129"/>
      <c r="VWJ95" s="129"/>
      <c r="VWK95" s="129"/>
      <c r="VWL95" s="129"/>
      <c r="VWM95" s="129"/>
      <c r="VWN95" s="129"/>
      <c r="VWO95" s="129"/>
      <c r="VWP95" s="129"/>
      <c r="VWQ95" s="129"/>
      <c r="VWR95" s="129"/>
      <c r="VWS95" s="129"/>
      <c r="VWT95" s="129"/>
      <c r="VWU95" s="129"/>
      <c r="VWV95" s="129"/>
      <c r="VWW95" s="129"/>
      <c r="VWX95" s="129"/>
      <c r="VWY95" s="129"/>
      <c r="VWZ95" s="129"/>
      <c r="VXA95" s="129"/>
      <c r="VXB95" s="129"/>
      <c r="VXC95" s="129"/>
      <c r="VXD95" s="129"/>
      <c r="VXE95" s="129"/>
      <c r="VXF95" s="129"/>
      <c r="VXG95" s="129"/>
      <c r="VXH95" s="129"/>
      <c r="VXI95" s="129"/>
      <c r="VXJ95" s="129"/>
      <c r="VXK95" s="129"/>
      <c r="VXL95" s="129"/>
      <c r="VXM95" s="129"/>
      <c r="VXN95" s="129"/>
      <c r="VXO95" s="129"/>
      <c r="VXP95" s="129"/>
      <c r="VXQ95" s="129"/>
      <c r="VXR95" s="129"/>
      <c r="VXS95" s="129"/>
      <c r="VXT95" s="129"/>
      <c r="VXU95" s="129"/>
      <c r="VXV95" s="129"/>
      <c r="VXW95" s="129"/>
      <c r="VXX95" s="129"/>
      <c r="VXY95" s="129"/>
      <c r="VXZ95" s="129"/>
      <c r="VYA95" s="129"/>
      <c r="VYB95" s="129"/>
      <c r="VYC95" s="129"/>
      <c r="VYD95" s="129"/>
      <c r="VYE95" s="129"/>
      <c r="VYF95" s="129"/>
      <c r="VYG95" s="129"/>
      <c r="VYH95" s="129"/>
      <c r="VYI95" s="129"/>
      <c r="VYJ95" s="129"/>
      <c r="VYK95" s="129"/>
      <c r="VYL95" s="129"/>
      <c r="VYM95" s="129"/>
      <c r="VYN95" s="129"/>
      <c r="VYO95" s="129"/>
      <c r="VYP95" s="129"/>
      <c r="VYQ95" s="129"/>
      <c r="VYR95" s="129"/>
      <c r="VYS95" s="129"/>
      <c r="VYT95" s="129"/>
      <c r="VYU95" s="129"/>
      <c r="VYV95" s="129"/>
      <c r="VYW95" s="129"/>
      <c r="VYX95" s="129"/>
      <c r="VYY95" s="129"/>
      <c r="VYZ95" s="129"/>
      <c r="VZA95" s="129"/>
      <c r="VZB95" s="129"/>
      <c r="VZC95" s="129"/>
      <c r="VZD95" s="129"/>
      <c r="VZE95" s="129"/>
      <c r="VZF95" s="129"/>
      <c r="VZG95" s="129"/>
      <c r="VZH95" s="129"/>
      <c r="VZI95" s="129"/>
      <c r="VZJ95" s="129"/>
      <c r="VZK95" s="129"/>
      <c r="VZL95" s="129"/>
      <c r="VZM95" s="129"/>
      <c r="VZN95" s="129"/>
      <c r="VZO95" s="129"/>
      <c r="VZP95" s="129"/>
      <c r="VZQ95" s="129"/>
      <c r="VZR95" s="129"/>
      <c r="VZS95" s="129"/>
      <c r="VZT95" s="129"/>
      <c r="VZU95" s="129"/>
      <c r="VZV95" s="129"/>
      <c r="VZW95" s="129"/>
      <c r="VZX95" s="129"/>
      <c r="VZY95" s="129"/>
      <c r="VZZ95" s="129"/>
      <c r="WAA95" s="129"/>
      <c r="WAB95" s="129"/>
      <c r="WAC95" s="129"/>
      <c r="WAD95" s="129"/>
      <c r="WAE95" s="129"/>
      <c r="WAF95" s="129"/>
      <c r="WAG95" s="129"/>
      <c r="WAH95" s="129"/>
      <c r="WAI95" s="129"/>
      <c r="WAJ95" s="129"/>
      <c r="WAK95" s="129"/>
      <c r="WAL95" s="129"/>
      <c r="WAM95" s="129"/>
      <c r="WAN95" s="129"/>
      <c r="WAO95" s="129"/>
      <c r="WAP95" s="129"/>
      <c r="WAQ95" s="129"/>
      <c r="WAR95" s="129"/>
      <c r="WAS95" s="129"/>
      <c r="WAT95" s="129"/>
      <c r="WAU95" s="129"/>
      <c r="WAV95" s="129"/>
      <c r="WAW95" s="129"/>
      <c r="WAX95" s="129"/>
      <c r="WAY95" s="129"/>
      <c r="WAZ95" s="129"/>
      <c r="WBA95" s="129"/>
      <c r="WBB95" s="129"/>
      <c r="WBC95" s="129"/>
      <c r="WBD95" s="129"/>
      <c r="WBE95" s="129"/>
      <c r="WBF95" s="129"/>
      <c r="WBG95" s="129"/>
      <c r="WBH95" s="129"/>
      <c r="WBI95" s="129"/>
      <c r="WBJ95" s="129"/>
      <c r="WBK95" s="129"/>
      <c r="WBL95" s="129"/>
      <c r="WBM95" s="129"/>
      <c r="WBN95" s="129"/>
      <c r="WBO95" s="129"/>
      <c r="WBP95" s="129"/>
      <c r="WBQ95" s="129"/>
      <c r="WBR95" s="129"/>
      <c r="WBS95" s="129"/>
      <c r="WBT95" s="129"/>
      <c r="WBU95" s="129"/>
      <c r="WBV95" s="129"/>
      <c r="WBW95" s="129"/>
      <c r="WBX95" s="129"/>
      <c r="WBY95" s="129"/>
      <c r="WBZ95" s="129"/>
      <c r="WCA95" s="129"/>
      <c r="WCB95" s="129"/>
      <c r="WCC95" s="129"/>
      <c r="WCD95" s="129"/>
      <c r="WCE95" s="129"/>
      <c r="WCF95" s="129"/>
      <c r="WCG95" s="129"/>
      <c r="WCH95" s="129"/>
      <c r="WCI95" s="129"/>
      <c r="WCJ95" s="129"/>
      <c r="WCK95" s="129"/>
      <c r="WCL95" s="129"/>
      <c r="WCM95" s="129"/>
      <c r="WCN95" s="129"/>
      <c r="WCO95" s="129"/>
      <c r="WCP95" s="129"/>
      <c r="WCQ95" s="129"/>
      <c r="WCR95" s="129"/>
      <c r="WCS95" s="129"/>
      <c r="WCT95" s="129"/>
      <c r="WCU95" s="129"/>
      <c r="WCV95" s="129"/>
      <c r="WCW95" s="129"/>
      <c r="WCX95" s="129"/>
      <c r="WCY95" s="129"/>
      <c r="WCZ95" s="129"/>
      <c r="WDA95" s="129"/>
      <c r="WDB95" s="129"/>
      <c r="WDC95" s="129"/>
      <c r="WDD95" s="129"/>
      <c r="WDE95" s="129"/>
      <c r="WDF95" s="129"/>
      <c r="WDG95" s="129"/>
      <c r="WDH95" s="129"/>
      <c r="WDI95" s="129"/>
      <c r="WDJ95" s="129"/>
      <c r="WDK95" s="129"/>
      <c r="WDL95" s="129"/>
      <c r="WDM95" s="129"/>
      <c r="WDN95" s="129"/>
      <c r="WDO95" s="129"/>
      <c r="WDP95" s="129"/>
      <c r="WDQ95" s="129"/>
      <c r="WDR95" s="129"/>
      <c r="WDS95" s="129"/>
      <c r="WDT95" s="129"/>
      <c r="WDU95" s="129"/>
      <c r="WDV95" s="129"/>
      <c r="WDW95" s="129"/>
      <c r="WDX95" s="129"/>
      <c r="WDY95" s="129"/>
      <c r="WDZ95" s="129"/>
      <c r="WEA95" s="129"/>
      <c r="WEB95" s="129"/>
      <c r="WEC95" s="129"/>
      <c r="WED95" s="129"/>
      <c r="WEE95" s="129"/>
      <c r="WEF95" s="129"/>
      <c r="WEG95" s="129"/>
      <c r="WEH95" s="129"/>
      <c r="WEI95" s="129"/>
      <c r="WEJ95" s="129"/>
      <c r="WEK95" s="129"/>
      <c r="WEL95" s="129"/>
      <c r="WEM95" s="129"/>
      <c r="WEN95" s="129"/>
      <c r="WEO95" s="129"/>
      <c r="WEP95" s="129"/>
      <c r="WEQ95" s="129"/>
      <c r="WER95" s="129"/>
      <c r="WES95" s="129"/>
      <c r="WET95" s="129"/>
      <c r="WEU95" s="129"/>
      <c r="WEV95" s="129"/>
      <c r="WEW95" s="129"/>
      <c r="WEX95" s="129"/>
      <c r="WEY95" s="129"/>
      <c r="WEZ95" s="129"/>
      <c r="WFA95" s="129"/>
      <c r="WFB95" s="129"/>
      <c r="WFC95" s="129"/>
      <c r="WFD95" s="129"/>
      <c r="WFE95" s="129"/>
      <c r="WFF95" s="129"/>
      <c r="WFG95" s="129"/>
      <c r="WFH95" s="129"/>
      <c r="WFI95" s="129"/>
      <c r="WFJ95" s="129"/>
      <c r="WFK95" s="129"/>
      <c r="WFL95" s="129"/>
      <c r="WFM95" s="129"/>
      <c r="WFN95" s="129"/>
      <c r="WFO95" s="129"/>
      <c r="WFP95" s="129"/>
      <c r="WFQ95" s="129"/>
      <c r="WFR95" s="129"/>
      <c r="WFS95" s="129"/>
      <c r="WFT95" s="129"/>
      <c r="WFU95" s="129"/>
      <c r="WFV95" s="129"/>
      <c r="WFW95" s="129"/>
      <c r="WFX95" s="129"/>
      <c r="WFY95" s="129"/>
      <c r="WFZ95" s="129"/>
      <c r="WGA95" s="129"/>
      <c r="WGB95" s="129"/>
      <c r="WGC95" s="129"/>
      <c r="WGD95" s="129"/>
      <c r="WGE95" s="129"/>
      <c r="WGF95" s="129"/>
      <c r="WGG95" s="129"/>
      <c r="WGH95" s="129"/>
      <c r="WGI95" s="129"/>
      <c r="WGJ95" s="129"/>
      <c r="WGK95" s="129"/>
      <c r="WGL95" s="129"/>
      <c r="WGM95" s="129"/>
      <c r="WGN95" s="129"/>
      <c r="WGO95" s="129"/>
      <c r="WGP95" s="129"/>
      <c r="WGQ95" s="129"/>
      <c r="WGR95" s="129"/>
      <c r="WGS95" s="129"/>
      <c r="WGT95" s="129"/>
      <c r="WGU95" s="129"/>
      <c r="WGV95" s="129"/>
      <c r="WGW95" s="129"/>
      <c r="WGX95" s="129"/>
      <c r="WGY95" s="129"/>
      <c r="WGZ95" s="129"/>
      <c r="WHA95" s="129"/>
      <c r="WHB95" s="129"/>
      <c r="WHC95" s="129"/>
      <c r="WHD95" s="129"/>
      <c r="WHE95" s="129"/>
      <c r="WHF95" s="129"/>
      <c r="WHG95" s="129"/>
      <c r="WHH95" s="129"/>
      <c r="WHI95" s="129"/>
      <c r="WHJ95" s="129"/>
      <c r="WHK95" s="129"/>
      <c r="WHL95" s="129"/>
      <c r="WHM95" s="129"/>
      <c r="WHN95" s="129"/>
      <c r="WHO95" s="129"/>
      <c r="WHP95" s="129"/>
      <c r="WHQ95" s="129"/>
      <c r="WHR95" s="129"/>
      <c r="WHS95" s="129"/>
      <c r="WHT95" s="129"/>
      <c r="WHU95" s="129"/>
      <c r="WHV95" s="129"/>
      <c r="WHW95" s="129"/>
      <c r="WHX95" s="129"/>
      <c r="WHY95" s="129"/>
      <c r="WHZ95" s="129"/>
      <c r="WIA95" s="129"/>
      <c r="WIB95" s="129"/>
      <c r="WIC95" s="129"/>
      <c r="WID95" s="129"/>
      <c r="WIE95" s="129"/>
      <c r="WIF95" s="129"/>
      <c r="WIG95" s="129"/>
      <c r="WIH95" s="129"/>
      <c r="WII95" s="129"/>
      <c r="WIJ95" s="129"/>
      <c r="WIK95" s="129"/>
      <c r="WIL95" s="129"/>
      <c r="WIM95" s="129"/>
      <c r="WIN95" s="129"/>
      <c r="WIO95" s="129"/>
      <c r="WIP95" s="129"/>
      <c r="WIQ95" s="129"/>
      <c r="WIR95" s="129"/>
      <c r="WIS95" s="129"/>
      <c r="WIT95" s="129"/>
      <c r="WIU95" s="129"/>
      <c r="WIV95" s="129"/>
      <c r="WIW95" s="129"/>
      <c r="WIX95" s="129"/>
      <c r="WIY95" s="129"/>
      <c r="WIZ95" s="129"/>
      <c r="WJA95" s="129"/>
      <c r="WJB95" s="129"/>
      <c r="WJC95" s="129"/>
      <c r="WJD95" s="129"/>
      <c r="WJE95" s="129"/>
      <c r="WJF95" s="129"/>
      <c r="WJG95" s="129"/>
      <c r="WJH95" s="129"/>
      <c r="WJI95" s="129"/>
      <c r="WJJ95" s="129"/>
      <c r="WJK95" s="129"/>
      <c r="WJL95" s="129"/>
      <c r="WJM95" s="129"/>
      <c r="WJN95" s="129"/>
      <c r="WJO95" s="129"/>
      <c r="WJP95" s="129"/>
      <c r="WJQ95" s="129"/>
      <c r="WJR95" s="129"/>
      <c r="WJS95" s="129"/>
      <c r="WJT95" s="129"/>
      <c r="WJU95" s="129"/>
      <c r="WJV95" s="129"/>
      <c r="WJW95" s="129"/>
      <c r="WJX95" s="129"/>
      <c r="WJY95" s="129"/>
      <c r="WJZ95" s="129"/>
      <c r="WKA95" s="129"/>
      <c r="WKB95" s="129"/>
      <c r="WKC95" s="129"/>
      <c r="WKD95" s="129"/>
      <c r="WKE95" s="129"/>
      <c r="WKF95" s="129"/>
      <c r="WKG95" s="129"/>
      <c r="WKH95" s="129"/>
      <c r="WKI95" s="129"/>
      <c r="WKJ95" s="129"/>
      <c r="WKK95" s="129"/>
      <c r="WKL95" s="129"/>
      <c r="WKM95" s="129"/>
      <c r="WKN95" s="129"/>
      <c r="WKO95" s="129"/>
      <c r="WKP95" s="129"/>
      <c r="WKQ95" s="129"/>
      <c r="WKR95" s="129"/>
      <c r="WKS95" s="129"/>
      <c r="WKT95" s="129"/>
      <c r="WKU95" s="129"/>
      <c r="WKV95" s="129"/>
      <c r="WKW95" s="129"/>
      <c r="WKX95" s="129"/>
      <c r="WKY95" s="129"/>
      <c r="WKZ95" s="129"/>
      <c r="WLA95" s="129"/>
      <c r="WLB95" s="129"/>
      <c r="WLC95" s="129"/>
      <c r="WLD95" s="129"/>
      <c r="WLE95" s="129"/>
      <c r="WLF95" s="129"/>
      <c r="WLG95" s="129"/>
      <c r="WLH95" s="129"/>
      <c r="WLI95" s="129"/>
      <c r="WLJ95" s="129"/>
      <c r="WLK95" s="129"/>
      <c r="WLL95" s="129"/>
      <c r="WLM95" s="129"/>
      <c r="WLN95" s="129"/>
      <c r="WLO95" s="129"/>
      <c r="WLP95" s="129"/>
      <c r="WLQ95" s="129"/>
      <c r="WLR95" s="129"/>
      <c r="WLS95" s="129"/>
      <c r="WLT95" s="129"/>
      <c r="WLU95" s="129"/>
      <c r="WLV95" s="129"/>
      <c r="WLW95" s="129"/>
      <c r="WLX95" s="129"/>
      <c r="WLY95" s="129"/>
      <c r="WLZ95" s="129"/>
      <c r="WMA95" s="129"/>
      <c r="WMB95" s="129"/>
      <c r="WMC95" s="129"/>
      <c r="WMD95" s="129"/>
      <c r="WME95" s="129"/>
      <c r="WMF95" s="129"/>
      <c r="WMG95" s="129"/>
      <c r="WMH95" s="129"/>
      <c r="WMI95" s="129"/>
      <c r="WMJ95" s="129"/>
      <c r="WMK95" s="129"/>
      <c r="WML95" s="129"/>
      <c r="WMM95" s="129"/>
      <c r="WMN95" s="129"/>
      <c r="WMO95" s="129"/>
      <c r="WMP95" s="129"/>
      <c r="WMQ95" s="129"/>
      <c r="WMR95" s="129"/>
      <c r="WMS95" s="129"/>
      <c r="WMT95" s="129"/>
      <c r="WMU95" s="129"/>
      <c r="WMV95" s="129"/>
      <c r="WMW95" s="129"/>
      <c r="WMX95" s="129"/>
      <c r="WMY95" s="129"/>
      <c r="WMZ95" s="129"/>
      <c r="WNA95" s="129"/>
      <c r="WNB95" s="129"/>
      <c r="WNC95" s="129"/>
      <c r="WND95" s="129"/>
      <c r="WNE95" s="129"/>
      <c r="WNF95" s="129"/>
      <c r="WNG95" s="129"/>
      <c r="WNH95" s="129"/>
      <c r="WNI95" s="129"/>
      <c r="WNJ95" s="129"/>
      <c r="WNK95" s="129"/>
      <c r="WNL95" s="129"/>
      <c r="WNM95" s="129"/>
      <c r="WNN95" s="129"/>
      <c r="WNO95" s="129"/>
      <c r="WNP95" s="129"/>
      <c r="WNQ95" s="129"/>
      <c r="WNR95" s="129"/>
      <c r="WNS95" s="129"/>
      <c r="WNT95" s="129"/>
      <c r="WNU95" s="129"/>
      <c r="WNV95" s="129"/>
      <c r="WNW95" s="129"/>
      <c r="WNX95" s="129"/>
      <c r="WNY95" s="129"/>
      <c r="WNZ95" s="129"/>
      <c r="WOA95" s="129"/>
      <c r="WOB95" s="129"/>
      <c r="WOC95" s="129"/>
      <c r="WOD95" s="129"/>
      <c r="WOE95" s="129"/>
      <c r="WOF95" s="129"/>
      <c r="WOG95" s="129"/>
      <c r="WOH95" s="129"/>
      <c r="WOI95" s="129"/>
      <c r="WOJ95" s="129"/>
      <c r="WOK95" s="129"/>
      <c r="WOL95" s="129"/>
      <c r="WOM95" s="129"/>
      <c r="WON95" s="129"/>
      <c r="WOO95" s="129"/>
      <c r="WOP95" s="129"/>
      <c r="WOQ95" s="129"/>
      <c r="WOR95" s="129"/>
      <c r="WOS95" s="129"/>
      <c r="WOT95" s="129"/>
      <c r="WOU95" s="129"/>
      <c r="WOV95" s="129"/>
      <c r="WOW95" s="129"/>
      <c r="WOX95" s="129"/>
      <c r="WOY95" s="129"/>
      <c r="WOZ95" s="129"/>
      <c r="WPA95" s="129"/>
      <c r="WPB95" s="129"/>
      <c r="WPC95" s="129"/>
      <c r="WPD95" s="129"/>
      <c r="WPE95" s="129"/>
      <c r="WPF95" s="129"/>
      <c r="WPG95" s="129"/>
      <c r="WPH95" s="129"/>
      <c r="WPI95" s="129"/>
      <c r="WPJ95" s="129"/>
      <c r="WPK95" s="129"/>
      <c r="WPL95" s="129"/>
      <c r="WPM95" s="129"/>
      <c r="WPN95" s="129"/>
      <c r="WPO95" s="129"/>
      <c r="WPP95" s="129"/>
      <c r="WPQ95" s="129"/>
      <c r="WPR95" s="129"/>
      <c r="WPS95" s="129"/>
      <c r="WPT95" s="129"/>
      <c r="WPU95" s="129"/>
      <c r="WPV95" s="129"/>
      <c r="WPW95" s="129"/>
      <c r="WPX95" s="129"/>
      <c r="WPY95" s="129"/>
      <c r="WPZ95" s="129"/>
      <c r="WQA95" s="129"/>
      <c r="WQB95" s="129"/>
      <c r="WQC95" s="129"/>
      <c r="WQD95" s="129"/>
      <c r="WQE95" s="129"/>
      <c r="WQF95" s="129"/>
      <c r="WQG95" s="129"/>
      <c r="WQH95" s="129"/>
      <c r="WQI95" s="129"/>
      <c r="WQJ95" s="129"/>
      <c r="WQK95" s="129"/>
      <c r="WQL95" s="129"/>
      <c r="WQM95" s="129"/>
      <c r="WQN95" s="129"/>
      <c r="WQO95" s="129"/>
      <c r="WQP95" s="129"/>
      <c r="WQQ95" s="129"/>
      <c r="WQR95" s="129"/>
      <c r="WQS95" s="129"/>
      <c r="WQT95" s="129"/>
      <c r="WQU95" s="129"/>
      <c r="WQV95" s="129"/>
      <c r="WQW95" s="129"/>
      <c r="WQX95" s="129"/>
      <c r="WQY95" s="129"/>
      <c r="WQZ95" s="129"/>
      <c r="WRA95" s="129"/>
      <c r="WRB95" s="129"/>
      <c r="WRC95" s="129"/>
      <c r="WRD95" s="129"/>
      <c r="WRE95" s="129"/>
      <c r="WRF95" s="129"/>
      <c r="WRG95" s="129"/>
      <c r="WRH95" s="129"/>
      <c r="WRI95" s="129"/>
      <c r="WRJ95" s="129"/>
      <c r="WRK95" s="129"/>
      <c r="WRL95" s="129"/>
      <c r="WRM95" s="129"/>
      <c r="WRN95" s="129"/>
      <c r="WRO95" s="129"/>
      <c r="WRP95" s="129"/>
      <c r="WRQ95" s="129"/>
      <c r="WRR95" s="129"/>
      <c r="WRS95" s="129"/>
      <c r="WRT95" s="129"/>
      <c r="WRU95" s="129"/>
      <c r="WRV95" s="129"/>
      <c r="WRW95" s="129"/>
      <c r="WRX95" s="129"/>
      <c r="WRY95" s="129"/>
      <c r="WRZ95" s="129"/>
      <c r="WSA95" s="129"/>
      <c r="WSB95" s="129"/>
      <c r="WSC95" s="129"/>
      <c r="WSD95" s="129"/>
      <c r="WSE95" s="129"/>
      <c r="WSF95" s="129"/>
      <c r="WSG95" s="129"/>
      <c r="WSH95" s="129"/>
      <c r="WSI95" s="129"/>
      <c r="WSJ95" s="129"/>
      <c r="WSK95" s="129"/>
      <c r="WSL95" s="129"/>
      <c r="WSM95" s="129"/>
      <c r="WSN95" s="129"/>
      <c r="WSO95" s="129"/>
    </row>
    <row r="96" spans="1:16057" s="47" customFormat="1" ht="24" hidden="1" x14ac:dyDescent="0.25">
      <c r="A96" s="16" t="s">
        <v>20</v>
      </c>
      <c r="B96" s="16" t="s">
        <v>29</v>
      </c>
      <c r="C96" s="16" t="s">
        <v>673</v>
      </c>
      <c r="D96" s="16" t="s">
        <v>861</v>
      </c>
      <c r="E96" s="16" t="s">
        <v>447</v>
      </c>
      <c r="F96" s="307">
        <v>30</v>
      </c>
      <c r="G96" s="16">
        <v>5</v>
      </c>
      <c r="H96" s="16">
        <v>48</v>
      </c>
      <c r="I96" s="16">
        <f t="shared" si="26"/>
        <v>240</v>
      </c>
      <c r="J96" s="137">
        <v>2024</v>
      </c>
      <c r="K96" s="70">
        <v>45292</v>
      </c>
      <c r="L96" s="147">
        <v>45657</v>
      </c>
      <c r="M96" s="148">
        <f t="shared" si="27"/>
        <v>7200</v>
      </c>
      <c r="N96" s="319"/>
      <c r="O96" s="319"/>
      <c r="P96" s="319"/>
      <c r="Q96" s="319"/>
      <c r="R96" s="57">
        <f t="shared" si="28"/>
        <v>7200</v>
      </c>
      <c r="S96" s="305" t="s">
        <v>863</v>
      </c>
      <c r="T96" s="16" t="s">
        <v>907</v>
      </c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  <c r="IW96" s="129"/>
      <c r="IX96" s="129"/>
      <c r="IY96" s="129"/>
      <c r="IZ96" s="129"/>
      <c r="JA96" s="129"/>
      <c r="JB96" s="129"/>
      <c r="JC96" s="129"/>
      <c r="JD96" s="129"/>
      <c r="JE96" s="129"/>
      <c r="JF96" s="129"/>
      <c r="JG96" s="129"/>
      <c r="JH96" s="129"/>
      <c r="JI96" s="129"/>
      <c r="JJ96" s="129"/>
      <c r="JK96" s="129"/>
      <c r="JL96" s="129"/>
      <c r="JM96" s="129"/>
      <c r="JN96" s="129"/>
      <c r="JO96" s="129"/>
      <c r="JP96" s="129"/>
      <c r="JQ96" s="129"/>
      <c r="JR96" s="129"/>
      <c r="JS96" s="129"/>
      <c r="JT96" s="129"/>
      <c r="JU96" s="129"/>
      <c r="JV96" s="129"/>
      <c r="JW96" s="129"/>
      <c r="JX96" s="129"/>
      <c r="JY96" s="129"/>
      <c r="JZ96" s="129"/>
      <c r="KA96" s="129"/>
      <c r="KB96" s="129"/>
      <c r="KC96" s="129"/>
      <c r="KD96" s="129"/>
      <c r="KE96" s="129"/>
      <c r="KF96" s="129"/>
      <c r="KG96" s="129"/>
      <c r="KH96" s="129"/>
      <c r="KI96" s="129"/>
      <c r="KJ96" s="129"/>
      <c r="KK96" s="129"/>
      <c r="KL96" s="129"/>
      <c r="KM96" s="129"/>
      <c r="KN96" s="129"/>
      <c r="KO96" s="129"/>
      <c r="KP96" s="129"/>
      <c r="KQ96" s="129"/>
      <c r="KR96" s="129"/>
      <c r="KS96" s="129"/>
      <c r="KT96" s="129"/>
      <c r="KU96" s="129"/>
      <c r="KV96" s="129"/>
      <c r="KW96" s="129"/>
      <c r="KX96" s="129"/>
      <c r="KY96" s="129"/>
      <c r="KZ96" s="129"/>
      <c r="LA96" s="129"/>
      <c r="LB96" s="129"/>
      <c r="LC96" s="129"/>
      <c r="LD96" s="129"/>
      <c r="LE96" s="129"/>
      <c r="LF96" s="129"/>
      <c r="LG96" s="129"/>
      <c r="LH96" s="129"/>
      <c r="LI96" s="129"/>
      <c r="LJ96" s="129"/>
      <c r="LK96" s="129"/>
      <c r="LL96" s="129"/>
      <c r="LM96" s="129"/>
      <c r="LN96" s="129"/>
      <c r="LO96" s="129"/>
      <c r="LP96" s="129"/>
      <c r="LQ96" s="129"/>
      <c r="LR96" s="129"/>
      <c r="LS96" s="129"/>
      <c r="LT96" s="129"/>
      <c r="LU96" s="129"/>
      <c r="LV96" s="129"/>
      <c r="LW96" s="129"/>
      <c r="LX96" s="129"/>
      <c r="LY96" s="129"/>
      <c r="LZ96" s="129"/>
      <c r="MA96" s="129"/>
      <c r="MB96" s="129"/>
      <c r="MC96" s="129"/>
      <c r="MD96" s="129"/>
      <c r="ME96" s="129"/>
      <c r="MF96" s="129"/>
      <c r="MG96" s="129"/>
      <c r="MH96" s="129"/>
      <c r="MI96" s="129"/>
      <c r="MJ96" s="129"/>
      <c r="MK96" s="129"/>
      <c r="ML96" s="129"/>
      <c r="MM96" s="129"/>
      <c r="MN96" s="129"/>
      <c r="MO96" s="129"/>
      <c r="MP96" s="129"/>
      <c r="MQ96" s="129"/>
      <c r="MR96" s="129"/>
      <c r="MS96" s="129"/>
      <c r="MT96" s="129"/>
      <c r="MU96" s="129"/>
      <c r="MV96" s="129"/>
      <c r="MW96" s="129"/>
      <c r="MX96" s="129"/>
      <c r="MY96" s="129"/>
      <c r="MZ96" s="129"/>
      <c r="NA96" s="129"/>
      <c r="NB96" s="129"/>
      <c r="NC96" s="129"/>
      <c r="ND96" s="129"/>
      <c r="NE96" s="129"/>
      <c r="NF96" s="129"/>
      <c r="NG96" s="129"/>
      <c r="NH96" s="129"/>
      <c r="NI96" s="129"/>
      <c r="NJ96" s="129"/>
      <c r="NK96" s="129"/>
      <c r="NL96" s="129"/>
      <c r="NM96" s="129"/>
      <c r="NN96" s="129"/>
      <c r="NO96" s="129"/>
      <c r="NP96" s="129"/>
      <c r="NQ96" s="129"/>
      <c r="NR96" s="129"/>
      <c r="NS96" s="129"/>
      <c r="NT96" s="129"/>
      <c r="NU96" s="129"/>
      <c r="NV96" s="129"/>
      <c r="NW96" s="129"/>
      <c r="NX96" s="129"/>
      <c r="NY96" s="129"/>
      <c r="NZ96" s="129"/>
      <c r="OA96" s="129"/>
      <c r="OB96" s="129"/>
      <c r="OC96" s="129"/>
      <c r="OD96" s="129"/>
      <c r="OE96" s="129"/>
      <c r="OF96" s="129"/>
      <c r="OG96" s="129"/>
      <c r="OH96" s="129"/>
      <c r="OI96" s="129"/>
      <c r="OJ96" s="129"/>
      <c r="OK96" s="129"/>
      <c r="OL96" s="129"/>
      <c r="OM96" s="129"/>
      <c r="ON96" s="129"/>
      <c r="OO96" s="129"/>
      <c r="OP96" s="129"/>
      <c r="OQ96" s="129"/>
      <c r="OR96" s="129"/>
      <c r="OS96" s="129"/>
      <c r="OT96" s="129"/>
      <c r="OU96" s="129"/>
      <c r="OV96" s="129"/>
      <c r="OW96" s="129"/>
      <c r="OX96" s="129"/>
      <c r="OY96" s="129"/>
      <c r="OZ96" s="129"/>
      <c r="PA96" s="129"/>
      <c r="PB96" s="129"/>
      <c r="PC96" s="129"/>
      <c r="PD96" s="129"/>
      <c r="PE96" s="129"/>
      <c r="PF96" s="129"/>
      <c r="PG96" s="129"/>
      <c r="PH96" s="129"/>
      <c r="PI96" s="129"/>
      <c r="PJ96" s="129"/>
      <c r="PK96" s="129"/>
      <c r="PL96" s="129"/>
      <c r="PM96" s="129"/>
      <c r="PN96" s="129"/>
      <c r="PO96" s="129"/>
      <c r="PP96" s="129"/>
      <c r="PQ96" s="129"/>
      <c r="PR96" s="129"/>
      <c r="PS96" s="129"/>
      <c r="PT96" s="129"/>
      <c r="PU96" s="129"/>
      <c r="PV96" s="129"/>
      <c r="PW96" s="129"/>
      <c r="PX96" s="129"/>
      <c r="PY96" s="129"/>
      <c r="PZ96" s="129"/>
      <c r="QA96" s="129"/>
      <c r="QB96" s="129"/>
      <c r="QC96" s="129"/>
      <c r="QD96" s="129"/>
      <c r="QE96" s="129"/>
      <c r="QF96" s="129"/>
      <c r="QG96" s="129"/>
      <c r="QH96" s="129"/>
      <c r="QI96" s="129"/>
      <c r="QJ96" s="129"/>
      <c r="QK96" s="129"/>
      <c r="QL96" s="129"/>
      <c r="QM96" s="129"/>
      <c r="QN96" s="129"/>
      <c r="QO96" s="129"/>
      <c r="QP96" s="129"/>
      <c r="QQ96" s="129"/>
      <c r="QR96" s="129"/>
      <c r="QS96" s="129"/>
      <c r="QT96" s="129"/>
      <c r="QU96" s="129"/>
      <c r="QV96" s="129"/>
      <c r="QW96" s="129"/>
      <c r="QX96" s="129"/>
      <c r="QY96" s="129"/>
      <c r="QZ96" s="129"/>
      <c r="RA96" s="129"/>
      <c r="RB96" s="129"/>
      <c r="RC96" s="129"/>
      <c r="RD96" s="129"/>
      <c r="RE96" s="129"/>
      <c r="RF96" s="129"/>
      <c r="RG96" s="129"/>
      <c r="RH96" s="129"/>
      <c r="RI96" s="129"/>
      <c r="RJ96" s="129"/>
      <c r="RK96" s="129"/>
      <c r="RL96" s="129"/>
      <c r="RM96" s="129"/>
      <c r="RN96" s="129"/>
      <c r="RO96" s="129"/>
      <c r="RP96" s="129"/>
      <c r="RQ96" s="129"/>
      <c r="RR96" s="129"/>
      <c r="RS96" s="129"/>
      <c r="RT96" s="129"/>
      <c r="RU96" s="129"/>
      <c r="RV96" s="129"/>
      <c r="RW96" s="129"/>
      <c r="RX96" s="129"/>
      <c r="RY96" s="129"/>
      <c r="RZ96" s="129"/>
      <c r="SA96" s="129"/>
      <c r="SB96" s="129"/>
      <c r="SC96" s="129"/>
      <c r="SD96" s="129"/>
      <c r="SE96" s="129"/>
      <c r="SF96" s="129"/>
      <c r="SG96" s="129"/>
      <c r="SH96" s="129"/>
      <c r="SI96" s="129"/>
      <c r="SJ96" s="129"/>
      <c r="SK96" s="129"/>
      <c r="SL96" s="129"/>
      <c r="SM96" s="129"/>
      <c r="SN96" s="129"/>
      <c r="SO96" s="129"/>
      <c r="SP96" s="129"/>
      <c r="SQ96" s="129"/>
      <c r="SR96" s="129"/>
      <c r="SS96" s="129"/>
      <c r="ST96" s="129"/>
      <c r="SU96" s="129"/>
      <c r="SV96" s="129"/>
      <c r="SW96" s="129"/>
      <c r="SX96" s="129"/>
      <c r="SY96" s="129"/>
      <c r="SZ96" s="129"/>
      <c r="TA96" s="129"/>
      <c r="TB96" s="129"/>
      <c r="TC96" s="129"/>
      <c r="TD96" s="129"/>
      <c r="TE96" s="129"/>
      <c r="TF96" s="129"/>
      <c r="TG96" s="129"/>
      <c r="TH96" s="129"/>
      <c r="TI96" s="129"/>
      <c r="TJ96" s="129"/>
      <c r="TK96" s="129"/>
      <c r="TL96" s="129"/>
      <c r="TM96" s="129"/>
      <c r="TN96" s="129"/>
      <c r="TO96" s="129"/>
      <c r="TP96" s="129"/>
      <c r="TQ96" s="129"/>
      <c r="TR96" s="129"/>
      <c r="TS96" s="129"/>
      <c r="TT96" s="129"/>
      <c r="TU96" s="129"/>
      <c r="TV96" s="129"/>
      <c r="TW96" s="129"/>
      <c r="TX96" s="129"/>
      <c r="TY96" s="129"/>
      <c r="TZ96" s="129"/>
      <c r="UA96" s="129"/>
      <c r="UB96" s="129"/>
      <c r="UC96" s="129"/>
      <c r="UD96" s="129"/>
      <c r="UE96" s="129"/>
      <c r="UF96" s="129"/>
      <c r="UG96" s="129"/>
      <c r="UH96" s="129"/>
      <c r="UI96" s="129"/>
      <c r="UJ96" s="129"/>
      <c r="UK96" s="129"/>
      <c r="UL96" s="129"/>
      <c r="UM96" s="129"/>
      <c r="UN96" s="129"/>
      <c r="UO96" s="129"/>
      <c r="UP96" s="129"/>
      <c r="UQ96" s="129"/>
      <c r="UR96" s="129"/>
      <c r="US96" s="129"/>
      <c r="UT96" s="129"/>
      <c r="UU96" s="129"/>
      <c r="UV96" s="129"/>
      <c r="UW96" s="129"/>
      <c r="UX96" s="129"/>
      <c r="UY96" s="129"/>
      <c r="UZ96" s="129"/>
      <c r="VA96" s="129"/>
      <c r="VB96" s="129"/>
      <c r="VC96" s="129"/>
      <c r="VD96" s="129"/>
      <c r="VE96" s="129"/>
      <c r="VF96" s="129"/>
      <c r="VG96" s="129"/>
      <c r="VH96" s="129"/>
      <c r="VI96" s="129"/>
      <c r="VJ96" s="129"/>
      <c r="VK96" s="129"/>
      <c r="VL96" s="129"/>
      <c r="VM96" s="129"/>
      <c r="VN96" s="129"/>
      <c r="VO96" s="129"/>
      <c r="VP96" s="129"/>
      <c r="VQ96" s="129"/>
      <c r="VR96" s="129"/>
      <c r="VS96" s="129"/>
      <c r="VT96" s="129"/>
      <c r="VU96" s="129"/>
      <c r="VV96" s="129"/>
      <c r="VW96" s="129"/>
      <c r="VX96" s="129"/>
      <c r="VY96" s="129"/>
      <c r="VZ96" s="129"/>
      <c r="WA96" s="129"/>
      <c r="WB96" s="129"/>
      <c r="WC96" s="129"/>
      <c r="WD96" s="129"/>
      <c r="WE96" s="129"/>
      <c r="WF96" s="129"/>
      <c r="WG96" s="129"/>
      <c r="WH96" s="129"/>
      <c r="WI96" s="129"/>
      <c r="WJ96" s="129"/>
      <c r="WK96" s="129"/>
      <c r="WL96" s="129"/>
      <c r="WM96" s="129"/>
      <c r="WN96" s="129"/>
      <c r="WO96" s="129"/>
      <c r="WP96" s="129"/>
      <c r="WQ96" s="129"/>
      <c r="WR96" s="129"/>
      <c r="WS96" s="129"/>
      <c r="WT96" s="129"/>
      <c r="WU96" s="129"/>
      <c r="WV96" s="129"/>
      <c r="WW96" s="129"/>
      <c r="WX96" s="129"/>
      <c r="WY96" s="129"/>
      <c r="WZ96" s="129"/>
      <c r="XA96" s="129"/>
      <c r="XB96" s="129"/>
      <c r="XC96" s="129"/>
      <c r="XD96" s="129"/>
      <c r="XE96" s="129"/>
      <c r="XF96" s="129"/>
      <c r="XG96" s="129"/>
      <c r="XH96" s="129"/>
      <c r="XI96" s="129"/>
      <c r="XJ96" s="129"/>
      <c r="XK96" s="129"/>
      <c r="XL96" s="129"/>
      <c r="XM96" s="129"/>
      <c r="XN96" s="129"/>
      <c r="XO96" s="129"/>
      <c r="XP96" s="129"/>
      <c r="XQ96" s="129"/>
      <c r="XR96" s="129"/>
      <c r="XS96" s="129"/>
      <c r="XT96" s="129"/>
      <c r="XU96" s="129"/>
      <c r="XV96" s="129"/>
      <c r="XW96" s="129"/>
      <c r="XX96" s="129"/>
      <c r="XY96" s="129"/>
      <c r="XZ96" s="129"/>
      <c r="YA96" s="129"/>
      <c r="YB96" s="129"/>
      <c r="YC96" s="129"/>
      <c r="YD96" s="129"/>
      <c r="YE96" s="129"/>
      <c r="YF96" s="129"/>
      <c r="YG96" s="129"/>
      <c r="YH96" s="129"/>
      <c r="YI96" s="129"/>
      <c r="YJ96" s="129"/>
      <c r="YK96" s="129"/>
      <c r="YL96" s="129"/>
      <c r="YM96" s="129"/>
      <c r="YN96" s="129"/>
      <c r="YO96" s="129"/>
      <c r="YP96" s="129"/>
      <c r="YQ96" s="129"/>
      <c r="YR96" s="129"/>
      <c r="YS96" s="129"/>
      <c r="YT96" s="129"/>
      <c r="YU96" s="129"/>
      <c r="YV96" s="129"/>
      <c r="YW96" s="129"/>
      <c r="YX96" s="129"/>
      <c r="YY96" s="129"/>
      <c r="YZ96" s="129"/>
      <c r="ZA96" s="129"/>
      <c r="ZB96" s="129"/>
      <c r="ZC96" s="129"/>
      <c r="ZD96" s="129"/>
      <c r="ZE96" s="129"/>
      <c r="ZF96" s="129"/>
      <c r="ZG96" s="129"/>
      <c r="ZH96" s="129"/>
      <c r="ZI96" s="129"/>
      <c r="ZJ96" s="129"/>
      <c r="ZK96" s="129"/>
      <c r="ZL96" s="129"/>
      <c r="ZM96" s="129"/>
      <c r="ZN96" s="129"/>
      <c r="ZO96" s="129"/>
      <c r="ZP96" s="129"/>
      <c r="ZQ96" s="129"/>
      <c r="ZR96" s="129"/>
      <c r="ZS96" s="129"/>
      <c r="ZT96" s="129"/>
      <c r="ZU96" s="129"/>
      <c r="ZV96" s="129"/>
      <c r="ZW96" s="129"/>
      <c r="ZX96" s="129"/>
      <c r="ZY96" s="129"/>
      <c r="ZZ96" s="129"/>
      <c r="AAA96" s="129"/>
      <c r="AAB96" s="129"/>
      <c r="AAC96" s="129"/>
      <c r="AAD96" s="129"/>
      <c r="AAE96" s="129"/>
      <c r="AAF96" s="129"/>
      <c r="AAG96" s="129"/>
      <c r="AAH96" s="129"/>
      <c r="AAI96" s="129"/>
      <c r="AAJ96" s="129"/>
      <c r="AAK96" s="129"/>
      <c r="AAL96" s="129"/>
      <c r="AAM96" s="129"/>
      <c r="AAN96" s="129"/>
      <c r="AAO96" s="129"/>
      <c r="AAP96" s="129"/>
      <c r="AAQ96" s="129"/>
      <c r="AAR96" s="129"/>
      <c r="AAS96" s="129"/>
      <c r="AAT96" s="129"/>
      <c r="AAU96" s="129"/>
      <c r="AAV96" s="129"/>
      <c r="AAW96" s="129"/>
      <c r="AAX96" s="129"/>
      <c r="AAY96" s="129"/>
      <c r="AAZ96" s="129"/>
      <c r="ABA96" s="129"/>
      <c r="ABB96" s="129"/>
      <c r="ABC96" s="129"/>
      <c r="ABD96" s="129"/>
      <c r="ABE96" s="129"/>
      <c r="ABF96" s="129"/>
      <c r="ABG96" s="129"/>
      <c r="ABH96" s="129"/>
      <c r="ABI96" s="129"/>
      <c r="ABJ96" s="129"/>
      <c r="ABK96" s="129"/>
      <c r="ABL96" s="129"/>
      <c r="ABM96" s="129"/>
      <c r="ABN96" s="129"/>
      <c r="ABO96" s="129"/>
      <c r="ABP96" s="129"/>
      <c r="ABQ96" s="129"/>
      <c r="ABR96" s="129"/>
      <c r="ABS96" s="129"/>
      <c r="ABT96" s="129"/>
      <c r="ABU96" s="129"/>
      <c r="ABV96" s="129"/>
      <c r="ABW96" s="129"/>
      <c r="ABX96" s="129"/>
      <c r="ABY96" s="129"/>
      <c r="ABZ96" s="129"/>
      <c r="ACA96" s="129"/>
      <c r="ACB96" s="129"/>
      <c r="ACC96" s="129"/>
      <c r="ACD96" s="129"/>
      <c r="ACE96" s="129"/>
      <c r="ACF96" s="129"/>
      <c r="ACG96" s="129"/>
      <c r="ACH96" s="129"/>
      <c r="ACI96" s="129"/>
      <c r="ACJ96" s="129"/>
      <c r="ACK96" s="129"/>
      <c r="ACL96" s="129"/>
      <c r="ACM96" s="129"/>
      <c r="ACN96" s="129"/>
      <c r="ACO96" s="129"/>
      <c r="ACP96" s="129"/>
      <c r="ACQ96" s="129"/>
      <c r="ACR96" s="129"/>
      <c r="ACS96" s="129"/>
      <c r="ACT96" s="129"/>
      <c r="ACU96" s="129"/>
      <c r="ACV96" s="129"/>
      <c r="ACW96" s="129"/>
      <c r="ACX96" s="129"/>
      <c r="ACY96" s="129"/>
      <c r="ACZ96" s="129"/>
      <c r="ADA96" s="129"/>
      <c r="ADB96" s="129"/>
      <c r="ADC96" s="129"/>
      <c r="ADD96" s="129"/>
      <c r="ADE96" s="129"/>
      <c r="ADF96" s="129"/>
      <c r="ADG96" s="129"/>
      <c r="ADH96" s="129"/>
      <c r="ADI96" s="129"/>
      <c r="ADJ96" s="129"/>
      <c r="ADK96" s="129"/>
      <c r="ADL96" s="129"/>
      <c r="ADM96" s="129"/>
      <c r="ADN96" s="129"/>
      <c r="ADO96" s="129"/>
      <c r="ADP96" s="129"/>
      <c r="ADQ96" s="129"/>
      <c r="ADR96" s="129"/>
      <c r="ADS96" s="129"/>
      <c r="ADT96" s="129"/>
      <c r="ADU96" s="129"/>
      <c r="ADV96" s="129"/>
      <c r="ADW96" s="129"/>
      <c r="ADX96" s="129"/>
      <c r="ADY96" s="129"/>
      <c r="ADZ96" s="129"/>
      <c r="AEA96" s="129"/>
      <c r="AEB96" s="129"/>
      <c r="AEC96" s="129"/>
      <c r="AED96" s="129"/>
      <c r="AEE96" s="129"/>
      <c r="AEF96" s="129"/>
      <c r="AEG96" s="129"/>
      <c r="AEH96" s="129"/>
      <c r="AEI96" s="129"/>
      <c r="AEJ96" s="129"/>
      <c r="AEK96" s="129"/>
      <c r="AEL96" s="129"/>
      <c r="AEM96" s="129"/>
      <c r="AEN96" s="129"/>
      <c r="AEO96" s="129"/>
      <c r="AEP96" s="129"/>
      <c r="AEQ96" s="129"/>
      <c r="AER96" s="129"/>
      <c r="AES96" s="129"/>
      <c r="AET96" s="129"/>
      <c r="AEU96" s="129"/>
      <c r="AEV96" s="129"/>
      <c r="AEW96" s="129"/>
      <c r="AEX96" s="129"/>
      <c r="AEY96" s="129"/>
      <c r="AEZ96" s="129"/>
      <c r="AFA96" s="129"/>
      <c r="AFB96" s="129"/>
      <c r="AFC96" s="129"/>
      <c r="AFD96" s="129"/>
      <c r="AFE96" s="129"/>
      <c r="AFF96" s="129"/>
      <c r="AFG96" s="129"/>
      <c r="AFH96" s="129"/>
      <c r="AFI96" s="129"/>
      <c r="AFJ96" s="129"/>
      <c r="AFK96" s="129"/>
      <c r="AFL96" s="129"/>
      <c r="AFM96" s="129"/>
      <c r="AFN96" s="129"/>
      <c r="AFO96" s="129"/>
      <c r="AFP96" s="129"/>
      <c r="AFQ96" s="129"/>
      <c r="AFR96" s="129"/>
      <c r="AFS96" s="129"/>
      <c r="AFT96" s="129"/>
      <c r="AFU96" s="129"/>
      <c r="AFV96" s="129"/>
      <c r="AFW96" s="129"/>
      <c r="AFX96" s="129"/>
      <c r="AFY96" s="129"/>
      <c r="AFZ96" s="129"/>
      <c r="AGA96" s="129"/>
      <c r="AGB96" s="129"/>
      <c r="AGC96" s="129"/>
      <c r="AGD96" s="129"/>
      <c r="AGE96" s="129"/>
      <c r="AGF96" s="129"/>
      <c r="AGG96" s="129"/>
      <c r="AGH96" s="129"/>
      <c r="AGI96" s="129"/>
      <c r="AGJ96" s="129"/>
      <c r="AGK96" s="129"/>
      <c r="AGL96" s="129"/>
      <c r="AGM96" s="129"/>
      <c r="AGN96" s="129"/>
      <c r="AGO96" s="129"/>
      <c r="AGP96" s="129"/>
      <c r="AGQ96" s="129"/>
      <c r="AGR96" s="129"/>
      <c r="AGS96" s="129"/>
      <c r="AGT96" s="129"/>
      <c r="AGU96" s="129"/>
      <c r="AGV96" s="129"/>
      <c r="AGW96" s="129"/>
      <c r="AGX96" s="129"/>
      <c r="AGY96" s="129"/>
      <c r="AGZ96" s="129"/>
      <c r="AHA96" s="129"/>
      <c r="AHB96" s="129"/>
      <c r="AHC96" s="129"/>
      <c r="AHD96" s="129"/>
      <c r="AHE96" s="129"/>
      <c r="AHF96" s="129"/>
      <c r="AHG96" s="129"/>
      <c r="AHH96" s="129"/>
      <c r="AHI96" s="129"/>
      <c r="AHJ96" s="129"/>
      <c r="AHK96" s="129"/>
      <c r="AHL96" s="129"/>
      <c r="AHM96" s="129"/>
      <c r="AHN96" s="129"/>
      <c r="AHO96" s="129"/>
      <c r="AHP96" s="129"/>
      <c r="AHQ96" s="129"/>
      <c r="AHR96" s="129"/>
      <c r="AHS96" s="129"/>
      <c r="AHT96" s="129"/>
      <c r="AHU96" s="129"/>
      <c r="AHV96" s="129"/>
      <c r="AHW96" s="129"/>
      <c r="AHX96" s="129"/>
      <c r="AHY96" s="129"/>
      <c r="AHZ96" s="129"/>
      <c r="AIA96" s="129"/>
      <c r="AIB96" s="129"/>
      <c r="AIC96" s="129"/>
      <c r="AID96" s="129"/>
      <c r="AIE96" s="129"/>
      <c r="AIF96" s="129"/>
      <c r="AIG96" s="129"/>
      <c r="AIH96" s="129"/>
      <c r="AII96" s="129"/>
      <c r="AIJ96" s="129"/>
      <c r="AIK96" s="129"/>
      <c r="AIL96" s="129"/>
      <c r="AIM96" s="129"/>
      <c r="AIN96" s="129"/>
      <c r="AIO96" s="129"/>
      <c r="AIP96" s="129"/>
      <c r="AIQ96" s="129"/>
      <c r="AIR96" s="129"/>
      <c r="AIS96" s="129"/>
      <c r="AIT96" s="129"/>
      <c r="AIU96" s="129"/>
      <c r="AIV96" s="129"/>
      <c r="AIW96" s="129"/>
      <c r="AIX96" s="129"/>
      <c r="AIY96" s="129"/>
      <c r="AIZ96" s="129"/>
      <c r="AJA96" s="129"/>
      <c r="AJB96" s="129"/>
      <c r="AJC96" s="129"/>
      <c r="AJD96" s="129"/>
      <c r="AJE96" s="129"/>
      <c r="AJF96" s="129"/>
      <c r="AJG96" s="129"/>
      <c r="AJH96" s="129"/>
      <c r="AJI96" s="129"/>
      <c r="AJJ96" s="129"/>
      <c r="AJK96" s="129"/>
      <c r="AJL96" s="129"/>
      <c r="AJM96" s="129"/>
      <c r="AJN96" s="129"/>
      <c r="AJO96" s="129"/>
      <c r="AJP96" s="129"/>
      <c r="AJQ96" s="129"/>
      <c r="AJR96" s="129"/>
      <c r="AJS96" s="129"/>
      <c r="AJT96" s="129"/>
      <c r="AJU96" s="129"/>
      <c r="AJV96" s="129"/>
      <c r="AJW96" s="129"/>
      <c r="AJX96" s="129"/>
      <c r="AJY96" s="129"/>
      <c r="AJZ96" s="129"/>
      <c r="AKA96" s="129"/>
      <c r="AKB96" s="129"/>
      <c r="AKC96" s="129"/>
      <c r="AKD96" s="129"/>
      <c r="AKE96" s="129"/>
      <c r="AKF96" s="129"/>
      <c r="AKG96" s="129"/>
      <c r="AKH96" s="129"/>
      <c r="AKI96" s="129"/>
      <c r="AKJ96" s="129"/>
      <c r="AKK96" s="129"/>
      <c r="AKL96" s="129"/>
      <c r="AKM96" s="129"/>
      <c r="AKN96" s="129"/>
      <c r="AKO96" s="129"/>
      <c r="AKP96" s="129"/>
      <c r="AKQ96" s="129"/>
      <c r="AKR96" s="129"/>
      <c r="AKS96" s="129"/>
      <c r="AKT96" s="129"/>
      <c r="AKU96" s="129"/>
      <c r="AKV96" s="129"/>
      <c r="AKW96" s="129"/>
      <c r="AKX96" s="129"/>
      <c r="AKY96" s="129"/>
      <c r="AKZ96" s="129"/>
      <c r="ALA96" s="129"/>
      <c r="ALB96" s="129"/>
      <c r="ALC96" s="129"/>
      <c r="ALD96" s="129"/>
      <c r="ALE96" s="129"/>
      <c r="ALF96" s="129"/>
      <c r="ALG96" s="129"/>
      <c r="ALH96" s="129"/>
      <c r="ALI96" s="129"/>
      <c r="ALJ96" s="129"/>
      <c r="ALK96" s="129"/>
      <c r="ALL96" s="129"/>
      <c r="ALM96" s="129"/>
      <c r="ALN96" s="129"/>
      <c r="ALO96" s="129"/>
      <c r="ALP96" s="129"/>
      <c r="ALQ96" s="129"/>
      <c r="ALR96" s="129"/>
      <c r="ALS96" s="129"/>
      <c r="ALT96" s="129"/>
      <c r="ALU96" s="129"/>
      <c r="ALV96" s="129"/>
      <c r="ALW96" s="129"/>
      <c r="ALX96" s="129"/>
      <c r="ALY96" s="129"/>
      <c r="ALZ96" s="129"/>
      <c r="AMA96" s="129"/>
      <c r="AMB96" s="129"/>
      <c r="AMC96" s="129"/>
      <c r="AMD96" s="129"/>
      <c r="AME96" s="129"/>
      <c r="AMF96" s="129"/>
      <c r="AMG96" s="129"/>
      <c r="AMH96" s="129"/>
      <c r="AMI96" s="129"/>
      <c r="AMJ96" s="129"/>
      <c r="AMK96" s="129"/>
      <c r="AML96" s="129"/>
      <c r="AMM96" s="129"/>
      <c r="AMN96" s="129"/>
      <c r="AMO96" s="129"/>
      <c r="AMP96" s="129"/>
      <c r="AMQ96" s="129"/>
      <c r="AMR96" s="129"/>
      <c r="AMS96" s="129"/>
      <c r="AMT96" s="129"/>
      <c r="AMU96" s="129"/>
      <c r="AMV96" s="129"/>
      <c r="AMW96" s="129"/>
      <c r="AMX96" s="129"/>
      <c r="AMY96" s="129"/>
      <c r="AMZ96" s="129"/>
      <c r="ANA96" s="129"/>
      <c r="ANB96" s="129"/>
      <c r="ANC96" s="129"/>
      <c r="AND96" s="129"/>
      <c r="ANE96" s="129"/>
      <c r="ANF96" s="129"/>
      <c r="ANG96" s="129"/>
      <c r="ANH96" s="129"/>
      <c r="ANI96" s="129"/>
      <c r="ANJ96" s="129"/>
      <c r="ANK96" s="129"/>
      <c r="ANL96" s="129"/>
      <c r="ANM96" s="129"/>
      <c r="ANN96" s="129"/>
      <c r="ANO96" s="129"/>
      <c r="ANP96" s="129"/>
      <c r="ANQ96" s="129"/>
      <c r="ANR96" s="129"/>
      <c r="ANS96" s="129"/>
      <c r="ANT96" s="129"/>
      <c r="ANU96" s="129"/>
      <c r="ANV96" s="129"/>
      <c r="ANW96" s="129"/>
      <c r="ANX96" s="129"/>
      <c r="ANY96" s="129"/>
      <c r="ANZ96" s="129"/>
      <c r="AOA96" s="129"/>
      <c r="AOB96" s="129"/>
      <c r="AOC96" s="129"/>
      <c r="AOD96" s="129"/>
      <c r="AOE96" s="129"/>
      <c r="AOF96" s="129"/>
      <c r="AOG96" s="129"/>
      <c r="AOH96" s="129"/>
      <c r="AOI96" s="129"/>
      <c r="AOJ96" s="129"/>
      <c r="AOK96" s="129"/>
      <c r="AOL96" s="129"/>
      <c r="AOM96" s="129"/>
      <c r="AON96" s="129"/>
      <c r="AOO96" s="129"/>
      <c r="AOP96" s="129"/>
      <c r="AOQ96" s="129"/>
      <c r="AOR96" s="129"/>
      <c r="AOS96" s="129"/>
      <c r="AOT96" s="129"/>
      <c r="AOU96" s="129"/>
      <c r="AOV96" s="129"/>
      <c r="AOW96" s="129"/>
      <c r="AOX96" s="129"/>
      <c r="AOY96" s="129"/>
      <c r="AOZ96" s="129"/>
      <c r="APA96" s="129"/>
      <c r="APB96" s="129"/>
      <c r="APC96" s="129"/>
      <c r="APD96" s="129"/>
      <c r="APE96" s="129"/>
      <c r="APF96" s="129"/>
      <c r="APG96" s="129"/>
      <c r="APH96" s="129"/>
      <c r="API96" s="129"/>
      <c r="APJ96" s="129"/>
      <c r="APK96" s="129"/>
      <c r="APL96" s="129"/>
      <c r="APM96" s="129"/>
      <c r="APN96" s="129"/>
      <c r="APO96" s="129"/>
      <c r="APP96" s="129"/>
      <c r="APQ96" s="129"/>
      <c r="APR96" s="129"/>
      <c r="APS96" s="129"/>
      <c r="APT96" s="129"/>
      <c r="APU96" s="129"/>
      <c r="APV96" s="129"/>
      <c r="APW96" s="129"/>
      <c r="APX96" s="129"/>
      <c r="APY96" s="129"/>
      <c r="APZ96" s="129"/>
      <c r="AQA96" s="129"/>
      <c r="AQB96" s="129"/>
      <c r="AQC96" s="129"/>
      <c r="AQD96" s="129"/>
      <c r="AQE96" s="129"/>
      <c r="AQF96" s="129"/>
      <c r="AQG96" s="129"/>
      <c r="AQH96" s="129"/>
      <c r="AQI96" s="129"/>
      <c r="AQJ96" s="129"/>
      <c r="AQK96" s="129"/>
      <c r="AQL96" s="129"/>
      <c r="AQM96" s="129"/>
      <c r="AQN96" s="129"/>
      <c r="AQO96" s="129"/>
      <c r="AQP96" s="129"/>
      <c r="AQQ96" s="129"/>
      <c r="AQR96" s="129"/>
      <c r="AQS96" s="129"/>
      <c r="AQT96" s="129"/>
      <c r="AQU96" s="129"/>
      <c r="AQV96" s="129"/>
      <c r="AQW96" s="129"/>
      <c r="AQX96" s="129"/>
      <c r="AQY96" s="129"/>
      <c r="AQZ96" s="129"/>
      <c r="ARA96" s="129"/>
      <c r="ARB96" s="129"/>
      <c r="ARC96" s="129"/>
      <c r="ARD96" s="129"/>
      <c r="ARE96" s="129"/>
      <c r="ARF96" s="129"/>
      <c r="ARG96" s="129"/>
      <c r="ARH96" s="129"/>
      <c r="ARI96" s="129"/>
      <c r="ARJ96" s="129"/>
      <c r="ARK96" s="129"/>
      <c r="ARL96" s="129"/>
      <c r="ARM96" s="129"/>
      <c r="ARN96" s="129"/>
      <c r="ARO96" s="129"/>
      <c r="ARP96" s="129"/>
      <c r="ARQ96" s="129"/>
      <c r="ARR96" s="129"/>
      <c r="ARS96" s="129"/>
      <c r="ART96" s="129"/>
      <c r="ARU96" s="129"/>
      <c r="ARV96" s="129"/>
      <c r="ARW96" s="129"/>
      <c r="ARX96" s="129"/>
      <c r="ARY96" s="129"/>
      <c r="ARZ96" s="129"/>
      <c r="ASA96" s="129"/>
      <c r="ASB96" s="129"/>
      <c r="ASC96" s="129"/>
      <c r="ASD96" s="129"/>
      <c r="ASE96" s="129"/>
      <c r="ASF96" s="129"/>
      <c r="ASG96" s="129"/>
      <c r="ASH96" s="129"/>
      <c r="ASI96" s="129"/>
      <c r="ASJ96" s="129"/>
      <c r="ASK96" s="129"/>
      <c r="ASL96" s="129"/>
      <c r="ASM96" s="129"/>
      <c r="ASN96" s="129"/>
      <c r="ASO96" s="129"/>
      <c r="ASP96" s="129"/>
      <c r="ASQ96" s="129"/>
      <c r="ASR96" s="129"/>
      <c r="ASS96" s="129"/>
      <c r="AST96" s="129"/>
      <c r="ASU96" s="129"/>
      <c r="ASV96" s="129"/>
      <c r="ASW96" s="129"/>
      <c r="ASX96" s="129"/>
      <c r="ASY96" s="129"/>
      <c r="ASZ96" s="129"/>
      <c r="ATA96" s="129"/>
      <c r="ATB96" s="129"/>
      <c r="ATC96" s="129"/>
      <c r="ATD96" s="129"/>
      <c r="ATE96" s="129"/>
      <c r="ATF96" s="129"/>
      <c r="ATG96" s="129"/>
      <c r="ATH96" s="129"/>
      <c r="ATI96" s="129"/>
      <c r="ATJ96" s="129"/>
      <c r="ATK96" s="129"/>
      <c r="ATL96" s="129"/>
      <c r="ATM96" s="129"/>
      <c r="ATN96" s="129"/>
      <c r="ATO96" s="129"/>
      <c r="ATP96" s="129"/>
      <c r="ATQ96" s="129"/>
      <c r="ATR96" s="129"/>
      <c r="ATS96" s="129"/>
      <c r="ATT96" s="129"/>
      <c r="ATU96" s="129"/>
      <c r="ATV96" s="129"/>
      <c r="ATW96" s="129"/>
      <c r="ATX96" s="129"/>
      <c r="ATY96" s="129"/>
      <c r="ATZ96" s="129"/>
      <c r="AUA96" s="129"/>
      <c r="AUB96" s="129"/>
      <c r="AUC96" s="129"/>
      <c r="AUD96" s="129"/>
      <c r="AUE96" s="129"/>
      <c r="AUF96" s="129"/>
      <c r="AUG96" s="129"/>
      <c r="AUH96" s="129"/>
      <c r="AUI96" s="129"/>
      <c r="AUJ96" s="129"/>
      <c r="AUK96" s="129"/>
      <c r="AUL96" s="129"/>
      <c r="AUM96" s="129"/>
      <c r="AUN96" s="129"/>
      <c r="AUO96" s="129"/>
      <c r="AUP96" s="129"/>
      <c r="AUQ96" s="129"/>
      <c r="AUR96" s="129"/>
      <c r="AUS96" s="129"/>
      <c r="AUT96" s="129"/>
      <c r="AUU96" s="129"/>
      <c r="AUV96" s="129"/>
      <c r="AUW96" s="129"/>
      <c r="AUX96" s="129"/>
      <c r="AUY96" s="129"/>
      <c r="AUZ96" s="129"/>
      <c r="AVA96" s="129"/>
      <c r="AVB96" s="129"/>
      <c r="AVC96" s="129"/>
      <c r="AVD96" s="129"/>
      <c r="AVE96" s="129"/>
      <c r="AVF96" s="129"/>
      <c r="AVG96" s="129"/>
      <c r="AVH96" s="129"/>
      <c r="AVI96" s="129"/>
      <c r="AVJ96" s="129"/>
      <c r="AVK96" s="129"/>
      <c r="AVL96" s="129"/>
      <c r="AVM96" s="129"/>
      <c r="AVN96" s="129"/>
      <c r="AVO96" s="129"/>
      <c r="AVP96" s="129"/>
      <c r="AVQ96" s="129"/>
      <c r="AVR96" s="129"/>
      <c r="AVS96" s="129"/>
      <c r="AVT96" s="129"/>
      <c r="AVU96" s="129"/>
      <c r="AVV96" s="129"/>
      <c r="AVW96" s="129"/>
      <c r="AVX96" s="129"/>
      <c r="AVY96" s="129"/>
      <c r="AVZ96" s="129"/>
      <c r="AWA96" s="129"/>
      <c r="AWB96" s="129"/>
      <c r="AWC96" s="129"/>
      <c r="AWD96" s="129"/>
      <c r="AWE96" s="129"/>
      <c r="AWF96" s="129"/>
      <c r="AWG96" s="129"/>
      <c r="AWH96" s="129"/>
      <c r="AWI96" s="129"/>
      <c r="AWJ96" s="129"/>
      <c r="AWK96" s="129"/>
      <c r="AWL96" s="129"/>
      <c r="AWM96" s="129"/>
      <c r="AWN96" s="129"/>
      <c r="AWO96" s="129"/>
      <c r="AWP96" s="129"/>
      <c r="AWQ96" s="129"/>
      <c r="AWR96" s="129"/>
      <c r="AWS96" s="129"/>
      <c r="AWT96" s="129"/>
      <c r="AWU96" s="129"/>
      <c r="AWV96" s="129"/>
      <c r="AWW96" s="129"/>
      <c r="AWX96" s="129"/>
      <c r="AWY96" s="129"/>
      <c r="AWZ96" s="129"/>
      <c r="AXA96" s="129"/>
      <c r="AXB96" s="129"/>
      <c r="AXC96" s="129"/>
      <c r="AXD96" s="129"/>
      <c r="AXE96" s="129"/>
      <c r="AXF96" s="129"/>
      <c r="AXG96" s="129"/>
      <c r="AXH96" s="129"/>
      <c r="AXI96" s="129"/>
      <c r="AXJ96" s="129"/>
      <c r="AXK96" s="129"/>
      <c r="AXL96" s="129"/>
      <c r="AXM96" s="129"/>
      <c r="AXN96" s="129"/>
      <c r="AXO96" s="129"/>
      <c r="AXP96" s="129"/>
      <c r="AXQ96" s="129"/>
      <c r="AXR96" s="129"/>
      <c r="AXS96" s="129"/>
      <c r="AXT96" s="129"/>
      <c r="AXU96" s="129"/>
      <c r="AXV96" s="129"/>
      <c r="AXW96" s="129"/>
      <c r="AXX96" s="129"/>
      <c r="AXY96" s="129"/>
      <c r="AXZ96" s="129"/>
      <c r="AYA96" s="129"/>
      <c r="AYB96" s="129"/>
      <c r="AYC96" s="129"/>
      <c r="AYD96" s="129"/>
      <c r="AYE96" s="129"/>
      <c r="AYF96" s="129"/>
      <c r="AYG96" s="129"/>
      <c r="AYH96" s="129"/>
      <c r="AYI96" s="129"/>
      <c r="AYJ96" s="129"/>
      <c r="AYK96" s="129"/>
      <c r="AYL96" s="129"/>
      <c r="AYM96" s="129"/>
      <c r="AYN96" s="129"/>
      <c r="AYO96" s="129"/>
      <c r="AYP96" s="129"/>
      <c r="AYQ96" s="129"/>
      <c r="AYR96" s="129"/>
      <c r="AYS96" s="129"/>
      <c r="AYT96" s="129"/>
      <c r="AYU96" s="129"/>
      <c r="AYV96" s="129"/>
      <c r="AYW96" s="129"/>
      <c r="AYX96" s="129"/>
      <c r="AYY96" s="129"/>
      <c r="AYZ96" s="129"/>
      <c r="AZA96" s="129"/>
      <c r="AZB96" s="129"/>
      <c r="AZC96" s="129"/>
      <c r="AZD96" s="129"/>
      <c r="AZE96" s="129"/>
      <c r="AZF96" s="129"/>
      <c r="AZG96" s="129"/>
      <c r="AZH96" s="129"/>
      <c r="AZI96" s="129"/>
      <c r="AZJ96" s="129"/>
      <c r="AZK96" s="129"/>
      <c r="AZL96" s="129"/>
      <c r="AZM96" s="129"/>
      <c r="AZN96" s="129"/>
      <c r="AZO96" s="129"/>
      <c r="AZP96" s="129"/>
      <c r="AZQ96" s="129"/>
      <c r="AZR96" s="129"/>
      <c r="AZS96" s="129"/>
      <c r="AZT96" s="129"/>
      <c r="AZU96" s="129"/>
      <c r="AZV96" s="129"/>
      <c r="AZW96" s="129"/>
      <c r="AZX96" s="129"/>
      <c r="AZY96" s="129"/>
      <c r="AZZ96" s="129"/>
      <c r="BAA96" s="129"/>
      <c r="BAB96" s="129"/>
      <c r="BAC96" s="129"/>
      <c r="BAD96" s="129"/>
      <c r="BAE96" s="129"/>
      <c r="BAF96" s="129"/>
      <c r="BAG96" s="129"/>
      <c r="BAH96" s="129"/>
      <c r="BAI96" s="129"/>
      <c r="BAJ96" s="129"/>
      <c r="BAK96" s="129"/>
      <c r="BAL96" s="129"/>
      <c r="BAM96" s="129"/>
      <c r="BAN96" s="129"/>
      <c r="BAO96" s="129"/>
      <c r="BAP96" s="129"/>
      <c r="BAQ96" s="129"/>
      <c r="BAR96" s="129"/>
      <c r="BAS96" s="129"/>
      <c r="BAT96" s="129"/>
      <c r="BAU96" s="129"/>
      <c r="BAV96" s="129"/>
      <c r="BAW96" s="129"/>
      <c r="BAX96" s="129"/>
      <c r="BAY96" s="129"/>
      <c r="BAZ96" s="129"/>
      <c r="BBA96" s="129"/>
      <c r="BBB96" s="129"/>
      <c r="BBC96" s="129"/>
      <c r="BBD96" s="129"/>
      <c r="BBE96" s="129"/>
      <c r="BBF96" s="129"/>
      <c r="BBG96" s="129"/>
      <c r="BBH96" s="129"/>
      <c r="BBI96" s="129"/>
      <c r="BBJ96" s="129"/>
      <c r="BBK96" s="129"/>
      <c r="BBL96" s="129"/>
      <c r="BBM96" s="129"/>
      <c r="BBN96" s="129"/>
      <c r="BBO96" s="129"/>
      <c r="BBP96" s="129"/>
      <c r="BBQ96" s="129"/>
      <c r="BBR96" s="129"/>
      <c r="BBS96" s="129"/>
      <c r="BBT96" s="129"/>
      <c r="BBU96" s="129"/>
      <c r="BBV96" s="129"/>
      <c r="BBW96" s="129"/>
      <c r="BBX96" s="129"/>
      <c r="BBY96" s="129"/>
      <c r="BBZ96" s="129"/>
      <c r="BCA96" s="129"/>
      <c r="BCB96" s="129"/>
      <c r="BCC96" s="129"/>
      <c r="BCD96" s="129"/>
      <c r="BCE96" s="129"/>
      <c r="BCF96" s="129"/>
      <c r="BCG96" s="129"/>
      <c r="BCH96" s="129"/>
      <c r="BCI96" s="129"/>
      <c r="BCJ96" s="129"/>
      <c r="BCK96" s="129"/>
      <c r="BCL96" s="129"/>
      <c r="BCM96" s="129"/>
      <c r="BCN96" s="129"/>
      <c r="BCO96" s="129"/>
      <c r="BCP96" s="129"/>
      <c r="BCQ96" s="129"/>
      <c r="BCR96" s="129"/>
      <c r="BCS96" s="129"/>
      <c r="BCT96" s="129"/>
      <c r="BCU96" s="129"/>
      <c r="BCV96" s="129"/>
      <c r="BCW96" s="129"/>
      <c r="BCX96" s="129"/>
      <c r="BCY96" s="129"/>
      <c r="BCZ96" s="129"/>
      <c r="BDA96" s="129"/>
      <c r="BDB96" s="129"/>
      <c r="BDC96" s="129"/>
      <c r="BDD96" s="129"/>
      <c r="BDE96" s="129"/>
      <c r="BDF96" s="129"/>
      <c r="BDG96" s="129"/>
      <c r="BDH96" s="129"/>
      <c r="BDI96" s="129"/>
      <c r="BDJ96" s="129"/>
      <c r="BDK96" s="129"/>
      <c r="BDL96" s="129"/>
      <c r="BDM96" s="129"/>
      <c r="BDN96" s="129"/>
      <c r="BDO96" s="129"/>
      <c r="BDP96" s="129"/>
      <c r="BDQ96" s="129"/>
      <c r="BDR96" s="129"/>
      <c r="BDS96" s="129"/>
      <c r="BDT96" s="129"/>
      <c r="BDU96" s="129"/>
      <c r="BDV96" s="129"/>
      <c r="BDW96" s="129"/>
      <c r="BDX96" s="129"/>
      <c r="BDY96" s="129"/>
      <c r="BDZ96" s="129"/>
      <c r="BEA96" s="129"/>
      <c r="BEB96" s="129"/>
      <c r="BEC96" s="129"/>
      <c r="BED96" s="129"/>
      <c r="BEE96" s="129"/>
      <c r="BEF96" s="129"/>
      <c r="BEG96" s="129"/>
      <c r="BEH96" s="129"/>
      <c r="BEI96" s="129"/>
      <c r="BEJ96" s="129"/>
      <c r="BEK96" s="129"/>
      <c r="BEL96" s="129"/>
      <c r="BEM96" s="129"/>
      <c r="BEN96" s="129"/>
      <c r="BEO96" s="129"/>
      <c r="BEP96" s="129"/>
      <c r="BEQ96" s="129"/>
      <c r="BER96" s="129"/>
      <c r="BES96" s="129"/>
      <c r="BET96" s="129"/>
      <c r="BEU96" s="129"/>
      <c r="BEV96" s="129"/>
      <c r="BEW96" s="129"/>
      <c r="BEX96" s="129"/>
      <c r="BEY96" s="129"/>
      <c r="BEZ96" s="129"/>
      <c r="BFA96" s="129"/>
      <c r="BFB96" s="129"/>
      <c r="BFC96" s="129"/>
      <c r="BFD96" s="129"/>
      <c r="BFE96" s="129"/>
      <c r="BFF96" s="129"/>
      <c r="BFG96" s="129"/>
      <c r="BFH96" s="129"/>
      <c r="BFI96" s="129"/>
      <c r="BFJ96" s="129"/>
      <c r="BFK96" s="129"/>
      <c r="BFL96" s="129"/>
      <c r="BFM96" s="129"/>
      <c r="BFN96" s="129"/>
      <c r="BFO96" s="129"/>
      <c r="BFP96" s="129"/>
      <c r="BFQ96" s="129"/>
      <c r="BFR96" s="129"/>
      <c r="BFS96" s="129"/>
      <c r="BFT96" s="129"/>
      <c r="BFU96" s="129"/>
      <c r="BFV96" s="129"/>
      <c r="BFW96" s="129"/>
      <c r="BFX96" s="129"/>
      <c r="BFY96" s="129"/>
      <c r="BFZ96" s="129"/>
      <c r="BGA96" s="129"/>
      <c r="BGB96" s="129"/>
      <c r="BGC96" s="129"/>
      <c r="BGD96" s="129"/>
      <c r="BGE96" s="129"/>
      <c r="BGF96" s="129"/>
      <c r="BGG96" s="129"/>
      <c r="BGH96" s="129"/>
      <c r="BGI96" s="129"/>
      <c r="BGJ96" s="129"/>
      <c r="BGK96" s="129"/>
      <c r="BGL96" s="129"/>
      <c r="BGM96" s="129"/>
      <c r="BGN96" s="129"/>
      <c r="BGO96" s="129"/>
      <c r="BGP96" s="129"/>
      <c r="BGQ96" s="129"/>
      <c r="BGR96" s="129"/>
      <c r="BGS96" s="129"/>
      <c r="BGT96" s="129"/>
      <c r="BGU96" s="129"/>
      <c r="BGV96" s="129"/>
      <c r="BGW96" s="129"/>
      <c r="BGX96" s="129"/>
      <c r="BGY96" s="129"/>
      <c r="BGZ96" s="129"/>
      <c r="BHA96" s="129"/>
      <c r="BHB96" s="129"/>
      <c r="BHC96" s="129"/>
      <c r="BHD96" s="129"/>
      <c r="BHE96" s="129"/>
      <c r="BHF96" s="129"/>
      <c r="BHG96" s="129"/>
      <c r="BHH96" s="129"/>
      <c r="BHI96" s="129"/>
      <c r="BHJ96" s="129"/>
      <c r="BHK96" s="129"/>
      <c r="BHL96" s="129"/>
      <c r="BHM96" s="129"/>
      <c r="BHN96" s="129"/>
      <c r="BHO96" s="129"/>
      <c r="BHP96" s="129"/>
      <c r="BHQ96" s="129"/>
      <c r="BHR96" s="129"/>
      <c r="BHS96" s="129"/>
      <c r="BHT96" s="129"/>
      <c r="BHU96" s="129"/>
      <c r="BHV96" s="129"/>
      <c r="BHW96" s="129"/>
      <c r="BHX96" s="129"/>
      <c r="BHY96" s="129"/>
      <c r="BHZ96" s="129"/>
      <c r="BIA96" s="129"/>
      <c r="BIB96" s="129"/>
      <c r="BIC96" s="129"/>
      <c r="BID96" s="129"/>
      <c r="BIE96" s="129"/>
      <c r="BIF96" s="129"/>
      <c r="BIG96" s="129"/>
      <c r="BIH96" s="129"/>
      <c r="BII96" s="129"/>
      <c r="BIJ96" s="129"/>
      <c r="BIK96" s="129"/>
      <c r="BIL96" s="129"/>
      <c r="BIM96" s="129"/>
      <c r="BIN96" s="129"/>
      <c r="BIO96" s="129"/>
      <c r="BIP96" s="129"/>
      <c r="BIQ96" s="129"/>
      <c r="BIR96" s="129"/>
      <c r="BIS96" s="129"/>
      <c r="BIT96" s="129"/>
      <c r="BIU96" s="129"/>
      <c r="BIV96" s="129"/>
      <c r="BIW96" s="129"/>
      <c r="BIX96" s="129"/>
      <c r="BIY96" s="129"/>
      <c r="BIZ96" s="129"/>
      <c r="BJA96" s="129"/>
      <c r="BJB96" s="129"/>
      <c r="BJC96" s="129"/>
      <c r="BJD96" s="129"/>
      <c r="BJE96" s="129"/>
      <c r="BJF96" s="129"/>
      <c r="BJG96" s="129"/>
      <c r="BJH96" s="129"/>
      <c r="BJI96" s="129"/>
      <c r="BJJ96" s="129"/>
      <c r="BJK96" s="129"/>
      <c r="BJL96" s="129"/>
      <c r="BJM96" s="129"/>
      <c r="BJN96" s="129"/>
      <c r="BJO96" s="129"/>
      <c r="BJP96" s="129"/>
      <c r="BJQ96" s="129"/>
      <c r="BJR96" s="129"/>
      <c r="BJS96" s="129"/>
      <c r="BJT96" s="129"/>
      <c r="BJU96" s="129"/>
      <c r="BJV96" s="129"/>
      <c r="BJW96" s="129"/>
      <c r="BJX96" s="129"/>
      <c r="BJY96" s="129"/>
      <c r="BJZ96" s="129"/>
      <c r="BKA96" s="129"/>
      <c r="BKB96" s="129"/>
      <c r="BKC96" s="129"/>
      <c r="BKD96" s="129"/>
      <c r="BKE96" s="129"/>
      <c r="BKF96" s="129"/>
      <c r="BKG96" s="129"/>
      <c r="BKH96" s="129"/>
      <c r="BKI96" s="129"/>
      <c r="BKJ96" s="129"/>
      <c r="BKK96" s="129"/>
      <c r="BKL96" s="129"/>
      <c r="BKM96" s="129"/>
      <c r="BKN96" s="129"/>
      <c r="BKO96" s="129"/>
      <c r="BKP96" s="129"/>
      <c r="BKQ96" s="129"/>
      <c r="BKR96" s="129"/>
      <c r="BKS96" s="129"/>
      <c r="BKT96" s="129"/>
      <c r="BKU96" s="129"/>
      <c r="BKV96" s="129"/>
      <c r="BKW96" s="129"/>
      <c r="BKX96" s="129"/>
      <c r="BKY96" s="129"/>
      <c r="BKZ96" s="129"/>
      <c r="BLA96" s="129"/>
      <c r="BLB96" s="129"/>
      <c r="BLC96" s="129"/>
      <c r="BLD96" s="129"/>
      <c r="BLE96" s="129"/>
      <c r="BLF96" s="129"/>
      <c r="BLG96" s="129"/>
      <c r="BLH96" s="129"/>
      <c r="BLI96" s="129"/>
      <c r="BLJ96" s="129"/>
      <c r="BLK96" s="129"/>
      <c r="BLL96" s="129"/>
      <c r="BLM96" s="129"/>
      <c r="BLN96" s="129"/>
      <c r="BLO96" s="129"/>
      <c r="BLP96" s="129"/>
      <c r="BLQ96" s="129"/>
      <c r="BLR96" s="129"/>
      <c r="BLS96" s="129"/>
      <c r="BLT96" s="129"/>
      <c r="BLU96" s="129"/>
      <c r="BLV96" s="129"/>
      <c r="BLW96" s="129"/>
      <c r="BLX96" s="129"/>
      <c r="BLY96" s="129"/>
      <c r="BLZ96" s="129"/>
      <c r="BMA96" s="129"/>
      <c r="BMB96" s="129"/>
      <c r="BMC96" s="129"/>
      <c r="BMD96" s="129"/>
      <c r="BME96" s="129"/>
      <c r="BMF96" s="129"/>
      <c r="BMG96" s="129"/>
      <c r="BMH96" s="129"/>
      <c r="BMI96" s="129"/>
      <c r="BMJ96" s="129"/>
      <c r="BMK96" s="129"/>
      <c r="BML96" s="129"/>
      <c r="BMM96" s="129"/>
      <c r="BMN96" s="129"/>
      <c r="BMO96" s="129"/>
      <c r="BMP96" s="129"/>
      <c r="BMQ96" s="129"/>
      <c r="BMR96" s="129"/>
      <c r="BMS96" s="129"/>
      <c r="BMT96" s="129"/>
      <c r="BMU96" s="129"/>
      <c r="BMV96" s="129"/>
      <c r="BMW96" s="129"/>
      <c r="BMX96" s="129"/>
      <c r="BMY96" s="129"/>
      <c r="BMZ96" s="129"/>
      <c r="BNA96" s="129"/>
      <c r="BNB96" s="129"/>
      <c r="BNC96" s="129"/>
      <c r="BND96" s="129"/>
      <c r="BNE96" s="129"/>
      <c r="BNF96" s="129"/>
      <c r="BNG96" s="129"/>
      <c r="BNH96" s="129"/>
      <c r="BNI96" s="129"/>
      <c r="BNJ96" s="129"/>
      <c r="BNK96" s="129"/>
      <c r="BNL96" s="129"/>
      <c r="BNM96" s="129"/>
      <c r="BNN96" s="129"/>
      <c r="BNO96" s="129"/>
      <c r="BNP96" s="129"/>
      <c r="BNQ96" s="129"/>
      <c r="BNR96" s="129"/>
      <c r="BNS96" s="129"/>
      <c r="BNT96" s="129"/>
      <c r="BNU96" s="129"/>
      <c r="BNV96" s="129"/>
      <c r="BNW96" s="129"/>
      <c r="BNX96" s="129"/>
      <c r="BNY96" s="129"/>
      <c r="BNZ96" s="129"/>
      <c r="BOA96" s="129"/>
      <c r="BOB96" s="129"/>
      <c r="BOC96" s="129"/>
      <c r="BOD96" s="129"/>
      <c r="BOE96" s="129"/>
      <c r="BOF96" s="129"/>
      <c r="BOG96" s="129"/>
      <c r="BOH96" s="129"/>
      <c r="BOI96" s="129"/>
      <c r="BOJ96" s="129"/>
      <c r="BOK96" s="129"/>
      <c r="BOL96" s="129"/>
      <c r="BOM96" s="129"/>
      <c r="BON96" s="129"/>
      <c r="BOO96" s="129"/>
      <c r="BOP96" s="129"/>
      <c r="BOQ96" s="129"/>
      <c r="BOR96" s="129"/>
      <c r="BOS96" s="129"/>
      <c r="BOT96" s="129"/>
      <c r="BOU96" s="129"/>
      <c r="BOV96" s="129"/>
      <c r="BOW96" s="129"/>
      <c r="BOX96" s="129"/>
      <c r="BOY96" s="129"/>
      <c r="BOZ96" s="129"/>
      <c r="BPA96" s="129"/>
      <c r="BPB96" s="129"/>
      <c r="BPC96" s="129"/>
      <c r="BPD96" s="129"/>
      <c r="BPE96" s="129"/>
      <c r="BPF96" s="129"/>
      <c r="BPG96" s="129"/>
      <c r="BPH96" s="129"/>
      <c r="BPI96" s="129"/>
      <c r="BPJ96" s="129"/>
      <c r="BPK96" s="129"/>
      <c r="BPL96" s="129"/>
      <c r="BPM96" s="129"/>
      <c r="BPN96" s="129"/>
      <c r="BPO96" s="129"/>
      <c r="BPP96" s="129"/>
      <c r="BPQ96" s="129"/>
      <c r="BPR96" s="129"/>
      <c r="BPS96" s="129"/>
      <c r="BPT96" s="129"/>
      <c r="BPU96" s="129"/>
      <c r="BPV96" s="129"/>
      <c r="BPW96" s="129"/>
      <c r="BPX96" s="129"/>
      <c r="BPY96" s="129"/>
      <c r="BPZ96" s="129"/>
      <c r="BQA96" s="129"/>
      <c r="BQB96" s="129"/>
      <c r="BQC96" s="129"/>
      <c r="BQD96" s="129"/>
      <c r="BQE96" s="129"/>
      <c r="BQF96" s="129"/>
      <c r="BQG96" s="129"/>
      <c r="BQH96" s="129"/>
      <c r="BQI96" s="129"/>
      <c r="BQJ96" s="129"/>
      <c r="BQK96" s="129"/>
      <c r="BQL96" s="129"/>
      <c r="BQM96" s="129"/>
      <c r="BQN96" s="129"/>
      <c r="BQO96" s="129"/>
      <c r="BQP96" s="129"/>
      <c r="BQQ96" s="129"/>
      <c r="BQR96" s="129"/>
      <c r="BQS96" s="129"/>
      <c r="BQT96" s="129"/>
      <c r="BQU96" s="129"/>
      <c r="BQV96" s="129"/>
      <c r="BQW96" s="129"/>
      <c r="BQX96" s="129"/>
      <c r="BQY96" s="129"/>
      <c r="BQZ96" s="129"/>
      <c r="BRA96" s="129"/>
      <c r="BRB96" s="129"/>
      <c r="BRC96" s="129"/>
      <c r="BRD96" s="129"/>
      <c r="BRE96" s="129"/>
      <c r="BRF96" s="129"/>
      <c r="BRG96" s="129"/>
      <c r="BRH96" s="129"/>
      <c r="BRI96" s="129"/>
      <c r="BRJ96" s="129"/>
      <c r="BRK96" s="129"/>
      <c r="BRL96" s="129"/>
      <c r="BRM96" s="129"/>
      <c r="BRN96" s="129"/>
      <c r="BRO96" s="129"/>
      <c r="BRP96" s="129"/>
      <c r="BRQ96" s="129"/>
      <c r="BRR96" s="129"/>
      <c r="BRS96" s="129"/>
      <c r="BRT96" s="129"/>
      <c r="BRU96" s="129"/>
      <c r="BRV96" s="129"/>
      <c r="BRW96" s="129"/>
      <c r="BRX96" s="129"/>
      <c r="BRY96" s="129"/>
      <c r="BRZ96" s="129"/>
      <c r="BSA96" s="129"/>
      <c r="BSB96" s="129"/>
      <c r="BSC96" s="129"/>
      <c r="BSD96" s="129"/>
      <c r="BSE96" s="129"/>
      <c r="BSF96" s="129"/>
      <c r="BSG96" s="129"/>
      <c r="BSH96" s="129"/>
      <c r="BSI96" s="129"/>
      <c r="BSJ96" s="129"/>
      <c r="BSK96" s="129"/>
      <c r="BSL96" s="129"/>
      <c r="BSM96" s="129"/>
      <c r="BSN96" s="129"/>
      <c r="BSO96" s="129"/>
      <c r="BSP96" s="129"/>
      <c r="BSQ96" s="129"/>
      <c r="BSR96" s="129"/>
      <c r="BSS96" s="129"/>
      <c r="BST96" s="129"/>
      <c r="BSU96" s="129"/>
      <c r="BSV96" s="129"/>
      <c r="BSW96" s="129"/>
      <c r="BSX96" s="129"/>
      <c r="BSY96" s="129"/>
      <c r="BSZ96" s="129"/>
      <c r="BTA96" s="129"/>
      <c r="BTB96" s="129"/>
      <c r="BTC96" s="129"/>
      <c r="BTD96" s="129"/>
      <c r="BTE96" s="129"/>
      <c r="BTF96" s="129"/>
      <c r="BTG96" s="129"/>
      <c r="BTH96" s="129"/>
      <c r="BTI96" s="129"/>
      <c r="BTJ96" s="129"/>
      <c r="BTK96" s="129"/>
      <c r="BTL96" s="129"/>
      <c r="BTM96" s="129"/>
      <c r="BTN96" s="129"/>
      <c r="BTO96" s="129"/>
      <c r="BTP96" s="129"/>
      <c r="BTQ96" s="129"/>
      <c r="BTR96" s="129"/>
      <c r="BTS96" s="129"/>
      <c r="BTT96" s="129"/>
      <c r="BTU96" s="129"/>
      <c r="BTV96" s="129"/>
      <c r="BTW96" s="129"/>
      <c r="BTX96" s="129"/>
      <c r="BTY96" s="129"/>
      <c r="BTZ96" s="129"/>
      <c r="BUA96" s="129"/>
      <c r="BUB96" s="129"/>
      <c r="BUC96" s="129"/>
      <c r="BUD96" s="129"/>
      <c r="BUE96" s="129"/>
      <c r="BUF96" s="129"/>
      <c r="BUG96" s="129"/>
      <c r="BUH96" s="129"/>
      <c r="BUI96" s="129"/>
      <c r="BUJ96" s="129"/>
      <c r="BUK96" s="129"/>
      <c r="BUL96" s="129"/>
      <c r="BUM96" s="129"/>
      <c r="BUN96" s="129"/>
      <c r="BUO96" s="129"/>
      <c r="BUP96" s="129"/>
      <c r="BUQ96" s="129"/>
      <c r="BUR96" s="129"/>
      <c r="BUS96" s="129"/>
      <c r="BUT96" s="129"/>
      <c r="BUU96" s="129"/>
      <c r="BUV96" s="129"/>
      <c r="BUW96" s="129"/>
      <c r="BUX96" s="129"/>
      <c r="BUY96" s="129"/>
      <c r="BUZ96" s="129"/>
      <c r="BVA96" s="129"/>
      <c r="BVB96" s="129"/>
      <c r="BVC96" s="129"/>
      <c r="BVD96" s="129"/>
      <c r="BVE96" s="129"/>
      <c r="BVF96" s="129"/>
      <c r="BVG96" s="129"/>
      <c r="BVH96" s="129"/>
      <c r="BVI96" s="129"/>
      <c r="BVJ96" s="129"/>
      <c r="BVK96" s="129"/>
      <c r="BVL96" s="129"/>
      <c r="BVM96" s="129"/>
      <c r="BVN96" s="129"/>
      <c r="BVO96" s="129"/>
      <c r="BVP96" s="129"/>
      <c r="BVQ96" s="129"/>
      <c r="BVR96" s="129"/>
      <c r="BVS96" s="129"/>
      <c r="BVT96" s="129"/>
      <c r="BVU96" s="129"/>
      <c r="BVV96" s="129"/>
      <c r="BVW96" s="129"/>
      <c r="BVX96" s="129"/>
      <c r="BVY96" s="129"/>
      <c r="BVZ96" s="129"/>
      <c r="BWA96" s="129"/>
      <c r="BWB96" s="129"/>
      <c r="BWC96" s="129"/>
      <c r="BWD96" s="129"/>
      <c r="BWE96" s="129"/>
      <c r="BWF96" s="129"/>
      <c r="BWG96" s="129"/>
      <c r="BWH96" s="129"/>
      <c r="BWI96" s="129"/>
      <c r="BWJ96" s="129"/>
      <c r="BWK96" s="129"/>
      <c r="BWL96" s="129"/>
      <c r="BWM96" s="129"/>
      <c r="BWN96" s="129"/>
      <c r="BWO96" s="129"/>
      <c r="BWP96" s="129"/>
      <c r="BWQ96" s="129"/>
      <c r="BWR96" s="129"/>
      <c r="BWS96" s="129"/>
      <c r="BWT96" s="129"/>
      <c r="BWU96" s="129"/>
      <c r="BWV96" s="129"/>
      <c r="BWW96" s="129"/>
      <c r="BWX96" s="129"/>
      <c r="BWY96" s="129"/>
      <c r="BWZ96" s="129"/>
      <c r="BXA96" s="129"/>
      <c r="BXB96" s="129"/>
      <c r="BXC96" s="129"/>
      <c r="BXD96" s="129"/>
      <c r="BXE96" s="129"/>
      <c r="BXF96" s="129"/>
      <c r="BXG96" s="129"/>
      <c r="BXH96" s="129"/>
      <c r="BXI96" s="129"/>
      <c r="BXJ96" s="129"/>
      <c r="BXK96" s="129"/>
      <c r="BXL96" s="129"/>
      <c r="BXM96" s="129"/>
      <c r="BXN96" s="129"/>
      <c r="BXO96" s="129"/>
      <c r="BXP96" s="129"/>
      <c r="BXQ96" s="129"/>
      <c r="BXR96" s="129"/>
      <c r="BXS96" s="129"/>
      <c r="BXT96" s="129"/>
      <c r="BXU96" s="129"/>
      <c r="BXV96" s="129"/>
      <c r="BXW96" s="129"/>
      <c r="BXX96" s="129"/>
      <c r="BXY96" s="129"/>
      <c r="BXZ96" s="129"/>
      <c r="BYA96" s="129"/>
      <c r="BYB96" s="129"/>
      <c r="BYC96" s="129"/>
      <c r="BYD96" s="129"/>
      <c r="BYE96" s="129"/>
      <c r="BYF96" s="129"/>
      <c r="BYG96" s="129"/>
      <c r="BYH96" s="129"/>
      <c r="BYI96" s="129"/>
      <c r="BYJ96" s="129"/>
      <c r="BYK96" s="129"/>
      <c r="BYL96" s="129"/>
      <c r="BYM96" s="129"/>
      <c r="BYN96" s="129"/>
      <c r="BYO96" s="129"/>
      <c r="BYP96" s="129"/>
      <c r="BYQ96" s="129"/>
      <c r="BYR96" s="129"/>
      <c r="BYS96" s="129"/>
      <c r="BYT96" s="129"/>
      <c r="BYU96" s="129"/>
      <c r="BYV96" s="129"/>
      <c r="BYW96" s="129"/>
      <c r="BYX96" s="129"/>
      <c r="BYY96" s="129"/>
      <c r="BYZ96" s="129"/>
      <c r="BZA96" s="129"/>
      <c r="BZB96" s="129"/>
      <c r="BZC96" s="129"/>
      <c r="BZD96" s="129"/>
      <c r="BZE96" s="129"/>
      <c r="BZF96" s="129"/>
      <c r="BZG96" s="129"/>
      <c r="BZH96" s="129"/>
      <c r="BZI96" s="129"/>
      <c r="BZJ96" s="129"/>
      <c r="BZK96" s="129"/>
      <c r="BZL96" s="129"/>
      <c r="BZM96" s="129"/>
      <c r="BZN96" s="129"/>
      <c r="BZO96" s="129"/>
      <c r="BZP96" s="129"/>
      <c r="BZQ96" s="129"/>
      <c r="BZR96" s="129"/>
      <c r="BZS96" s="129"/>
      <c r="BZT96" s="129"/>
      <c r="BZU96" s="129"/>
      <c r="BZV96" s="129"/>
      <c r="BZW96" s="129"/>
      <c r="BZX96" s="129"/>
      <c r="BZY96" s="129"/>
      <c r="BZZ96" s="129"/>
      <c r="CAA96" s="129"/>
      <c r="CAB96" s="129"/>
      <c r="CAC96" s="129"/>
      <c r="CAD96" s="129"/>
      <c r="CAE96" s="129"/>
      <c r="CAF96" s="129"/>
      <c r="CAG96" s="129"/>
      <c r="CAH96" s="129"/>
      <c r="CAI96" s="129"/>
      <c r="CAJ96" s="129"/>
      <c r="CAK96" s="129"/>
      <c r="CAL96" s="129"/>
      <c r="CAM96" s="129"/>
      <c r="CAN96" s="129"/>
      <c r="CAO96" s="129"/>
      <c r="CAP96" s="129"/>
      <c r="CAQ96" s="129"/>
      <c r="CAR96" s="129"/>
      <c r="CAS96" s="129"/>
      <c r="CAT96" s="129"/>
      <c r="CAU96" s="129"/>
      <c r="CAV96" s="129"/>
      <c r="CAW96" s="129"/>
      <c r="CAX96" s="129"/>
      <c r="CAY96" s="129"/>
      <c r="CAZ96" s="129"/>
      <c r="CBA96" s="129"/>
      <c r="CBB96" s="129"/>
      <c r="CBC96" s="129"/>
      <c r="CBD96" s="129"/>
      <c r="CBE96" s="129"/>
      <c r="CBF96" s="129"/>
      <c r="CBG96" s="129"/>
      <c r="CBH96" s="129"/>
      <c r="CBI96" s="129"/>
      <c r="CBJ96" s="129"/>
      <c r="CBK96" s="129"/>
      <c r="CBL96" s="129"/>
      <c r="CBM96" s="129"/>
      <c r="CBN96" s="129"/>
      <c r="CBO96" s="129"/>
      <c r="CBP96" s="129"/>
      <c r="CBQ96" s="129"/>
      <c r="CBR96" s="129"/>
      <c r="CBS96" s="129"/>
      <c r="CBT96" s="129"/>
      <c r="CBU96" s="129"/>
      <c r="CBV96" s="129"/>
      <c r="CBW96" s="129"/>
      <c r="CBX96" s="129"/>
      <c r="CBY96" s="129"/>
      <c r="CBZ96" s="129"/>
      <c r="CCA96" s="129"/>
      <c r="CCB96" s="129"/>
      <c r="CCC96" s="129"/>
      <c r="CCD96" s="129"/>
      <c r="CCE96" s="129"/>
      <c r="CCF96" s="129"/>
      <c r="CCG96" s="129"/>
      <c r="CCH96" s="129"/>
      <c r="CCI96" s="129"/>
      <c r="CCJ96" s="129"/>
      <c r="CCK96" s="129"/>
      <c r="CCL96" s="129"/>
      <c r="CCM96" s="129"/>
      <c r="CCN96" s="129"/>
      <c r="CCO96" s="129"/>
      <c r="CCP96" s="129"/>
      <c r="CCQ96" s="129"/>
      <c r="CCR96" s="129"/>
      <c r="CCS96" s="129"/>
      <c r="CCT96" s="129"/>
      <c r="CCU96" s="129"/>
      <c r="CCV96" s="129"/>
      <c r="CCW96" s="129"/>
      <c r="CCX96" s="129"/>
      <c r="CCY96" s="129"/>
      <c r="CCZ96" s="129"/>
      <c r="CDA96" s="129"/>
      <c r="CDB96" s="129"/>
      <c r="CDC96" s="129"/>
      <c r="CDD96" s="129"/>
      <c r="CDE96" s="129"/>
      <c r="CDF96" s="129"/>
      <c r="CDG96" s="129"/>
      <c r="CDH96" s="129"/>
      <c r="CDI96" s="129"/>
      <c r="CDJ96" s="129"/>
      <c r="CDK96" s="129"/>
      <c r="CDL96" s="129"/>
      <c r="CDM96" s="129"/>
      <c r="CDN96" s="129"/>
      <c r="CDO96" s="129"/>
      <c r="CDP96" s="129"/>
      <c r="CDQ96" s="129"/>
      <c r="CDR96" s="129"/>
      <c r="CDS96" s="129"/>
      <c r="CDT96" s="129"/>
      <c r="CDU96" s="129"/>
      <c r="CDV96" s="129"/>
      <c r="CDW96" s="129"/>
      <c r="CDX96" s="129"/>
      <c r="CDY96" s="129"/>
      <c r="CDZ96" s="129"/>
      <c r="CEA96" s="129"/>
      <c r="CEB96" s="129"/>
      <c r="CEC96" s="129"/>
      <c r="CED96" s="129"/>
      <c r="CEE96" s="129"/>
      <c r="CEF96" s="129"/>
      <c r="CEG96" s="129"/>
      <c r="CEH96" s="129"/>
      <c r="CEI96" s="129"/>
      <c r="CEJ96" s="129"/>
      <c r="CEK96" s="129"/>
      <c r="CEL96" s="129"/>
      <c r="CEM96" s="129"/>
      <c r="CEN96" s="129"/>
      <c r="CEO96" s="129"/>
      <c r="CEP96" s="129"/>
      <c r="CEQ96" s="129"/>
      <c r="CER96" s="129"/>
      <c r="CES96" s="129"/>
      <c r="CET96" s="129"/>
      <c r="CEU96" s="129"/>
      <c r="CEV96" s="129"/>
      <c r="CEW96" s="129"/>
      <c r="CEX96" s="129"/>
      <c r="CEY96" s="129"/>
      <c r="CEZ96" s="129"/>
      <c r="CFA96" s="129"/>
      <c r="CFB96" s="129"/>
      <c r="CFC96" s="129"/>
      <c r="CFD96" s="129"/>
      <c r="CFE96" s="129"/>
      <c r="CFF96" s="129"/>
      <c r="CFG96" s="129"/>
      <c r="CFH96" s="129"/>
      <c r="CFI96" s="129"/>
      <c r="CFJ96" s="129"/>
      <c r="CFK96" s="129"/>
      <c r="CFL96" s="129"/>
      <c r="CFM96" s="129"/>
      <c r="CFN96" s="129"/>
      <c r="CFO96" s="129"/>
      <c r="CFP96" s="129"/>
      <c r="CFQ96" s="129"/>
      <c r="CFR96" s="129"/>
      <c r="CFS96" s="129"/>
      <c r="CFT96" s="129"/>
      <c r="CFU96" s="129"/>
      <c r="CFV96" s="129"/>
      <c r="CFW96" s="129"/>
      <c r="CFX96" s="129"/>
      <c r="CFY96" s="129"/>
      <c r="CFZ96" s="129"/>
      <c r="CGA96" s="129"/>
      <c r="CGB96" s="129"/>
      <c r="CGC96" s="129"/>
      <c r="CGD96" s="129"/>
      <c r="CGE96" s="129"/>
      <c r="CGF96" s="129"/>
      <c r="CGG96" s="129"/>
      <c r="CGH96" s="129"/>
      <c r="CGI96" s="129"/>
      <c r="CGJ96" s="129"/>
      <c r="CGK96" s="129"/>
      <c r="CGL96" s="129"/>
      <c r="CGM96" s="129"/>
      <c r="CGN96" s="129"/>
      <c r="CGO96" s="129"/>
      <c r="CGP96" s="129"/>
      <c r="CGQ96" s="129"/>
      <c r="CGR96" s="129"/>
      <c r="CGS96" s="129"/>
      <c r="CGT96" s="129"/>
      <c r="CGU96" s="129"/>
      <c r="CGV96" s="129"/>
      <c r="CGW96" s="129"/>
      <c r="CGX96" s="129"/>
      <c r="CGY96" s="129"/>
      <c r="CGZ96" s="129"/>
      <c r="CHA96" s="129"/>
      <c r="CHB96" s="129"/>
      <c r="CHC96" s="129"/>
      <c r="CHD96" s="129"/>
      <c r="CHE96" s="129"/>
      <c r="CHF96" s="129"/>
      <c r="CHG96" s="129"/>
      <c r="CHH96" s="129"/>
      <c r="CHI96" s="129"/>
      <c r="CHJ96" s="129"/>
      <c r="CHK96" s="129"/>
      <c r="CHL96" s="129"/>
      <c r="CHM96" s="129"/>
      <c r="CHN96" s="129"/>
      <c r="CHO96" s="129"/>
      <c r="CHP96" s="129"/>
      <c r="CHQ96" s="129"/>
      <c r="CHR96" s="129"/>
      <c r="CHS96" s="129"/>
      <c r="CHT96" s="129"/>
      <c r="CHU96" s="129"/>
      <c r="CHV96" s="129"/>
      <c r="CHW96" s="129"/>
      <c r="CHX96" s="129"/>
      <c r="CHY96" s="129"/>
      <c r="CHZ96" s="129"/>
      <c r="CIA96" s="129"/>
      <c r="CIB96" s="129"/>
      <c r="CIC96" s="129"/>
      <c r="CID96" s="129"/>
      <c r="CIE96" s="129"/>
      <c r="CIF96" s="129"/>
      <c r="CIG96" s="129"/>
      <c r="CIH96" s="129"/>
      <c r="CII96" s="129"/>
      <c r="CIJ96" s="129"/>
      <c r="CIK96" s="129"/>
      <c r="CIL96" s="129"/>
      <c r="CIM96" s="129"/>
      <c r="CIN96" s="129"/>
      <c r="CIO96" s="129"/>
      <c r="CIP96" s="129"/>
      <c r="CIQ96" s="129"/>
      <c r="CIR96" s="129"/>
      <c r="CIS96" s="129"/>
      <c r="CIT96" s="129"/>
      <c r="CIU96" s="129"/>
      <c r="CIV96" s="129"/>
      <c r="CIW96" s="129"/>
      <c r="CIX96" s="129"/>
      <c r="CIY96" s="129"/>
      <c r="CIZ96" s="129"/>
      <c r="CJA96" s="129"/>
      <c r="CJB96" s="129"/>
      <c r="CJC96" s="129"/>
      <c r="CJD96" s="129"/>
      <c r="CJE96" s="129"/>
      <c r="CJF96" s="129"/>
      <c r="CJG96" s="129"/>
      <c r="CJH96" s="129"/>
      <c r="CJI96" s="129"/>
      <c r="CJJ96" s="129"/>
      <c r="CJK96" s="129"/>
      <c r="CJL96" s="129"/>
      <c r="CJM96" s="129"/>
      <c r="CJN96" s="129"/>
      <c r="CJO96" s="129"/>
      <c r="CJP96" s="129"/>
      <c r="CJQ96" s="129"/>
      <c r="CJR96" s="129"/>
      <c r="CJS96" s="129"/>
      <c r="CJT96" s="129"/>
      <c r="CJU96" s="129"/>
      <c r="CJV96" s="129"/>
      <c r="CJW96" s="129"/>
      <c r="CJX96" s="129"/>
      <c r="CJY96" s="129"/>
      <c r="CJZ96" s="129"/>
      <c r="CKA96" s="129"/>
      <c r="CKB96" s="129"/>
      <c r="CKC96" s="129"/>
      <c r="CKD96" s="129"/>
      <c r="CKE96" s="129"/>
      <c r="CKF96" s="129"/>
      <c r="CKG96" s="129"/>
      <c r="CKH96" s="129"/>
      <c r="CKI96" s="129"/>
      <c r="CKJ96" s="129"/>
      <c r="CKK96" s="129"/>
      <c r="CKL96" s="129"/>
      <c r="CKM96" s="129"/>
      <c r="CKN96" s="129"/>
      <c r="CKO96" s="129"/>
      <c r="CKP96" s="129"/>
      <c r="CKQ96" s="129"/>
      <c r="CKR96" s="129"/>
      <c r="CKS96" s="129"/>
      <c r="CKT96" s="129"/>
      <c r="CKU96" s="129"/>
      <c r="CKV96" s="129"/>
      <c r="CKW96" s="129"/>
      <c r="CKX96" s="129"/>
      <c r="CKY96" s="129"/>
      <c r="CKZ96" s="129"/>
      <c r="CLA96" s="129"/>
      <c r="CLB96" s="129"/>
      <c r="CLC96" s="129"/>
      <c r="CLD96" s="129"/>
      <c r="CLE96" s="129"/>
      <c r="CLF96" s="129"/>
      <c r="CLG96" s="129"/>
      <c r="CLH96" s="129"/>
      <c r="CLI96" s="129"/>
      <c r="CLJ96" s="129"/>
      <c r="CLK96" s="129"/>
      <c r="CLL96" s="129"/>
      <c r="CLM96" s="129"/>
      <c r="CLN96" s="129"/>
      <c r="CLO96" s="129"/>
      <c r="CLP96" s="129"/>
      <c r="CLQ96" s="129"/>
      <c r="CLR96" s="129"/>
      <c r="CLS96" s="129"/>
      <c r="CLT96" s="129"/>
      <c r="CLU96" s="129"/>
      <c r="CLV96" s="129"/>
      <c r="CLW96" s="129"/>
      <c r="CLX96" s="129"/>
      <c r="CLY96" s="129"/>
      <c r="CLZ96" s="129"/>
      <c r="CMA96" s="129"/>
      <c r="CMB96" s="129"/>
      <c r="CMC96" s="129"/>
      <c r="CMD96" s="129"/>
      <c r="CME96" s="129"/>
      <c r="CMF96" s="129"/>
      <c r="CMG96" s="129"/>
      <c r="CMH96" s="129"/>
      <c r="CMI96" s="129"/>
      <c r="CMJ96" s="129"/>
      <c r="CMK96" s="129"/>
      <c r="CML96" s="129"/>
      <c r="CMM96" s="129"/>
      <c r="CMN96" s="129"/>
      <c r="CMO96" s="129"/>
      <c r="CMP96" s="129"/>
      <c r="CMQ96" s="129"/>
      <c r="CMR96" s="129"/>
      <c r="CMS96" s="129"/>
      <c r="CMT96" s="129"/>
      <c r="CMU96" s="129"/>
      <c r="CMV96" s="129"/>
      <c r="CMW96" s="129"/>
      <c r="CMX96" s="129"/>
      <c r="CMY96" s="129"/>
      <c r="CMZ96" s="129"/>
      <c r="CNA96" s="129"/>
      <c r="CNB96" s="129"/>
      <c r="CNC96" s="129"/>
      <c r="CND96" s="129"/>
      <c r="CNE96" s="129"/>
      <c r="CNF96" s="129"/>
      <c r="CNG96" s="129"/>
      <c r="CNH96" s="129"/>
      <c r="CNI96" s="129"/>
      <c r="CNJ96" s="129"/>
      <c r="CNK96" s="129"/>
      <c r="CNL96" s="129"/>
      <c r="CNM96" s="129"/>
      <c r="CNN96" s="129"/>
      <c r="CNO96" s="129"/>
      <c r="CNP96" s="129"/>
      <c r="CNQ96" s="129"/>
      <c r="CNR96" s="129"/>
      <c r="CNS96" s="129"/>
      <c r="CNT96" s="129"/>
      <c r="CNU96" s="129"/>
      <c r="CNV96" s="129"/>
      <c r="CNW96" s="129"/>
      <c r="CNX96" s="129"/>
      <c r="CNY96" s="129"/>
      <c r="CNZ96" s="129"/>
      <c r="COA96" s="129"/>
      <c r="COB96" s="129"/>
      <c r="COC96" s="129"/>
      <c r="COD96" s="129"/>
      <c r="COE96" s="129"/>
      <c r="COF96" s="129"/>
      <c r="COG96" s="129"/>
      <c r="COH96" s="129"/>
      <c r="COI96" s="129"/>
      <c r="COJ96" s="129"/>
      <c r="COK96" s="129"/>
      <c r="COL96" s="129"/>
      <c r="COM96" s="129"/>
      <c r="CON96" s="129"/>
      <c r="COO96" s="129"/>
      <c r="COP96" s="129"/>
      <c r="COQ96" s="129"/>
      <c r="COR96" s="129"/>
      <c r="COS96" s="129"/>
      <c r="COT96" s="129"/>
      <c r="COU96" s="129"/>
      <c r="COV96" s="129"/>
      <c r="COW96" s="129"/>
      <c r="COX96" s="129"/>
      <c r="COY96" s="129"/>
      <c r="COZ96" s="129"/>
      <c r="CPA96" s="129"/>
      <c r="CPB96" s="129"/>
      <c r="CPC96" s="129"/>
      <c r="CPD96" s="129"/>
      <c r="CPE96" s="129"/>
      <c r="CPF96" s="129"/>
      <c r="CPG96" s="129"/>
      <c r="CPH96" s="129"/>
      <c r="CPI96" s="129"/>
      <c r="CPJ96" s="129"/>
      <c r="CPK96" s="129"/>
      <c r="CPL96" s="129"/>
      <c r="CPM96" s="129"/>
      <c r="CPN96" s="129"/>
      <c r="CPO96" s="129"/>
      <c r="CPP96" s="129"/>
      <c r="CPQ96" s="129"/>
      <c r="CPR96" s="129"/>
      <c r="CPS96" s="129"/>
      <c r="CPT96" s="129"/>
      <c r="CPU96" s="129"/>
      <c r="CPV96" s="129"/>
      <c r="CPW96" s="129"/>
      <c r="CPX96" s="129"/>
      <c r="CPY96" s="129"/>
      <c r="CPZ96" s="129"/>
      <c r="CQA96" s="129"/>
      <c r="CQB96" s="129"/>
      <c r="CQC96" s="129"/>
      <c r="CQD96" s="129"/>
      <c r="CQE96" s="129"/>
      <c r="CQF96" s="129"/>
      <c r="CQG96" s="129"/>
      <c r="CQH96" s="129"/>
      <c r="CQI96" s="129"/>
      <c r="CQJ96" s="129"/>
      <c r="CQK96" s="129"/>
      <c r="CQL96" s="129"/>
      <c r="CQM96" s="129"/>
      <c r="CQN96" s="129"/>
      <c r="CQO96" s="129"/>
      <c r="CQP96" s="129"/>
      <c r="CQQ96" s="129"/>
      <c r="CQR96" s="129"/>
      <c r="CQS96" s="129"/>
      <c r="CQT96" s="129"/>
      <c r="CQU96" s="129"/>
      <c r="CQV96" s="129"/>
      <c r="CQW96" s="129"/>
      <c r="CQX96" s="129"/>
      <c r="CQY96" s="129"/>
      <c r="CQZ96" s="129"/>
      <c r="CRA96" s="129"/>
      <c r="CRB96" s="129"/>
      <c r="CRC96" s="129"/>
      <c r="CRD96" s="129"/>
      <c r="CRE96" s="129"/>
      <c r="CRF96" s="129"/>
      <c r="CRG96" s="129"/>
      <c r="CRH96" s="129"/>
      <c r="CRI96" s="129"/>
      <c r="CRJ96" s="129"/>
      <c r="CRK96" s="129"/>
      <c r="CRL96" s="129"/>
      <c r="CRM96" s="129"/>
      <c r="CRN96" s="129"/>
      <c r="CRO96" s="129"/>
      <c r="CRP96" s="129"/>
      <c r="CRQ96" s="129"/>
      <c r="CRR96" s="129"/>
      <c r="CRS96" s="129"/>
      <c r="CRT96" s="129"/>
      <c r="CRU96" s="129"/>
      <c r="CRV96" s="129"/>
      <c r="CRW96" s="129"/>
      <c r="CRX96" s="129"/>
      <c r="CRY96" s="129"/>
      <c r="CRZ96" s="129"/>
      <c r="CSA96" s="129"/>
      <c r="CSB96" s="129"/>
      <c r="CSC96" s="129"/>
      <c r="CSD96" s="129"/>
      <c r="CSE96" s="129"/>
      <c r="CSF96" s="129"/>
      <c r="CSG96" s="129"/>
      <c r="CSH96" s="129"/>
      <c r="CSI96" s="129"/>
      <c r="CSJ96" s="129"/>
      <c r="CSK96" s="129"/>
      <c r="CSL96" s="129"/>
      <c r="CSM96" s="129"/>
      <c r="CSN96" s="129"/>
      <c r="CSO96" s="129"/>
      <c r="CSP96" s="129"/>
      <c r="CSQ96" s="129"/>
      <c r="CSR96" s="129"/>
      <c r="CSS96" s="129"/>
      <c r="CST96" s="129"/>
      <c r="CSU96" s="129"/>
      <c r="CSV96" s="129"/>
      <c r="CSW96" s="129"/>
      <c r="CSX96" s="129"/>
      <c r="CSY96" s="129"/>
      <c r="CSZ96" s="129"/>
      <c r="CTA96" s="129"/>
      <c r="CTB96" s="129"/>
      <c r="CTC96" s="129"/>
      <c r="CTD96" s="129"/>
      <c r="CTE96" s="129"/>
      <c r="CTF96" s="129"/>
      <c r="CTG96" s="129"/>
      <c r="CTH96" s="129"/>
      <c r="CTI96" s="129"/>
      <c r="CTJ96" s="129"/>
      <c r="CTK96" s="129"/>
      <c r="CTL96" s="129"/>
      <c r="CTM96" s="129"/>
      <c r="CTN96" s="129"/>
      <c r="CTO96" s="129"/>
      <c r="CTP96" s="129"/>
      <c r="CTQ96" s="129"/>
      <c r="CTR96" s="129"/>
      <c r="CTS96" s="129"/>
      <c r="CTT96" s="129"/>
      <c r="CTU96" s="129"/>
      <c r="CTV96" s="129"/>
      <c r="CTW96" s="129"/>
      <c r="CTX96" s="129"/>
      <c r="CTY96" s="129"/>
      <c r="CTZ96" s="129"/>
      <c r="CUA96" s="129"/>
      <c r="CUB96" s="129"/>
      <c r="CUC96" s="129"/>
      <c r="CUD96" s="129"/>
      <c r="CUE96" s="129"/>
      <c r="CUF96" s="129"/>
      <c r="CUG96" s="129"/>
      <c r="CUH96" s="129"/>
      <c r="CUI96" s="129"/>
      <c r="CUJ96" s="129"/>
      <c r="CUK96" s="129"/>
      <c r="CUL96" s="129"/>
      <c r="CUM96" s="129"/>
      <c r="CUN96" s="129"/>
      <c r="CUO96" s="129"/>
      <c r="CUP96" s="129"/>
      <c r="CUQ96" s="129"/>
      <c r="CUR96" s="129"/>
      <c r="CUS96" s="129"/>
      <c r="CUT96" s="129"/>
      <c r="CUU96" s="129"/>
      <c r="CUV96" s="129"/>
      <c r="CUW96" s="129"/>
      <c r="CUX96" s="129"/>
      <c r="CUY96" s="129"/>
      <c r="CUZ96" s="129"/>
      <c r="CVA96" s="129"/>
      <c r="CVB96" s="129"/>
      <c r="CVC96" s="129"/>
      <c r="CVD96" s="129"/>
      <c r="CVE96" s="129"/>
      <c r="CVF96" s="129"/>
      <c r="CVG96" s="129"/>
      <c r="CVH96" s="129"/>
      <c r="CVI96" s="129"/>
      <c r="CVJ96" s="129"/>
      <c r="CVK96" s="129"/>
      <c r="CVL96" s="129"/>
      <c r="CVM96" s="129"/>
      <c r="CVN96" s="129"/>
      <c r="CVO96" s="129"/>
      <c r="CVP96" s="129"/>
      <c r="CVQ96" s="129"/>
      <c r="CVR96" s="129"/>
      <c r="CVS96" s="129"/>
      <c r="CVT96" s="129"/>
      <c r="CVU96" s="129"/>
      <c r="CVV96" s="129"/>
      <c r="CVW96" s="129"/>
      <c r="CVX96" s="129"/>
      <c r="CVY96" s="129"/>
      <c r="CVZ96" s="129"/>
      <c r="CWA96" s="129"/>
      <c r="CWB96" s="129"/>
      <c r="CWC96" s="129"/>
      <c r="CWD96" s="129"/>
      <c r="CWE96" s="129"/>
      <c r="CWF96" s="129"/>
      <c r="CWG96" s="129"/>
      <c r="CWH96" s="129"/>
      <c r="CWI96" s="129"/>
      <c r="CWJ96" s="129"/>
      <c r="CWK96" s="129"/>
      <c r="CWL96" s="129"/>
      <c r="CWM96" s="129"/>
      <c r="CWN96" s="129"/>
      <c r="CWO96" s="129"/>
      <c r="CWP96" s="129"/>
      <c r="CWQ96" s="129"/>
      <c r="CWR96" s="129"/>
      <c r="CWS96" s="129"/>
      <c r="CWT96" s="129"/>
      <c r="CWU96" s="129"/>
      <c r="CWV96" s="129"/>
      <c r="CWW96" s="129"/>
      <c r="CWX96" s="129"/>
      <c r="CWY96" s="129"/>
      <c r="CWZ96" s="129"/>
      <c r="CXA96" s="129"/>
      <c r="CXB96" s="129"/>
      <c r="CXC96" s="129"/>
      <c r="CXD96" s="129"/>
      <c r="CXE96" s="129"/>
      <c r="CXF96" s="129"/>
      <c r="CXG96" s="129"/>
      <c r="CXH96" s="129"/>
      <c r="CXI96" s="129"/>
      <c r="CXJ96" s="129"/>
      <c r="CXK96" s="129"/>
      <c r="CXL96" s="129"/>
      <c r="CXM96" s="129"/>
      <c r="CXN96" s="129"/>
      <c r="CXO96" s="129"/>
      <c r="CXP96" s="129"/>
      <c r="CXQ96" s="129"/>
      <c r="CXR96" s="129"/>
      <c r="CXS96" s="129"/>
      <c r="CXT96" s="129"/>
      <c r="CXU96" s="129"/>
      <c r="CXV96" s="129"/>
      <c r="CXW96" s="129"/>
      <c r="CXX96" s="129"/>
      <c r="CXY96" s="129"/>
      <c r="CXZ96" s="129"/>
      <c r="CYA96" s="129"/>
      <c r="CYB96" s="129"/>
      <c r="CYC96" s="129"/>
      <c r="CYD96" s="129"/>
      <c r="CYE96" s="129"/>
      <c r="CYF96" s="129"/>
      <c r="CYG96" s="129"/>
      <c r="CYH96" s="129"/>
      <c r="CYI96" s="129"/>
      <c r="CYJ96" s="129"/>
      <c r="CYK96" s="129"/>
      <c r="CYL96" s="129"/>
      <c r="CYM96" s="129"/>
      <c r="CYN96" s="129"/>
      <c r="CYO96" s="129"/>
      <c r="CYP96" s="129"/>
      <c r="CYQ96" s="129"/>
      <c r="CYR96" s="129"/>
      <c r="CYS96" s="129"/>
      <c r="CYT96" s="129"/>
      <c r="CYU96" s="129"/>
      <c r="CYV96" s="129"/>
      <c r="CYW96" s="129"/>
      <c r="CYX96" s="129"/>
      <c r="CYY96" s="129"/>
      <c r="CYZ96" s="129"/>
      <c r="CZA96" s="129"/>
      <c r="CZB96" s="129"/>
      <c r="CZC96" s="129"/>
      <c r="CZD96" s="129"/>
      <c r="CZE96" s="129"/>
      <c r="CZF96" s="129"/>
      <c r="CZG96" s="129"/>
      <c r="CZH96" s="129"/>
      <c r="CZI96" s="129"/>
      <c r="CZJ96" s="129"/>
      <c r="CZK96" s="129"/>
      <c r="CZL96" s="129"/>
      <c r="CZM96" s="129"/>
      <c r="CZN96" s="129"/>
      <c r="CZO96" s="129"/>
      <c r="CZP96" s="129"/>
      <c r="CZQ96" s="129"/>
      <c r="CZR96" s="129"/>
      <c r="CZS96" s="129"/>
      <c r="CZT96" s="129"/>
      <c r="CZU96" s="129"/>
      <c r="CZV96" s="129"/>
      <c r="CZW96" s="129"/>
      <c r="CZX96" s="129"/>
      <c r="CZY96" s="129"/>
      <c r="CZZ96" s="129"/>
      <c r="DAA96" s="129"/>
      <c r="DAB96" s="129"/>
      <c r="DAC96" s="129"/>
      <c r="DAD96" s="129"/>
      <c r="DAE96" s="129"/>
      <c r="DAF96" s="129"/>
      <c r="DAG96" s="129"/>
      <c r="DAH96" s="129"/>
      <c r="DAI96" s="129"/>
      <c r="DAJ96" s="129"/>
      <c r="DAK96" s="129"/>
      <c r="DAL96" s="129"/>
      <c r="DAM96" s="129"/>
      <c r="DAN96" s="129"/>
      <c r="DAO96" s="129"/>
      <c r="DAP96" s="129"/>
      <c r="DAQ96" s="129"/>
      <c r="DAR96" s="129"/>
      <c r="DAS96" s="129"/>
      <c r="DAT96" s="129"/>
      <c r="DAU96" s="129"/>
      <c r="DAV96" s="129"/>
      <c r="DAW96" s="129"/>
      <c r="DAX96" s="129"/>
      <c r="DAY96" s="129"/>
      <c r="DAZ96" s="129"/>
      <c r="DBA96" s="129"/>
      <c r="DBB96" s="129"/>
      <c r="DBC96" s="129"/>
      <c r="DBD96" s="129"/>
      <c r="DBE96" s="129"/>
      <c r="DBF96" s="129"/>
      <c r="DBG96" s="129"/>
      <c r="DBH96" s="129"/>
      <c r="DBI96" s="129"/>
      <c r="DBJ96" s="129"/>
      <c r="DBK96" s="129"/>
      <c r="DBL96" s="129"/>
      <c r="DBM96" s="129"/>
      <c r="DBN96" s="129"/>
      <c r="DBO96" s="129"/>
      <c r="DBP96" s="129"/>
      <c r="DBQ96" s="129"/>
      <c r="DBR96" s="129"/>
      <c r="DBS96" s="129"/>
      <c r="DBT96" s="129"/>
      <c r="DBU96" s="129"/>
      <c r="DBV96" s="129"/>
      <c r="DBW96" s="129"/>
      <c r="DBX96" s="129"/>
      <c r="DBY96" s="129"/>
      <c r="DBZ96" s="129"/>
      <c r="DCA96" s="129"/>
      <c r="DCB96" s="129"/>
      <c r="DCC96" s="129"/>
      <c r="DCD96" s="129"/>
      <c r="DCE96" s="129"/>
      <c r="DCF96" s="129"/>
      <c r="DCG96" s="129"/>
      <c r="DCH96" s="129"/>
      <c r="DCI96" s="129"/>
      <c r="DCJ96" s="129"/>
      <c r="DCK96" s="129"/>
      <c r="DCL96" s="129"/>
      <c r="DCM96" s="129"/>
      <c r="DCN96" s="129"/>
      <c r="DCO96" s="129"/>
      <c r="DCP96" s="129"/>
      <c r="DCQ96" s="129"/>
      <c r="DCR96" s="129"/>
      <c r="DCS96" s="129"/>
      <c r="DCT96" s="129"/>
      <c r="DCU96" s="129"/>
      <c r="DCV96" s="129"/>
      <c r="DCW96" s="129"/>
      <c r="DCX96" s="129"/>
      <c r="DCY96" s="129"/>
      <c r="DCZ96" s="129"/>
      <c r="DDA96" s="129"/>
      <c r="DDB96" s="129"/>
      <c r="DDC96" s="129"/>
      <c r="DDD96" s="129"/>
      <c r="DDE96" s="129"/>
      <c r="DDF96" s="129"/>
      <c r="DDG96" s="129"/>
      <c r="DDH96" s="129"/>
      <c r="DDI96" s="129"/>
      <c r="DDJ96" s="129"/>
      <c r="DDK96" s="129"/>
      <c r="DDL96" s="129"/>
      <c r="DDM96" s="129"/>
      <c r="DDN96" s="129"/>
      <c r="DDO96" s="129"/>
      <c r="DDP96" s="129"/>
      <c r="DDQ96" s="129"/>
      <c r="DDR96" s="129"/>
      <c r="DDS96" s="129"/>
      <c r="DDT96" s="129"/>
      <c r="DDU96" s="129"/>
      <c r="DDV96" s="129"/>
      <c r="DDW96" s="129"/>
      <c r="DDX96" s="129"/>
      <c r="DDY96" s="129"/>
      <c r="DDZ96" s="129"/>
      <c r="DEA96" s="129"/>
      <c r="DEB96" s="129"/>
      <c r="DEC96" s="129"/>
      <c r="DED96" s="129"/>
      <c r="DEE96" s="129"/>
      <c r="DEF96" s="129"/>
      <c r="DEG96" s="129"/>
      <c r="DEH96" s="129"/>
      <c r="DEI96" s="129"/>
      <c r="DEJ96" s="129"/>
      <c r="DEK96" s="129"/>
      <c r="DEL96" s="129"/>
      <c r="DEM96" s="129"/>
      <c r="DEN96" s="129"/>
      <c r="DEO96" s="129"/>
      <c r="DEP96" s="129"/>
      <c r="DEQ96" s="129"/>
      <c r="DER96" s="129"/>
      <c r="DES96" s="129"/>
      <c r="DET96" s="129"/>
      <c r="DEU96" s="129"/>
      <c r="DEV96" s="129"/>
      <c r="DEW96" s="129"/>
      <c r="DEX96" s="129"/>
      <c r="DEY96" s="129"/>
      <c r="DEZ96" s="129"/>
      <c r="DFA96" s="129"/>
      <c r="DFB96" s="129"/>
      <c r="DFC96" s="129"/>
      <c r="DFD96" s="129"/>
      <c r="DFE96" s="129"/>
      <c r="DFF96" s="129"/>
      <c r="DFG96" s="129"/>
      <c r="DFH96" s="129"/>
      <c r="DFI96" s="129"/>
      <c r="DFJ96" s="129"/>
      <c r="DFK96" s="129"/>
      <c r="DFL96" s="129"/>
      <c r="DFM96" s="129"/>
      <c r="DFN96" s="129"/>
      <c r="DFO96" s="129"/>
      <c r="DFP96" s="129"/>
      <c r="DFQ96" s="129"/>
      <c r="DFR96" s="129"/>
      <c r="DFS96" s="129"/>
      <c r="DFT96" s="129"/>
      <c r="DFU96" s="129"/>
      <c r="DFV96" s="129"/>
      <c r="DFW96" s="129"/>
      <c r="DFX96" s="129"/>
      <c r="DFY96" s="129"/>
      <c r="DFZ96" s="129"/>
      <c r="DGA96" s="129"/>
      <c r="DGB96" s="129"/>
      <c r="DGC96" s="129"/>
      <c r="DGD96" s="129"/>
      <c r="DGE96" s="129"/>
      <c r="DGF96" s="129"/>
      <c r="DGG96" s="129"/>
      <c r="DGH96" s="129"/>
      <c r="DGI96" s="129"/>
      <c r="DGJ96" s="129"/>
      <c r="DGK96" s="129"/>
      <c r="DGL96" s="129"/>
      <c r="DGM96" s="129"/>
      <c r="DGN96" s="129"/>
      <c r="DGO96" s="129"/>
      <c r="DGP96" s="129"/>
      <c r="DGQ96" s="129"/>
      <c r="DGR96" s="129"/>
      <c r="DGS96" s="129"/>
      <c r="DGT96" s="129"/>
      <c r="DGU96" s="129"/>
      <c r="DGV96" s="129"/>
      <c r="DGW96" s="129"/>
      <c r="DGX96" s="129"/>
      <c r="DGY96" s="129"/>
      <c r="DGZ96" s="129"/>
      <c r="DHA96" s="129"/>
      <c r="DHB96" s="129"/>
      <c r="DHC96" s="129"/>
      <c r="DHD96" s="129"/>
      <c r="DHE96" s="129"/>
      <c r="DHF96" s="129"/>
      <c r="DHG96" s="129"/>
      <c r="DHH96" s="129"/>
      <c r="DHI96" s="129"/>
      <c r="DHJ96" s="129"/>
      <c r="DHK96" s="129"/>
      <c r="DHL96" s="129"/>
      <c r="DHM96" s="129"/>
      <c r="DHN96" s="129"/>
      <c r="DHO96" s="129"/>
      <c r="DHP96" s="129"/>
      <c r="DHQ96" s="129"/>
      <c r="DHR96" s="129"/>
      <c r="DHS96" s="129"/>
      <c r="DHT96" s="129"/>
      <c r="DHU96" s="129"/>
      <c r="DHV96" s="129"/>
      <c r="DHW96" s="129"/>
      <c r="DHX96" s="129"/>
      <c r="DHY96" s="129"/>
      <c r="DHZ96" s="129"/>
      <c r="DIA96" s="129"/>
      <c r="DIB96" s="129"/>
      <c r="DIC96" s="129"/>
      <c r="DID96" s="129"/>
      <c r="DIE96" s="129"/>
      <c r="DIF96" s="129"/>
      <c r="DIG96" s="129"/>
      <c r="DIH96" s="129"/>
      <c r="DII96" s="129"/>
      <c r="DIJ96" s="129"/>
      <c r="DIK96" s="129"/>
      <c r="DIL96" s="129"/>
      <c r="DIM96" s="129"/>
      <c r="DIN96" s="129"/>
      <c r="DIO96" s="129"/>
      <c r="DIP96" s="129"/>
      <c r="DIQ96" s="129"/>
      <c r="DIR96" s="129"/>
      <c r="DIS96" s="129"/>
      <c r="DIT96" s="129"/>
      <c r="DIU96" s="129"/>
      <c r="DIV96" s="129"/>
      <c r="DIW96" s="129"/>
      <c r="DIX96" s="129"/>
      <c r="DIY96" s="129"/>
      <c r="DIZ96" s="129"/>
      <c r="DJA96" s="129"/>
      <c r="DJB96" s="129"/>
      <c r="DJC96" s="129"/>
      <c r="DJD96" s="129"/>
      <c r="DJE96" s="129"/>
      <c r="DJF96" s="129"/>
      <c r="DJG96" s="129"/>
      <c r="DJH96" s="129"/>
      <c r="DJI96" s="129"/>
      <c r="DJJ96" s="129"/>
      <c r="DJK96" s="129"/>
      <c r="DJL96" s="129"/>
      <c r="DJM96" s="129"/>
      <c r="DJN96" s="129"/>
      <c r="DJO96" s="129"/>
      <c r="DJP96" s="129"/>
      <c r="DJQ96" s="129"/>
      <c r="DJR96" s="129"/>
      <c r="DJS96" s="129"/>
      <c r="DJT96" s="129"/>
      <c r="DJU96" s="129"/>
      <c r="DJV96" s="129"/>
      <c r="DJW96" s="129"/>
      <c r="DJX96" s="129"/>
      <c r="DJY96" s="129"/>
      <c r="DJZ96" s="129"/>
      <c r="DKA96" s="129"/>
      <c r="DKB96" s="129"/>
      <c r="DKC96" s="129"/>
      <c r="DKD96" s="129"/>
      <c r="DKE96" s="129"/>
      <c r="DKF96" s="129"/>
      <c r="DKG96" s="129"/>
      <c r="DKH96" s="129"/>
      <c r="DKI96" s="129"/>
      <c r="DKJ96" s="129"/>
      <c r="DKK96" s="129"/>
      <c r="DKL96" s="129"/>
      <c r="DKM96" s="129"/>
      <c r="DKN96" s="129"/>
      <c r="DKO96" s="129"/>
      <c r="DKP96" s="129"/>
      <c r="DKQ96" s="129"/>
      <c r="DKR96" s="129"/>
      <c r="DKS96" s="129"/>
      <c r="DKT96" s="129"/>
      <c r="DKU96" s="129"/>
      <c r="DKV96" s="129"/>
      <c r="DKW96" s="129"/>
      <c r="DKX96" s="129"/>
      <c r="DKY96" s="129"/>
      <c r="DKZ96" s="129"/>
      <c r="DLA96" s="129"/>
      <c r="DLB96" s="129"/>
      <c r="DLC96" s="129"/>
      <c r="DLD96" s="129"/>
      <c r="DLE96" s="129"/>
      <c r="DLF96" s="129"/>
      <c r="DLG96" s="129"/>
      <c r="DLH96" s="129"/>
      <c r="DLI96" s="129"/>
      <c r="DLJ96" s="129"/>
      <c r="DLK96" s="129"/>
      <c r="DLL96" s="129"/>
      <c r="DLM96" s="129"/>
      <c r="DLN96" s="129"/>
      <c r="DLO96" s="129"/>
      <c r="DLP96" s="129"/>
      <c r="DLQ96" s="129"/>
      <c r="DLR96" s="129"/>
      <c r="DLS96" s="129"/>
      <c r="DLT96" s="129"/>
      <c r="DLU96" s="129"/>
      <c r="DLV96" s="129"/>
      <c r="DLW96" s="129"/>
      <c r="DLX96" s="129"/>
      <c r="DLY96" s="129"/>
      <c r="DLZ96" s="129"/>
      <c r="DMA96" s="129"/>
      <c r="DMB96" s="129"/>
      <c r="DMC96" s="129"/>
      <c r="DMD96" s="129"/>
      <c r="DME96" s="129"/>
      <c r="DMF96" s="129"/>
      <c r="DMG96" s="129"/>
      <c r="DMH96" s="129"/>
      <c r="DMI96" s="129"/>
      <c r="DMJ96" s="129"/>
      <c r="DMK96" s="129"/>
      <c r="DML96" s="129"/>
      <c r="DMM96" s="129"/>
      <c r="DMN96" s="129"/>
      <c r="DMO96" s="129"/>
      <c r="DMP96" s="129"/>
      <c r="DMQ96" s="129"/>
      <c r="DMR96" s="129"/>
      <c r="DMS96" s="129"/>
      <c r="DMT96" s="129"/>
      <c r="DMU96" s="129"/>
      <c r="DMV96" s="129"/>
      <c r="DMW96" s="129"/>
      <c r="DMX96" s="129"/>
      <c r="DMY96" s="129"/>
      <c r="DMZ96" s="129"/>
      <c r="DNA96" s="129"/>
      <c r="DNB96" s="129"/>
      <c r="DNC96" s="129"/>
      <c r="DND96" s="129"/>
      <c r="DNE96" s="129"/>
      <c r="DNF96" s="129"/>
      <c r="DNG96" s="129"/>
      <c r="DNH96" s="129"/>
      <c r="DNI96" s="129"/>
      <c r="DNJ96" s="129"/>
      <c r="DNK96" s="129"/>
      <c r="DNL96" s="129"/>
      <c r="DNM96" s="129"/>
      <c r="DNN96" s="129"/>
      <c r="DNO96" s="129"/>
      <c r="DNP96" s="129"/>
      <c r="DNQ96" s="129"/>
      <c r="DNR96" s="129"/>
      <c r="DNS96" s="129"/>
      <c r="DNT96" s="129"/>
      <c r="DNU96" s="129"/>
      <c r="DNV96" s="129"/>
      <c r="DNW96" s="129"/>
      <c r="DNX96" s="129"/>
      <c r="DNY96" s="129"/>
      <c r="DNZ96" s="129"/>
      <c r="DOA96" s="129"/>
      <c r="DOB96" s="129"/>
      <c r="DOC96" s="129"/>
      <c r="DOD96" s="129"/>
      <c r="DOE96" s="129"/>
      <c r="DOF96" s="129"/>
      <c r="DOG96" s="129"/>
      <c r="DOH96" s="129"/>
      <c r="DOI96" s="129"/>
      <c r="DOJ96" s="129"/>
      <c r="DOK96" s="129"/>
      <c r="DOL96" s="129"/>
      <c r="DOM96" s="129"/>
      <c r="DON96" s="129"/>
      <c r="DOO96" s="129"/>
      <c r="DOP96" s="129"/>
      <c r="DOQ96" s="129"/>
      <c r="DOR96" s="129"/>
      <c r="DOS96" s="129"/>
      <c r="DOT96" s="129"/>
      <c r="DOU96" s="129"/>
      <c r="DOV96" s="129"/>
      <c r="DOW96" s="129"/>
      <c r="DOX96" s="129"/>
      <c r="DOY96" s="129"/>
      <c r="DOZ96" s="129"/>
      <c r="DPA96" s="129"/>
      <c r="DPB96" s="129"/>
      <c r="DPC96" s="129"/>
      <c r="DPD96" s="129"/>
      <c r="DPE96" s="129"/>
      <c r="DPF96" s="129"/>
      <c r="DPG96" s="129"/>
      <c r="DPH96" s="129"/>
      <c r="DPI96" s="129"/>
      <c r="DPJ96" s="129"/>
      <c r="DPK96" s="129"/>
      <c r="DPL96" s="129"/>
      <c r="DPM96" s="129"/>
      <c r="DPN96" s="129"/>
      <c r="DPO96" s="129"/>
      <c r="DPP96" s="129"/>
      <c r="DPQ96" s="129"/>
      <c r="DPR96" s="129"/>
      <c r="DPS96" s="129"/>
      <c r="DPT96" s="129"/>
      <c r="DPU96" s="129"/>
      <c r="DPV96" s="129"/>
      <c r="DPW96" s="129"/>
      <c r="DPX96" s="129"/>
      <c r="DPY96" s="129"/>
      <c r="DPZ96" s="129"/>
      <c r="DQA96" s="129"/>
      <c r="DQB96" s="129"/>
      <c r="DQC96" s="129"/>
      <c r="DQD96" s="129"/>
      <c r="DQE96" s="129"/>
      <c r="DQF96" s="129"/>
      <c r="DQG96" s="129"/>
      <c r="DQH96" s="129"/>
      <c r="DQI96" s="129"/>
      <c r="DQJ96" s="129"/>
      <c r="DQK96" s="129"/>
      <c r="DQL96" s="129"/>
      <c r="DQM96" s="129"/>
      <c r="DQN96" s="129"/>
      <c r="DQO96" s="129"/>
      <c r="DQP96" s="129"/>
      <c r="DQQ96" s="129"/>
      <c r="DQR96" s="129"/>
      <c r="DQS96" s="129"/>
      <c r="DQT96" s="129"/>
      <c r="DQU96" s="129"/>
      <c r="DQV96" s="129"/>
      <c r="DQW96" s="129"/>
      <c r="DQX96" s="129"/>
      <c r="DQY96" s="129"/>
      <c r="DQZ96" s="129"/>
      <c r="DRA96" s="129"/>
      <c r="DRB96" s="129"/>
      <c r="DRC96" s="129"/>
      <c r="DRD96" s="129"/>
      <c r="DRE96" s="129"/>
      <c r="DRF96" s="129"/>
      <c r="DRG96" s="129"/>
      <c r="DRH96" s="129"/>
      <c r="DRI96" s="129"/>
      <c r="DRJ96" s="129"/>
      <c r="DRK96" s="129"/>
      <c r="DRL96" s="129"/>
      <c r="DRM96" s="129"/>
      <c r="DRN96" s="129"/>
      <c r="DRO96" s="129"/>
      <c r="DRP96" s="129"/>
      <c r="DRQ96" s="129"/>
      <c r="DRR96" s="129"/>
      <c r="DRS96" s="129"/>
      <c r="DRT96" s="129"/>
      <c r="DRU96" s="129"/>
      <c r="DRV96" s="129"/>
      <c r="DRW96" s="129"/>
      <c r="DRX96" s="129"/>
      <c r="DRY96" s="129"/>
      <c r="DRZ96" s="129"/>
      <c r="DSA96" s="129"/>
      <c r="DSB96" s="129"/>
      <c r="DSC96" s="129"/>
      <c r="DSD96" s="129"/>
      <c r="DSE96" s="129"/>
      <c r="DSF96" s="129"/>
      <c r="DSG96" s="129"/>
      <c r="DSH96" s="129"/>
      <c r="DSI96" s="129"/>
      <c r="DSJ96" s="129"/>
      <c r="DSK96" s="129"/>
      <c r="DSL96" s="129"/>
      <c r="DSM96" s="129"/>
      <c r="DSN96" s="129"/>
      <c r="DSO96" s="129"/>
      <c r="DSP96" s="129"/>
      <c r="DSQ96" s="129"/>
      <c r="DSR96" s="129"/>
      <c r="DSS96" s="129"/>
      <c r="DST96" s="129"/>
      <c r="DSU96" s="129"/>
      <c r="DSV96" s="129"/>
      <c r="DSW96" s="129"/>
      <c r="DSX96" s="129"/>
      <c r="DSY96" s="129"/>
      <c r="DSZ96" s="129"/>
      <c r="DTA96" s="129"/>
      <c r="DTB96" s="129"/>
      <c r="DTC96" s="129"/>
      <c r="DTD96" s="129"/>
      <c r="DTE96" s="129"/>
      <c r="DTF96" s="129"/>
      <c r="DTG96" s="129"/>
      <c r="DTH96" s="129"/>
      <c r="DTI96" s="129"/>
      <c r="DTJ96" s="129"/>
      <c r="DTK96" s="129"/>
      <c r="DTL96" s="129"/>
      <c r="DTM96" s="129"/>
      <c r="DTN96" s="129"/>
      <c r="DTO96" s="129"/>
      <c r="DTP96" s="129"/>
      <c r="DTQ96" s="129"/>
      <c r="DTR96" s="129"/>
      <c r="DTS96" s="129"/>
      <c r="DTT96" s="129"/>
      <c r="DTU96" s="129"/>
      <c r="DTV96" s="129"/>
      <c r="DTW96" s="129"/>
      <c r="DTX96" s="129"/>
      <c r="DTY96" s="129"/>
      <c r="DTZ96" s="129"/>
      <c r="DUA96" s="129"/>
      <c r="DUB96" s="129"/>
      <c r="DUC96" s="129"/>
      <c r="DUD96" s="129"/>
      <c r="DUE96" s="129"/>
      <c r="DUF96" s="129"/>
      <c r="DUG96" s="129"/>
      <c r="DUH96" s="129"/>
      <c r="DUI96" s="129"/>
      <c r="DUJ96" s="129"/>
      <c r="DUK96" s="129"/>
      <c r="DUL96" s="129"/>
      <c r="DUM96" s="129"/>
      <c r="DUN96" s="129"/>
      <c r="DUO96" s="129"/>
      <c r="DUP96" s="129"/>
      <c r="DUQ96" s="129"/>
      <c r="DUR96" s="129"/>
      <c r="DUS96" s="129"/>
      <c r="DUT96" s="129"/>
      <c r="DUU96" s="129"/>
      <c r="DUV96" s="129"/>
      <c r="DUW96" s="129"/>
      <c r="DUX96" s="129"/>
      <c r="DUY96" s="129"/>
      <c r="DUZ96" s="129"/>
      <c r="DVA96" s="129"/>
      <c r="DVB96" s="129"/>
      <c r="DVC96" s="129"/>
      <c r="DVD96" s="129"/>
      <c r="DVE96" s="129"/>
      <c r="DVF96" s="129"/>
      <c r="DVG96" s="129"/>
      <c r="DVH96" s="129"/>
      <c r="DVI96" s="129"/>
      <c r="DVJ96" s="129"/>
      <c r="DVK96" s="129"/>
      <c r="DVL96" s="129"/>
      <c r="DVM96" s="129"/>
      <c r="DVN96" s="129"/>
      <c r="DVO96" s="129"/>
      <c r="DVP96" s="129"/>
      <c r="DVQ96" s="129"/>
      <c r="DVR96" s="129"/>
      <c r="DVS96" s="129"/>
      <c r="DVT96" s="129"/>
      <c r="DVU96" s="129"/>
      <c r="DVV96" s="129"/>
      <c r="DVW96" s="129"/>
      <c r="DVX96" s="129"/>
      <c r="DVY96" s="129"/>
      <c r="DVZ96" s="129"/>
      <c r="DWA96" s="129"/>
      <c r="DWB96" s="129"/>
      <c r="DWC96" s="129"/>
      <c r="DWD96" s="129"/>
      <c r="DWE96" s="129"/>
      <c r="DWF96" s="129"/>
      <c r="DWG96" s="129"/>
      <c r="DWH96" s="129"/>
      <c r="DWI96" s="129"/>
      <c r="DWJ96" s="129"/>
      <c r="DWK96" s="129"/>
      <c r="DWL96" s="129"/>
      <c r="DWM96" s="129"/>
      <c r="DWN96" s="129"/>
      <c r="DWO96" s="129"/>
      <c r="DWP96" s="129"/>
      <c r="DWQ96" s="129"/>
      <c r="DWR96" s="129"/>
      <c r="DWS96" s="129"/>
      <c r="DWT96" s="129"/>
      <c r="DWU96" s="129"/>
      <c r="DWV96" s="129"/>
      <c r="DWW96" s="129"/>
      <c r="DWX96" s="129"/>
      <c r="DWY96" s="129"/>
      <c r="DWZ96" s="129"/>
      <c r="DXA96" s="129"/>
      <c r="DXB96" s="129"/>
      <c r="DXC96" s="129"/>
      <c r="DXD96" s="129"/>
      <c r="DXE96" s="129"/>
      <c r="DXF96" s="129"/>
      <c r="DXG96" s="129"/>
      <c r="DXH96" s="129"/>
      <c r="DXI96" s="129"/>
      <c r="DXJ96" s="129"/>
      <c r="DXK96" s="129"/>
      <c r="DXL96" s="129"/>
      <c r="DXM96" s="129"/>
      <c r="DXN96" s="129"/>
      <c r="DXO96" s="129"/>
      <c r="DXP96" s="129"/>
      <c r="DXQ96" s="129"/>
      <c r="DXR96" s="129"/>
      <c r="DXS96" s="129"/>
      <c r="DXT96" s="129"/>
      <c r="DXU96" s="129"/>
      <c r="DXV96" s="129"/>
      <c r="DXW96" s="129"/>
      <c r="DXX96" s="129"/>
      <c r="DXY96" s="129"/>
      <c r="DXZ96" s="129"/>
      <c r="DYA96" s="129"/>
      <c r="DYB96" s="129"/>
      <c r="DYC96" s="129"/>
      <c r="DYD96" s="129"/>
      <c r="DYE96" s="129"/>
      <c r="DYF96" s="129"/>
      <c r="DYG96" s="129"/>
      <c r="DYH96" s="129"/>
      <c r="DYI96" s="129"/>
      <c r="DYJ96" s="129"/>
      <c r="DYK96" s="129"/>
      <c r="DYL96" s="129"/>
      <c r="DYM96" s="129"/>
      <c r="DYN96" s="129"/>
      <c r="DYO96" s="129"/>
      <c r="DYP96" s="129"/>
      <c r="DYQ96" s="129"/>
      <c r="DYR96" s="129"/>
      <c r="DYS96" s="129"/>
      <c r="DYT96" s="129"/>
      <c r="DYU96" s="129"/>
      <c r="DYV96" s="129"/>
      <c r="DYW96" s="129"/>
      <c r="DYX96" s="129"/>
      <c r="DYY96" s="129"/>
      <c r="DYZ96" s="129"/>
      <c r="DZA96" s="129"/>
      <c r="DZB96" s="129"/>
      <c r="DZC96" s="129"/>
      <c r="DZD96" s="129"/>
      <c r="DZE96" s="129"/>
      <c r="DZF96" s="129"/>
      <c r="DZG96" s="129"/>
      <c r="DZH96" s="129"/>
      <c r="DZI96" s="129"/>
      <c r="DZJ96" s="129"/>
      <c r="DZK96" s="129"/>
      <c r="DZL96" s="129"/>
      <c r="DZM96" s="129"/>
      <c r="DZN96" s="129"/>
      <c r="DZO96" s="129"/>
      <c r="DZP96" s="129"/>
      <c r="DZQ96" s="129"/>
      <c r="DZR96" s="129"/>
      <c r="DZS96" s="129"/>
      <c r="DZT96" s="129"/>
      <c r="DZU96" s="129"/>
      <c r="DZV96" s="129"/>
      <c r="DZW96" s="129"/>
      <c r="DZX96" s="129"/>
      <c r="DZY96" s="129"/>
      <c r="DZZ96" s="129"/>
      <c r="EAA96" s="129"/>
      <c r="EAB96" s="129"/>
      <c r="EAC96" s="129"/>
      <c r="EAD96" s="129"/>
      <c r="EAE96" s="129"/>
      <c r="EAF96" s="129"/>
      <c r="EAG96" s="129"/>
      <c r="EAH96" s="129"/>
      <c r="EAI96" s="129"/>
      <c r="EAJ96" s="129"/>
      <c r="EAK96" s="129"/>
      <c r="EAL96" s="129"/>
      <c r="EAM96" s="129"/>
      <c r="EAN96" s="129"/>
      <c r="EAO96" s="129"/>
      <c r="EAP96" s="129"/>
      <c r="EAQ96" s="129"/>
      <c r="EAR96" s="129"/>
      <c r="EAS96" s="129"/>
      <c r="EAT96" s="129"/>
      <c r="EAU96" s="129"/>
      <c r="EAV96" s="129"/>
      <c r="EAW96" s="129"/>
      <c r="EAX96" s="129"/>
      <c r="EAY96" s="129"/>
      <c r="EAZ96" s="129"/>
      <c r="EBA96" s="129"/>
      <c r="EBB96" s="129"/>
      <c r="EBC96" s="129"/>
      <c r="EBD96" s="129"/>
      <c r="EBE96" s="129"/>
      <c r="EBF96" s="129"/>
      <c r="EBG96" s="129"/>
      <c r="EBH96" s="129"/>
      <c r="EBI96" s="129"/>
      <c r="EBJ96" s="129"/>
      <c r="EBK96" s="129"/>
      <c r="EBL96" s="129"/>
      <c r="EBM96" s="129"/>
      <c r="EBN96" s="129"/>
      <c r="EBO96" s="129"/>
      <c r="EBP96" s="129"/>
      <c r="EBQ96" s="129"/>
      <c r="EBR96" s="129"/>
      <c r="EBS96" s="129"/>
      <c r="EBT96" s="129"/>
      <c r="EBU96" s="129"/>
      <c r="EBV96" s="129"/>
      <c r="EBW96" s="129"/>
      <c r="EBX96" s="129"/>
      <c r="EBY96" s="129"/>
      <c r="EBZ96" s="129"/>
      <c r="ECA96" s="129"/>
      <c r="ECB96" s="129"/>
      <c r="ECC96" s="129"/>
      <c r="ECD96" s="129"/>
      <c r="ECE96" s="129"/>
      <c r="ECF96" s="129"/>
      <c r="ECG96" s="129"/>
      <c r="ECH96" s="129"/>
      <c r="ECI96" s="129"/>
      <c r="ECJ96" s="129"/>
      <c r="ECK96" s="129"/>
      <c r="ECL96" s="129"/>
      <c r="ECM96" s="129"/>
      <c r="ECN96" s="129"/>
      <c r="ECO96" s="129"/>
      <c r="ECP96" s="129"/>
      <c r="ECQ96" s="129"/>
      <c r="ECR96" s="129"/>
      <c r="ECS96" s="129"/>
      <c r="ECT96" s="129"/>
      <c r="ECU96" s="129"/>
      <c r="ECV96" s="129"/>
      <c r="ECW96" s="129"/>
      <c r="ECX96" s="129"/>
      <c r="ECY96" s="129"/>
      <c r="ECZ96" s="129"/>
      <c r="EDA96" s="129"/>
      <c r="EDB96" s="129"/>
      <c r="EDC96" s="129"/>
      <c r="EDD96" s="129"/>
      <c r="EDE96" s="129"/>
      <c r="EDF96" s="129"/>
      <c r="EDG96" s="129"/>
      <c r="EDH96" s="129"/>
      <c r="EDI96" s="129"/>
      <c r="EDJ96" s="129"/>
      <c r="EDK96" s="129"/>
      <c r="EDL96" s="129"/>
      <c r="EDM96" s="129"/>
      <c r="EDN96" s="129"/>
      <c r="EDO96" s="129"/>
      <c r="EDP96" s="129"/>
      <c r="EDQ96" s="129"/>
      <c r="EDR96" s="129"/>
      <c r="EDS96" s="129"/>
      <c r="EDT96" s="129"/>
      <c r="EDU96" s="129"/>
      <c r="EDV96" s="129"/>
      <c r="EDW96" s="129"/>
      <c r="EDX96" s="129"/>
      <c r="EDY96" s="129"/>
      <c r="EDZ96" s="129"/>
      <c r="EEA96" s="129"/>
      <c r="EEB96" s="129"/>
      <c r="EEC96" s="129"/>
      <c r="EED96" s="129"/>
      <c r="EEE96" s="129"/>
      <c r="EEF96" s="129"/>
      <c r="EEG96" s="129"/>
      <c r="EEH96" s="129"/>
      <c r="EEI96" s="129"/>
      <c r="EEJ96" s="129"/>
      <c r="EEK96" s="129"/>
      <c r="EEL96" s="129"/>
      <c r="EEM96" s="129"/>
      <c r="EEN96" s="129"/>
      <c r="EEO96" s="129"/>
      <c r="EEP96" s="129"/>
      <c r="EEQ96" s="129"/>
      <c r="EER96" s="129"/>
      <c r="EES96" s="129"/>
      <c r="EET96" s="129"/>
      <c r="EEU96" s="129"/>
      <c r="EEV96" s="129"/>
      <c r="EEW96" s="129"/>
      <c r="EEX96" s="129"/>
      <c r="EEY96" s="129"/>
      <c r="EEZ96" s="129"/>
      <c r="EFA96" s="129"/>
      <c r="EFB96" s="129"/>
      <c r="EFC96" s="129"/>
      <c r="EFD96" s="129"/>
      <c r="EFE96" s="129"/>
      <c r="EFF96" s="129"/>
      <c r="EFG96" s="129"/>
      <c r="EFH96" s="129"/>
      <c r="EFI96" s="129"/>
      <c r="EFJ96" s="129"/>
      <c r="EFK96" s="129"/>
      <c r="EFL96" s="129"/>
      <c r="EFM96" s="129"/>
      <c r="EFN96" s="129"/>
      <c r="EFO96" s="129"/>
      <c r="EFP96" s="129"/>
      <c r="EFQ96" s="129"/>
      <c r="EFR96" s="129"/>
      <c r="EFS96" s="129"/>
      <c r="EFT96" s="129"/>
      <c r="EFU96" s="129"/>
      <c r="EFV96" s="129"/>
      <c r="EFW96" s="129"/>
      <c r="EFX96" s="129"/>
      <c r="EFY96" s="129"/>
      <c r="EFZ96" s="129"/>
      <c r="EGA96" s="129"/>
      <c r="EGB96" s="129"/>
      <c r="EGC96" s="129"/>
      <c r="EGD96" s="129"/>
      <c r="EGE96" s="129"/>
      <c r="EGF96" s="129"/>
      <c r="EGG96" s="129"/>
      <c r="EGH96" s="129"/>
      <c r="EGI96" s="129"/>
      <c r="EGJ96" s="129"/>
      <c r="EGK96" s="129"/>
      <c r="EGL96" s="129"/>
      <c r="EGM96" s="129"/>
      <c r="EGN96" s="129"/>
      <c r="EGO96" s="129"/>
      <c r="EGP96" s="129"/>
      <c r="EGQ96" s="129"/>
      <c r="EGR96" s="129"/>
      <c r="EGS96" s="129"/>
      <c r="EGT96" s="129"/>
      <c r="EGU96" s="129"/>
      <c r="EGV96" s="129"/>
      <c r="EGW96" s="129"/>
      <c r="EGX96" s="129"/>
      <c r="EGY96" s="129"/>
      <c r="EGZ96" s="129"/>
      <c r="EHA96" s="129"/>
      <c r="EHB96" s="129"/>
      <c r="EHC96" s="129"/>
      <c r="EHD96" s="129"/>
      <c r="EHE96" s="129"/>
      <c r="EHF96" s="129"/>
      <c r="EHG96" s="129"/>
      <c r="EHH96" s="129"/>
      <c r="EHI96" s="129"/>
      <c r="EHJ96" s="129"/>
      <c r="EHK96" s="129"/>
      <c r="EHL96" s="129"/>
      <c r="EHM96" s="129"/>
      <c r="EHN96" s="129"/>
      <c r="EHO96" s="129"/>
      <c r="EHP96" s="129"/>
      <c r="EHQ96" s="129"/>
      <c r="EHR96" s="129"/>
      <c r="EHS96" s="129"/>
      <c r="EHT96" s="129"/>
      <c r="EHU96" s="129"/>
      <c r="EHV96" s="129"/>
      <c r="EHW96" s="129"/>
      <c r="EHX96" s="129"/>
      <c r="EHY96" s="129"/>
      <c r="EHZ96" s="129"/>
      <c r="EIA96" s="129"/>
      <c r="EIB96" s="129"/>
      <c r="EIC96" s="129"/>
      <c r="EID96" s="129"/>
      <c r="EIE96" s="129"/>
      <c r="EIF96" s="129"/>
      <c r="EIG96" s="129"/>
      <c r="EIH96" s="129"/>
      <c r="EII96" s="129"/>
      <c r="EIJ96" s="129"/>
      <c r="EIK96" s="129"/>
      <c r="EIL96" s="129"/>
      <c r="EIM96" s="129"/>
      <c r="EIN96" s="129"/>
      <c r="EIO96" s="129"/>
      <c r="EIP96" s="129"/>
      <c r="EIQ96" s="129"/>
      <c r="EIR96" s="129"/>
      <c r="EIS96" s="129"/>
      <c r="EIT96" s="129"/>
      <c r="EIU96" s="129"/>
      <c r="EIV96" s="129"/>
      <c r="EIW96" s="129"/>
      <c r="EIX96" s="129"/>
      <c r="EIY96" s="129"/>
      <c r="EIZ96" s="129"/>
      <c r="EJA96" s="129"/>
      <c r="EJB96" s="129"/>
      <c r="EJC96" s="129"/>
      <c r="EJD96" s="129"/>
      <c r="EJE96" s="129"/>
      <c r="EJF96" s="129"/>
      <c r="EJG96" s="129"/>
      <c r="EJH96" s="129"/>
      <c r="EJI96" s="129"/>
      <c r="EJJ96" s="129"/>
      <c r="EJK96" s="129"/>
      <c r="EJL96" s="129"/>
      <c r="EJM96" s="129"/>
      <c r="EJN96" s="129"/>
      <c r="EJO96" s="129"/>
      <c r="EJP96" s="129"/>
      <c r="EJQ96" s="129"/>
      <c r="EJR96" s="129"/>
      <c r="EJS96" s="129"/>
      <c r="EJT96" s="129"/>
      <c r="EJU96" s="129"/>
      <c r="EJV96" s="129"/>
      <c r="EJW96" s="129"/>
      <c r="EJX96" s="129"/>
      <c r="EJY96" s="129"/>
      <c r="EJZ96" s="129"/>
      <c r="EKA96" s="129"/>
      <c r="EKB96" s="129"/>
      <c r="EKC96" s="129"/>
      <c r="EKD96" s="129"/>
      <c r="EKE96" s="129"/>
      <c r="EKF96" s="129"/>
      <c r="EKG96" s="129"/>
      <c r="EKH96" s="129"/>
      <c r="EKI96" s="129"/>
      <c r="EKJ96" s="129"/>
      <c r="EKK96" s="129"/>
      <c r="EKL96" s="129"/>
      <c r="EKM96" s="129"/>
      <c r="EKN96" s="129"/>
      <c r="EKO96" s="129"/>
      <c r="EKP96" s="129"/>
      <c r="EKQ96" s="129"/>
      <c r="EKR96" s="129"/>
      <c r="EKS96" s="129"/>
      <c r="EKT96" s="129"/>
      <c r="EKU96" s="129"/>
      <c r="EKV96" s="129"/>
      <c r="EKW96" s="129"/>
      <c r="EKX96" s="129"/>
      <c r="EKY96" s="129"/>
      <c r="EKZ96" s="129"/>
      <c r="ELA96" s="129"/>
      <c r="ELB96" s="129"/>
      <c r="ELC96" s="129"/>
      <c r="ELD96" s="129"/>
      <c r="ELE96" s="129"/>
      <c r="ELF96" s="129"/>
      <c r="ELG96" s="129"/>
      <c r="ELH96" s="129"/>
      <c r="ELI96" s="129"/>
      <c r="ELJ96" s="129"/>
      <c r="ELK96" s="129"/>
      <c r="ELL96" s="129"/>
      <c r="ELM96" s="129"/>
      <c r="ELN96" s="129"/>
      <c r="ELO96" s="129"/>
      <c r="ELP96" s="129"/>
      <c r="ELQ96" s="129"/>
      <c r="ELR96" s="129"/>
      <c r="ELS96" s="129"/>
      <c r="ELT96" s="129"/>
      <c r="ELU96" s="129"/>
      <c r="ELV96" s="129"/>
      <c r="ELW96" s="129"/>
      <c r="ELX96" s="129"/>
      <c r="ELY96" s="129"/>
      <c r="ELZ96" s="129"/>
      <c r="EMA96" s="129"/>
      <c r="EMB96" s="129"/>
      <c r="EMC96" s="129"/>
      <c r="EMD96" s="129"/>
      <c r="EME96" s="129"/>
      <c r="EMF96" s="129"/>
      <c r="EMG96" s="129"/>
      <c r="EMH96" s="129"/>
      <c r="EMI96" s="129"/>
      <c r="EMJ96" s="129"/>
      <c r="EMK96" s="129"/>
      <c r="EML96" s="129"/>
      <c r="EMM96" s="129"/>
      <c r="EMN96" s="129"/>
      <c r="EMO96" s="129"/>
      <c r="EMP96" s="129"/>
      <c r="EMQ96" s="129"/>
      <c r="EMR96" s="129"/>
      <c r="EMS96" s="129"/>
      <c r="EMT96" s="129"/>
      <c r="EMU96" s="129"/>
      <c r="EMV96" s="129"/>
      <c r="EMW96" s="129"/>
      <c r="EMX96" s="129"/>
      <c r="EMY96" s="129"/>
      <c r="EMZ96" s="129"/>
      <c r="ENA96" s="129"/>
      <c r="ENB96" s="129"/>
      <c r="ENC96" s="129"/>
      <c r="END96" s="129"/>
      <c r="ENE96" s="129"/>
      <c r="ENF96" s="129"/>
      <c r="ENG96" s="129"/>
      <c r="ENH96" s="129"/>
      <c r="ENI96" s="129"/>
      <c r="ENJ96" s="129"/>
      <c r="ENK96" s="129"/>
      <c r="ENL96" s="129"/>
      <c r="ENM96" s="129"/>
      <c r="ENN96" s="129"/>
      <c r="ENO96" s="129"/>
      <c r="ENP96" s="129"/>
      <c r="ENQ96" s="129"/>
      <c r="ENR96" s="129"/>
      <c r="ENS96" s="129"/>
      <c r="ENT96" s="129"/>
      <c r="ENU96" s="129"/>
      <c r="ENV96" s="129"/>
      <c r="ENW96" s="129"/>
      <c r="ENX96" s="129"/>
      <c r="ENY96" s="129"/>
      <c r="ENZ96" s="129"/>
      <c r="EOA96" s="129"/>
      <c r="EOB96" s="129"/>
      <c r="EOC96" s="129"/>
      <c r="EOD96" s="129"/>
      <c r="EOE96" s="129"/>
      <c r="EOF96" s="129"/>
      <c r="EOG96" s="129"/>
      <c r="EOH96" s="129"/>
      <c r="EOI96" s="129"/>
      <c r="EOJ96" s="129"/>
      <c r="EOK96" s="129"/>
      <c r="EOL96" s="129"/>
      <c r="EOM96" s="129"/>
      <c r="EON96" s="129"/>
      <c r="EOO96" s="129"/>
      <c r="EOP96" s="129"/>
      <c r="EOQ96" s="129"/>
      <c r="EOR96" s="129"/>
      <c r="EOS96" s="129"/>
      <c r="EOT96" s="129"/>
      <c r="EOU96" s="129"/>
      <c r="EOV96" s="129"/>
      <c r="EOW96" s="129"/>
      <c r="EOX96" s="129"/>
      <c r="EOY96" s="129"/>
      <c r="EOZ96" s="129"/>
      <c r="EPA96" s="129"/>
      <c r="EPB96" s="129"/>
      <c r="EPC96" s="129"/>
      <c r="EPD96" s="129"/>
      <c r="EPE96" s="129"/>
      <c r="EPF96" s="129"/>
      <c r="EPG96" s="129"/>
      <c r="EPH96" s="129"/>
      <c r="EPI96" s="129"/>
      <c r="EPJ96" s="129"/>
      <c r="EPK96" s="129"/>
      <c r="EPL96" s="129"/>
      <c r="EPM96" s="129"/>
      <c r="EPN96" s="129"/>
      <c r="EPO96" s="129"/>
      <c r="EPP96" s="129"/>
      <c r="EPQ96" s="129"/>
      <c r="EPR96" s="129"/>
      <c r="EPS96" s="129"/>
      <c r="EPT96" s="129"/>
      <c r="EPU96" s="129"/>
      <c r="EPV96" s="129"/>
      <c r="EPW96" s="129"/>
      <c r="EPX96" s="129"/>
      <c r="EPY96" s="129"/>
      <c r="EPZ96" s="129"/>
      <c r="EQA96" s="129"/>
      <c r="EQB96" s="129"/>
      <c r="EQC96" s="129"/>
      <c r="EQD96" s="129"/>
      <c r="EQE96" s="129"/>
      <c r="EQF96" s="129"/>
      <c r="EQG96" s="129"/>
      <c r="EQH96" s="129"/>
      <c r="EQI96" s="129"/>
      <c r="EQJ96" s="129"/>
      <c r="EQK96" s="129"/>
      <c r="EQL96" s="129"/>
      <c r="EQM96" s="129"/>
      <c r="EQN96" s="129"/>
      <c r="EQO96" s="129"/>
      <c r="EQP96" s="129"/>
      <c r="EQQ96" s="129"/>
      <c r="EQR96" s="129"/>
      <c r="EQS96" s="129"/>
      <c r="EQT96" s="129"/>
      <c r="EQU96" s="129"/>
      <c r="EQV96" s="129"/>
      <c r="EQW96" s="129"/>
      <c r="EQX96" s="129"/>
      <c r="EQY96" s="129"/>
      <c r="EQZ96" s="129"/>
      <c r="ERA96" s="129"/>
      <c r="ERB96" s="129"/>
      <c r="ERC96" s="129"/>
      <c r="ERD96" s="129"/>
      <c r="ERE96" s="129"/>
      <c r="ERF96" s="129"/>
      <c r="ERG96" s="129"/>
      <c r="ERH96" s="129"/>
      <c r="ERI96" s="129"/>
      <c r="ERJ96" s="129"/>
      <c r="ERK96" s="129"/>
      <c r="ERL96" s="129"/>
      <c r="ERM96" s="129"/>
      <c r="ERN96" s="129"/>
      <c r="ERO96" s="129"/>
      <c r="ERP96" s="129"/>
      <c r="ERQ96" s="129"/>
      <c r="ERR96" s="129"/>
      <c r="ERS96" s="129"/>
      <c r="ERT96" s="129"/>
      <c r="ERU96" s="129"/>
      <c r="ERV96" s="129"/>
      <c r="ERW96" s="129"/>
      <c r="ERX96" s="129"/>
      <c r="ERY96" s="129"/>
      <c r="ERZ96" s="129"/>
      <c r="ESA96" s="129"/>
      <c r="ESB96" s="129"/>
      <c r="ESC96" s="129"/>
      <c r="ESD96" s="129"/>
      <c r="ESE96" s="129"/>
      <c r="ESF96" s="129"/>
      <c r="ESG96" s="129"/>
      <c r="ESH96" s="129"/>
      <c r="ESI96" s="129"/>
      <c r="ESJ96" s="129"/>
      <c r="ESK96" s="129"/>
      <c r="ESL96" s="129"/>
      <c r="ESM96" s="129"/>
      <c r="ESN96" s="129"/>
      <c r="ESO96" s="129"/>
      <c r="ESP96" s="129"/>
      <c r="ESQ96" s="129"/>
      <c r="ESR96" s="129"/>
      <c r="ESS96" s="129"/>
      <c r="EST96" s="129"/>
      <c r="ESU96" s="129"/>
      <c r="ESV96" s="129"/>
      <c r="ESW96" s="129"/>
      <c r="ESX96" s="129"/>
      <c r="ESY96" s="129"/>
      <c r="ESZ96" s="129"/>
      <c r="ETA96" s="129"/>
      <c r="ETB96" s="129"/>
      <c r="ETC96" s="129"/>
      <c r="ETD96" s="129"/>
      <c r="ETE96" s="129"/>
      <c r="ETF96" s="129"/>
      <c r="ETG96" s="129"/>
      <c r="ETH96" s="129"/>
      <c r="ETI96" s="129"/>
      <c r="ETJ96" s="129"/>
      <c r="ETK96" s="129"/>
      <c r="ETL96" s="129"/>
      <c r="ETM96" s="129"/>
      <c r="ETN96" s="129"/>
      <c r="ETO96" s="129"/>
      <c r="ETP96" s="129"/>
      <c r="ETQ96" s="129"/>
      <c r="ETR96" s="129"/>
      <c r="ETS96" s="129"/>
      <c r="ETT96" s="129"/>
      <c r="ETU96" s="129"/>
      <c r="ETV96" s="129"/>
      <c r="ETW96" s="129"/>
      <c r="ETX96" s="129"/>
      <c r="ETY96" s="129"/>
      <c r="ETZ96" s="129"/>
      <c r="EUA96" s="129"/>
      <c r="EUB96" s="129"/>
      <c r="EUC96" s="129"/>
      <c r="EUD96" s="129"/>
      <c r="EUE96" s="129"/>
      <c r="EUF96" s="129"/>
      <c r="EUG96" s="129"/>
      <c r="EUH96" s="129"/>
      <c r="EUI96" s="129"/>
      <c r="EUJ96" s="129"/>
      <c r="EUK96" s="129"/>
      <c r="EUL96" s="129"/>
      <c r="EUM96" s="129"/>
      <c r="EUN96" s="129"/>
      <c r="EUO96" s="129"/>
      <c r="EUP96" s="129"/>
      <c r="EUQ96" s="129"/>
      <c r="EUR96" s="129"/>
      <c r="EUS96" s="129"/>
      <c r="EUT96" s="129"/>
      <c r="EUU96" s="129"/>
      <c r="EUV96" s="129"/>
      <c r="EUW96" s="129"/>
      <c r="EUX96" s="129"/>
      <c r="EUY96" s="129"/>
      <c r="EUZ96" s="129"/>
      <c r="EVA96" s="129"/>
      <c r="EVB96" s="129"/>
      <c r="EVC96" s="129"/>
      <c r="EVD96" s="129"/>
      <c r="EVE96" s="129"/>
      <c r="EVF96" s="129"/>
      <c r="EVG96" s="129"/>
      <c r="EVH96" s="129"/>
      <c r="EVI96" s="129"/>
      <c r="EVJ96" s="129"/>
      <c r="EVK96" s="129"/>
      <c r="EVL96" s="129"/>
      <c r="EVM96" s="129"/>
      <c r="EVN96" s="129"/>
      <c r="EVO96" s="129"/>
      <c r="EVP96" s="129"/>
      <c r="EVQ96" s="129"/>
      <c r="EVR96" s="129"/>
      <c r="EVS96" s="129"/>
      <c r="EVT96" s="129"/>
      <c r="EVU96" s="129"/>
      <c r="EVV96" s="129"/>
      <c r="EVW96" s="129"/>
      <c r="EVX96" s="129"/>
      <c r="EVY96" s="129"/>
      <c r="EVZ96" s="129"/>
      <c r="EWA96" s="129"/>
      <c r="EWB96" s="129"/>
      <c r="EWC96" s="129"/>
      <c r="EWD96" s="129"/>
      <c r="EWE96" s="129"/>
      <c r="EWF96" s="129"/>
      <c r="EWG96" s="129"/>
      <c r="EWH96" s="129"/>
      <c r="EWI96" s="129"/>
      <c r="EWJ96" s="129"/>
      <c r="EWK96" s="129"/>
      <c r="EWL96" s="129"/>
      <c r="EWM96" s="129"/>
      <c r="EWN96" s="129"/>
      <c r="EWO96" s="129"/>
      <c r="EWP96" s="129"/>
      <c r="EWQ96" s="129"/>
      <c r="EWR96" s="129"/>
      <c r="EWS96" s="129"/>
      <c r="EWT96" s="129"/>
      <c r="EWU96" s="129"/>
      <c r="EWV96" s="129"/>
      <c r="EWW96" s="129"/>
      <c r="EWX96" s="129"/>
      <c r="EWY96" s="129"/>
      <c r="EWZ96" s="129"/>
      <c r="EXA96" s="129"/>
      <c r="EXB96" s="129"/>
      <c r="EXC96" s="129"/>
      <c r="EXD96" s="129"/>
      <c r="EXE96" s="129"/>
      <c r="EXF96" s="129"/>
      <c r="EXG96" s="129"/>
      <c r="EXH96" s="129"/>
      <c r="EXI96" s="129"/>
      <c r="EXJ96" s="129"/>
      <c r="EXK96" s="129"/>
      <c r="EXL96" s="129"/>
      <c r="EXM96" s="129"/>
      <c r="EXN96" s="129"/>
      <c r="EXO96" s="129"/>
      <c r="EXP96" s="129"/>
      <c r="EXQ96" s="129"/>
      <c r="EXR96" s="129"/>
      <c r="EXS96" s="129"/>
      <c r="EXT96" s="129"/>
      <c r="EXU96" s="129"/>
      <c r="EXV96" s="129"/>
      <c r="EXW96" s="129"/>
      <c r="EXX96" s="129"/>
      <c r="EXY96" s="129"/>
      <c r="EXZ96" s="129"/>
      <c r="EYA96" s="129"/>
      <c r="EYB96" s="129"/>
      <c r="EYC96" s="129"/>
      <c r="EYD96" s="129"/>
      <c r="EYE96" s="129"/>
      <c r="EYF96" s="129"/>
      <c r="EYG96" s="129"/>
      <c r="EYH96" s="129"/>
      <c r="EYI96" s="129"/>
      <c r="EYJ96" s="129"/>
      <c r="EYK96" s="129"/>
      <c r="EYL96" s="129"/>
      <c r="EYM96" s="129"/>
      <c r="EYN96" s="129"/>
      <c r="EYO96" s="129"/>
      <c r="EYP96" s="129"/>
      <c r="EYQ96" s="129"/>
      <c r="EYR96" s="129"/>
      <c r="EYS96" s="129"/>
      <c r="EYT96" s="129"/>
      <c r="EYU96" s="129"/>
      <c r="EYV96" s="129"/>
      <c r="EYW96" s="129"/>
      <c r="EYX96" s="129"/>
      <c r="EYY96" s="129"/>
      <c r="EYZ96" s="129"/>
      <c r="EZA96" s="129"/>
      <c r="EZB96" s="129"/>
      <c r="EZC96" s="129"/>
      <c r="EZD96" s="129"/>
      <c r="EZE96" s="129"/>
      <c r="EZF96" s="129"/>
      <c r="EZG96" s="129"/>
      <c r="EZH96" s="129"/>
      <c r="EZI96" s="129"/>
      <c r="EZJ96" s="129"/>
      <c r="EZK96" s="129"/>
      <c r="EZL96" s="129"/>
      <c r="EZM96" s="129"/>
      <c r="EZN96" s="129"/>
      <c r="EZO96" s="129"/>
      <c r="EZP96" s="129"/>
      <c r="EZQ96" s="129"/>
      <c r="EZR96" s="129"/>
      <c r="EZS96" s="129"/>
      <c r="EZT96" s="129"/>
      <c r="EZU96" s="129"/>
      <c r="EZV96" s="129"/>
      <c r="EZW96" s="129"/>
      <c r="EZX96" s="129"/>
      <c r="EZY96" s="129"/>
      <c r="EZZ96" s="129"/>
      <c r="FAA96" s="129"/>
      <c r="FAB96" s="129"/>
      <c r="FAC96" s="129"/>
      <c r="FAD96" s="129"/>
      <c r="FAE96" s="129"/>
      <c r="FAF96" s="129"/>
      <c r="FAG96" s="129"/>
      <c r="FAH96" s="129"/>
      <c r="FAI96" s="129"/>
      <c r="FAJ96" s="129"/>
      <c r="FAK96" s="129"/>
      <c r="FAL96" s="129"/>
      <c r="FAM96" s="129"/>
      <c r="FAN96" s="129"/>
      <c r="FAO96" s="129"/>
      <c r="FAP96" s="129"/>
      <c r="FAQ96" s="129"/>
      <c r="FAR96" s="129"/>
      <c r="FAS96" s="129"/>
      <c r="FAT96" s="129"/>
      <c r="FAU96" s="129"/>
      <c r="FAV96" s="129"/>
      <c r="FAW96" s="129"/>
      <c r="FAX96" s="129"/>
      <c r="FAY96" s="129"/>
      <c r="FAZ96" s="129"/>
      <c r="FBA96" s="129"/>
      <c r="FBB96" s="129"/>
      <c r="FBC96" s="129"/>
      <c r="FBD96" s="129"/>
      <c r="FBE96" s="129"/>
      <c r="FBF96" s="129"/>
      <c r="FBG96" s="129"/>
      <c r="FBH96" s="129"/>
      <c r="FBI96" s="129"/>
      <c r="FBJ96" s="129"/>
      <c r="FBK96" s="129"/>
      <c r="FBL96" s="129"/>
      <c r="FBM96" s="129"/>
      <c r="FBN96" s="129"/>
      <c r="FBO96" s="129"/>
      <c r="FBP96" s="129"/>
      <c r="FBQ96" s="129"/>
      <c r="FBR96" s="129"/>
      <c r="FBS96" s="129"/>
      <c r="FBT96" s="129"/>
      <c r="FBU96" s="129"/>
      <c r="FBV96" s="129"/>
      <c r="FBW96" s="129"/>
      <c r="FBX96" s="129"/>
      <c r="FBY96" s="129"/>
      <c r="FBZ96" s="129"/>
      <c r="FCA96" s="129"/>
      <c r="FCB96" s="129"/>
      <c r="FCC96" s="129"/>
      <c r="FCD96" s="129"/>
      <c r="FCE96" s="129"/>
      <c r="FCF96" s="129"/>
      <c r="FCG96" s="129"/>
      <c r="FCH96" s="129"/>
      <c r="FCI96" s="129"/>
      <c r="FCJ96" s="129"/>
      <c r="FCK96" s="129"/>
      <c r="FCL96" s="129"/>
      <c r="FCM96" s="129"/>
      <c r="FCN96" s="129"/>
      <c r="FCO96" s="129"/>
      <c r="FCP96" s="129"/>
      <c r="FCQ96" s="129"/>
      <c r="FCR96" s="129"/>
      <c r="FCS96" s="129"/>
      <c r="FCT96" s="129"/>
      <c r="FCU96" s="129"/>
      <c r="FCV96" s="129"/>
      <c r="FCW96" s="129"/>
      <c r="FCX96" s="129"/>
      <c r="FCY96" s="129"/>
      <c r="FCZ96" s="129"/>
      <c r="FDA96" s="129"/>
      <c r="FDB96" s="129"/>
      <c r="FDC96" s="129"/>
      <c r="FDD96" s="129"/>
      <c r="FDE96" s="129"/>
      <c r="FDF96" s="129"/>
      <c r="FDG96" s="129"/>
      <c r="FDH96" s="129"/>
      <c r="FDI96" s="129"/>
      <c r="FDJ96" s="129"/>
      <c r="FDK96" s="129"/>
      <c r="FDL96" s="129"/>
      <c r="FDM96" s="129"/>
      <c r="FDN96" s="129"/>
      <c r="FDO96" s="129"/>
      <c r="FDP96" s="129"/>
      <c r="FDQ96" s="129"/>
      <c r="FDR96" s="129"/>
      <c r="FDS96" s="129"/>
      <c r="FDT96" s="129"/>
      <c r="FDU96" s="129"/>
      <c r="FDV96" s="129"/>
      <c r="FDW96" s="129"/>
      <c r="FDX96" s="129"/>
      <c r="FDY96" s="129"/>
      <c r="FDZ96" s="129"/>
      <c r="FEA96" s="129"/>
      <c r="FEB96" s="129"/>
      <c r="FEC96" s="129"/>
      <c r="FED96" s="129"/>
      <c r="FEE96" s="129"/>
      <c r="FEF96" s="129"/>
      <c r="FEG96" s="129"/>
      <c r="FEH96" s="129"/>
      <c r="FEI96" s="129"/>
      <c r="FEJ96" s="129"/>
      <c r="FEK96" s="129"/>
      <c r="FEL96" s="129"/>
      <c r="FEM96" s="129"/>
      <c r="FEN96" s="129"/>
      <c r="FEO96" s="129"/>
      <c r="FEP96" s="129"/>
      <c r="FEQ96" s="129"/>
      <c r="FER96" s="129"/>
      <c r="FES96" s="129"/>
      <c r="FET96" s="129"/>
      <c r="FEU96" s="129"/>
      <c r="FEV96" s="129"/>
      <c r="FEW96" s="129"/>
      <c r="FEX96" s="129"/>
      <c r="FEY96" s="129"/>
      <c r="FEZ96" s="129"/>
      <c r="FFA96" s="129"/>
      <c r="FFB96" s="129"/>
      <c r="FFC96" s="129"/>
      <c r="FFD96" s="129"/>
      <c r="FFE96" s="129"/>
      <c r="FFF96" s="129"/>
      <c r="FFG96" s="129"/>
      <c r="FFH96" s="129"/>
      <c r="FFI96" s="129"/>
      <c r="FFJ96" s="129"/>
      <c r="FFK96" s="129"/>
      <c r="FFL96" s="129"/>
      <c r="FFM96" s="129"/>
      <c r="FFN96" s="129"/>
      <c r="FFO96" s="129"/>
      <c r="FFP96" s="129"/>
      <c r="FFQ96" s="129"/>
      <c r="FFR96" s="129"/>
      <c r="FFS96" s="129"/>
      <c r="FFT96" s="129"/>
      <c r="FFU96" s="129"/>
      <c r="FFV96" s="129"/>
      <c r="FFW96" s="129"/>
      <c r="FFX96" s="129"/>
      <c r="FFY96" s="129"/>
      <c r="FFZ96" s="129"/>
      <c r="FGA96" s="129"/>
      <c r="FGB96" s="129"/>
      <c r="FGC96" s="129"/>
      <c r="FGD96" s="129"/>
      <c r="FGE96" s="129"/>
      <c r="FGF96" s="129"/>
      <c r="FGG96" s="129"/>
      <c r="FGH96" s="129"/>
      <c r="FGI96" s="129"/>
      <c r="FGJ96" s="129"/>
      <c r="FGK96" s="129"/>
      <c r="FGL96" s="129"/>
      <c r="FGM96" s="129"/>
      <c r="FGN96" s="129"/>
      <c r="FGO96" s="129"/>
      <c r="FGP96" s="129"/>
      <c r="FGQ96" s="129"/>
      <c r="FGR96" s="129"/>
      <c r="FGS96" s="129"/>
      <c r="FGT96" s="129"/>
      <c r="FGU96" s="129"/>
      <c r="FGV96" s="129"/>
      <c r="FGW96" s="129"/>
      <c r="FGX96" s="129"/>
      <c r="FGY96" s="129"/>
      <c r="FGZ96" s="129"/>
      <c r="FHA96" s="129"/>
      <c r="FHB96" s="129"/>
      <c r="FHC96" s="129"/>
      <c r="FHD96" s="129"/>
      <c r="FHE96" s="129"/>
      <c r="FHF96" s="129"/>
      <c r="FHG96" s="129"/>
      <c r="FHH96" s="129"/>
      <c r="FHI96" s="129"/>
      <c r="FHJ96" s="129"/>
      <c r="FHK96" s="129"/>
      <c r="FHL96" s="129"/>
      <c r="FHM96" s="129"/>
      <c r="FHN96" s="129"/>
      <c r="FHO96" s="129"/>
      <c r="FHP96" s="129"/>
      <c r="FHQ96" s="129"/>
      <c r="FHR96" s="129"/>
      <c r="FHS96" s="129"/>
      <c r="FHT96" s="129"/>
      <c r="FHU96" s="129"/>
      <c r="FHV96" s="129"/>
      <c r="FHW96" s="129"/>
      <c r="FHX96" s="129"/>
      <c r="FHY96" s="129"/>
      <c r="FHZ96" s="129"/>
      <c r="FIA96" s="129"/>
      <c r="FIB96" s="129"/>
      <c r="FIC96" s="129"/>
      <c r="FID96" s="129"/>
      <c r="FIE96" s="129"/>
      <c r="FIF96" s="129"/>
      <c r="FIG96" s="129"/>
      <c r="FIH96" s="129"/>
      <c r="FII96" s="129"/>
      <c r="FIJ96" s="129"/>
      <c r="FIK96" s="129"/>
      <c r="FIL96" s="129"/>
      <c r="FIM96" s="129"/>
      <c r="FIN96" s="129"/>
      <c r="FIO96" s="129"/>
      <c r="FIP96" s="129"/>
      <c r="FIQ96" s="129"/>
      <c r="FIR96" s="129"/>
      <c r="FIS96" s="129"/>
      <c r="FIT96" s="129"/>
      <c r="FIU96" s="129"/>
      <c r="FIV96" s="129"/>
      <c r="FIW96" s="129"/>
      <c r="FIX96" s="129"/>
      <c r="FIY96" s="129"/>
      <c r="FIZ96" s="129"/>
      <c r="FJA96" s="129"/>
      <c r="FJB96" s="129"/>
      <c r="FJC96" s="129"/>
      <c r="FJD96" s="129"/>
      <c r="FJE96" s="129"/>
      <c r="FJF96" s="129"/>
      <c r="FJG96" s="129"/>
      <c r="FJH96" s="129"/>
      <c r="FJI96" s="129"/>
      <c r="FJJ96" s="129"/>
      <c r="FJK96" s="129"/>
      <c r="FJL96" s="129"/>
      <c r="FJM96" s="129"/>
      <c r="FJN96" s="129"/>
      <c r="FJO96" s="129"/>
      <c r="FJP96" s="129"/>
      <c r="FJQ96" s="129"/>
      <c r="FJR96" s="129"/>
      <c r="FJS96" s="129"/>
      <c r="FJT96" s="129"/>
      <c r="FJU96" s="129"/>
      <c r="FJV96" s="129"/>
      <c r="FJW96" s="129"/>
      <c r="FJX96" s="129"/>
      <c r="FJY96" s="129"/>
      <c r="FJZ96" s="129"/>
      <c r="FKA96" s="129"/>
      <c r="FKB96" s="129"/>
      <c r="FKC96" s="129"/>
      <c r="FKD96" s="129"/>
      <c r="FKE96" s="129"/>
      <c r="FKF96" s="129"/>
      <c r="FKG96" s="129"/>
      <c r="FKH96" s="129"/>
      <c r="FKI96" s="129"/>
      <c r="FKJ96" s="129"/>
      <c r="FKK96" s="129"/>
      <c r="FKL96" s="129"/>
      <c r="FKM96" s="129"/>
      <c r="FKN96" s="129"/>
      <c r="FKO96" s="129"/>
      <c r="FKP96" s="129"/>
      <c r="FKQ96" s="129"/>
      <c r="FKR96" s="129"/>
      <c r="FKS96" s="129"/>
      <c r="FKT96" s="129"/>
      <c r="FKU96" s="129"/>
      <c r="FKV96" s="129"/>
      <c r="FKW96" s="129"/>
      <c r="FKX96" s="129"/>
      <c r="FKY96" s="129"/>
      <c r="FKZ96" s="129"/>
      <c r="FLA96" s="129"/>
      <c r="FLB96" s="129"/>
      <c r="FLC96" s="129"/>
      <c r="FLD96" s="129"/>
      <c r="FLE96" s="129"/>
      <c r="FLF96" s="129"/>
      <c r="FLG96" s="129"/>
      <c r="FLH96" s="129"/>
      <c r="FLI96" s="129"/>
      <c r="FLJ96" s="129"/>
      <c r="FLK96" s="129"/>
      <c r="FLL96" s="129"/>
      <c r="FLM96" s="129"/>
      <c r="FLN96" s="129"/>
      <c r="FLO96" s="129"/>
      <c r="FLP96" s="129"/>
      <c r="FLQ96" s="129"/>
      <c r="FLR96" s="129"/>
      <c r="FLS96" s="129"/>
      <c r="FLT96" s="129"/>
      <c r="FLU96" s="129"/>
      <c r="FLV96" s="129"/>
      <c r="FLW96" s="129"/>
      <c r="FLX96" s="129"/>
      <c r="FLY96" s="129"/>
      <c r="FLZ96" s="129"/>
      <c r="FMA96" s="129"/>
      <c r="FMB96" s="129"/>
      <c r="FMC96" s="129"/>
      <c r="FMD96" s="129"/>
      <c r="FME96" s="129"/>
      <c r="FMF96" s="129"/>
      <c r="FMG96" s="129"/>
      <c r="FMH96" s="129"/>
      <c r="FMI96" s="129"/>
      <c r="FMJ96" s="129"/>
      <c r="FMK96" s="129"/>
      <c r="FML96" s="129"/>
      <c r="FMM96" s="129"/>
      <c r="FMN96" s="129"/>
      <c r="FMO96" s="129"/>
      <c r="FMP96" s="129"/>
      <c r="FMQ96" s="129"/>
      <c r="FMR96" s="129"/>
      <c r="FMS96" s="129"/>
      <c r="FMT96" s="129"/>
      <c r="FMU96" s="129"/>
      <c r="FMV96" s="129"/>
      <c r="FMW96" s="129"/>
      <c r="FMX96" s="129"/>
      <c r="FMY96" s="129"/>
      <c r="FMZ96" s="129"/>
      <c r="FNA96" s="129"/>
      <c r="FNB96" s="129"/>
      <c r="FNC96" s="129"/>
      <c r="FND96" s="129"/>
      <c r="FNE96" s="129"/>
      <c r="FNF96" s="129"/>
      <c r="FNG96" s="129"/>
      <c r="FNH96" s="129"/>
      <c r="FNI96" s="129"/>
      <c r="FNJ96" s="129"/>
      <c r="FNK96" s="129"/>
      <c r="FNL96" s="129"/>
      <c r="FNM96" s="129"/>
      <c r="FNN96" s="129"/>
      <c r="FNO96" s="129"/>
      <c r="FNP96" s="129"/>
      <c r="FNQ96" s="129"/>
      <c r="FNR96" s="129"/>
      <c r="FNS96" s="129"/>
      <c r="FNT96" s="129"/>
      <c r="FNU96" s="129"/>
      <c r="FNV96" s="129"/>
      <c r="FNW96" s="129"/>
      <c r="FNX96" s="129"/>
      <c r="FNY96" s="129"/>
      <c r="FNZ96" s="129"/>
      <c r="FOA96" s="129"/>
      <c r="FOB96" s="129"/>
      <c r="FOC96" s="129"/>
      <c r="FOD96" s="129"/>
      <c r="FOE96" s="129"/>
      <c r="FOF96" s="129"/>
      <c r="FOG96" s="129"/>
      <c r="FOH96" s="129"/>
      <c r="FOI96" s="129"/>
      <c r="FOJ96" s="129"/>
      <c r="FOK96" s="129"/>
      <c r="FOL96" s="129"/>
      <c r="FOM96" s="129"/>
      <c r="FON96" s="129"/>
      <c r="FOO96" s="129"/>
      <c r="FOP96" s="129"/>
      <c r="FOQ96" s="129"/>
      <c r="FOR96" s="129"/>
      <c r="FOS96" s="129"/>
      <c r="FOT96" s="129"/>
      <c r="FOU96" s="129"/>
      <c r="FOV96" s="129"/>
      <c r="FOW96" s="129"/>
      <c r="FOX96" s="129"/>
      <c r="FOY96" s="129"/>
      <c r="FOZ96" s="129"/>
      <c r="FPA96" s="129"/>
      <c r="FPB96" s="129"/>
      <c r="FPC96" s="129"/>
      <c r="FPD96" s="129"/>
      <c r="FPE96" s="129"/>
      <c r="FPF96" s="129"/>
      <c r="FPG96" s="129"/>
      <c r="FPH96" s="129"/>
      <c r="FPI96" s="129"/>
      <c r="FPJ96" s="129"/>
      <c r="FPK96" s="129"/>
      <c r="FPL96" s="129"/>
      <c r="FPM96" s="129"/>
      <c r="FPN96" s="129"/>
      <c r="FPO96" s="129"/>
      <c r="FPP96" s="129"/>
      <c r="FPQ96" s="129"/>
      <c r="FPR96" s="129"/>
      <c r="FPS96" s="129"/>
      <c r="FPT96" s="129"/>
      <c r="FPU96" s="129"/>
      <c r="FPV96" s="129"/>
      <c r="FPW96" s="129"/>
      <c r="FPX96" s="129"/>
      <c r="FPY96" s="129"/>
      <c r="FPZ96" s="129"/>
      <c r="FQA96" s="129"/>
      <c r="FQB96" s="129"/>
      <c r="FQC96" s="129"/>
      <c r="FQD96" s="129"/>
      <c r="FQE96" s="129"/>
      <c r="FQF96" s="129"/>
      <c r="FQG96" s="129"/>
      <c r="FQH96" s="129"/>
      <c r="FQI96" s="129"/>
      <c r="FQJ96" s="129"/>
      <c r="FQK96" s="129"/>
      <c r="FQL96" s="129"/>
      <c r="FQM96" s="129"/>
      <c r="FQN96" s="129"/>
      <c r="FQO96" s="129"/>
      <c r="FQP96" s="129"/>
      <c r="FQQ96" s="129"/>
      <c r="FQR96" s="129"/>
      <c r="FQS96" s="129"/>
      <c r="FQT96" s="129"/>
      <c r="FQU96" s="129"/>
      <c r="FQV96" s="129"/>
      <c r="FQW96" s="129"/>
      <c r="FQX96" s="129"/>
      <c r="FQY96" s="129"/>
      <c r="FQZ96" s="129"/>
      <c r="FRA96" s="129"/>
      <c r="FRB96" s="129"/>
      <c r="FRC96" s="129"/>
      <c r="FRD96" s="129"/>
      <c r="FRE96" s="129"/>
      <c r="FRF96" s="129"/>
      <c r="FRG96" s="129"/>
      <c r="FRH96" s="129"/>
      <c r="FRI96" s="129"/>
      <c r="FRJ96" s="129"/>
      <c r="FRK96" s="129"/>
      <c r="FRL96" s="129"/>
      <c r="FRM96" s="129"/>
      <c r="FRN96" s="129"/>
      <c r="FRO96" s="129"/>
      <c r="FRP96" s="129"/>
      <c r="FRQ96" s="129"/>
      <c r="FRR96" s="129"/>
      <c r="FRS96" s="129"/>
      <c r="FRT96" s="129"/>
      <c r="FRU96" s="129"/>
      <c r="FRV96" s="129"/>
      <c r="FRW96" s="129"/>
      <c r="FRX96" s="129"/>
      <c r="FRY96" s="129"/>
      <c r="FRZ96" s="129"/>
      <c r="FSA96" s="129"/>
      <c r="FSB96" s="129"/>
      <c r="FSC96" s="129"/>
      <c r="FSD96" s="129"/>
      <c r="FSE96" s="129"/>
      <c r="FSF96" s="129"/>
      <c r="FSG96" s="129"/>
      <c r="FSH96" s="129"/>
      <c r="FSI96" s="129"/>
      <c r="FSJ96" s="129"/>
      <c r="FSK96" s="129"/>
      <c r="FSL96" s="129"/>
      <c r="FSM96" s="129"/>
      <c r="FSN96" s="129"/>
      <c r="FSO96" s="129"/>
      <c r="FSP96" s="129"/>
      <c r="FSQ96" s="129"/>
      <c r="FSR96" s="129"/>
      <c r="FSS96" s="129"/>
      <c r="FST96" s="129"/>
      <c r="FSU96" s="129"/>
      <c r="FSV96" s="129"/>
      <c r="FSW96" s="129"/>
      <c r="FSX96" s="129"/>
      <c r="FSY96" s="129"/>
      <c r="FSZ96" s="129"/>
      <c r="FTA96" s="129"/>
      <c r="FTB96" s="129"/>
      <c r="FTC96" s="129"/>
      <c r="FTD96" s="129"/>
      <c r="FTE96" s="129"/>
      <c r="FTF96" s="129"/>
      <c r="FTG96" s="129"/>
      <c r="FTH96" s="129"/>
      <c r="FTI96" s="129"/>
      <c r="FTJ96" s="129"/>
      <c r="FTK96" s="129"/>
      <c r="FTL96" s="129"/>
      <c r="FTM96" s="129"/>
      <c r="FTN96" s="129"/>
      <c r="FTO96" s="129"/>
      <c r="FTP96" s="129"/>
      <c r="FTQ96" s="129"/>
      <c r="FTR96" s="129"/>
      <c r="FTS96" s="129"/>
      <c r="FTT96" s="129"/>
      <c r="FTU96" s="129"/>
      <c r="FTV96" s="129"/>
      <c r="FTW96" s="129"/>
      <c r="FTX96" s="129"/>
      <c r="FTY96" s="129"/>
      <c r="FTZ96" s="129"/>
      <c r="FUA96" s="129"/>
      <c r="FUB96" s="129"/>
      <c r="FUC96" s="129"/>
      <c r="FUD96" s="129"/>
      <c r="FUE96" s="129"/>
      <c r="FUF96" s="129"/>
      <c r="FUG96" s="129"/>
      <c r="FUH96" s="129"/>
      <c r="FUI96" s="129"/>
      <c r="FUJ96" s="129"/>
      <c r="FUK96" s="129"/>
      <c r="FUL96" s="129"/>
      <c r="FUM96" s="129"/>
      <c r="FUN96" s="129"/>
      <c r="FUO96" s="129"/>
      <c r="FUP96" s="129"/>
      <c r="FUQ96" s="129"/>
      <c r="FUR96" s="129"/>
      <c r="FUS96" s="129"/>
      <c r="FUT96" s="129"/>
      <c r="FUU96" s="129"/>
      <c r="FUV96" s="129"/>
      <c r="FUW96" s="129"/>
      <c r="FUX96" s="129"/>
      <c r="FUY96" s="129"/>
      <c r="FUZ96" s="129"/>
      <c r="FVA96" s="129"/>
      <c r="FVB96" s="129"/>
      <c r="FVC96" s="129"/>
      <c r="FVD96" s="129"/>
      <c r="FVE96" s="129"/>
      <c r="FVF96" s="129"/>
      <c r="FVG96" s="129"/>
      <c r="FVH96" s="129"/>
      <c r="FVI96" s="129"/>
      <c r="FVJ96" s="129"/>
      <c r="FVK96" s="129"/>
      <c r="FVL96" s="129"/>
      <c r="FVM96" s="129"/>
      <c r="FVN96" s="129"/>
      <c r="FVO96" s="129"/>
      <c r="FVP96" s="129"/>
      <c r="FVQ96" s="129"/>
      <c r="FVR96" s="129"/>
      <c r="FVS96" s="129"/>
      <c r="FVT96" s="129"/>
      <c r="FVU96" s="129"/>
      <c r="FVV96" s="129"/>
      <c r="FVW96" s="129"/>
      <c r="FVX96" s="129"/>
      <c r="FVY96" s="129"/>
      <c r="FVZ96" s="129"/>
      <c r="FWA96" s="129"/>
      <c r="FWB96" s="129"/>
      <c r="FWC96" s="129"/>
      <c r="FWD96" s="129"/>
      <c r="FWE96" s="129"/>
      <c r="FWF96" s="129"/>
      <c r="FWG96" s="129"/>
      <c r="FWH96" s="129"/>
      <c r="FWI96" s="129"/>
      <c r="FWJ96" s="129"/>
      <c r="FWK96" s="129"/>
      <c r="FWL96" s="129"/>
      <c r="FWM96" s="129"/>
      <c r="FWN96" s="129"/>
      <c r="FWO96" s="129"/>
      <c r="FWP96" s="129"/>
      <c r="FWQ96" s="129"/>
      <c r="FWR96" s="129"/>
      <c r="FWS96" s="129"/>
      <c r="FWT96" s="129"/>
      <c r="FWU96" s="129"/>
      <c r="FWV96" s="129"/>
      <c r="FWW96" s="129"/>
      <c r="FWX96" s="129"/>
      <c r="FWY96" s="129"/>
      <c r="FWZ96" s="129"/>
      <c r="FXA96" s="129"/>
      <c r="FXB96" s="129"/>
      <c r="FXC96" s="129"/>
      <c r="FXD96" s="129"/>
      <c r="FXE96" s="129"/>
      <c r="FXF96" s="129"/>
      <c r="FXG96" s="129"/>
      <c r="FXH96" s="129"/>
      <c r="FXI96" s="129"/>
      <c r="FXJ96" s="129"/>
      <c r="FXK96" s="129"/>
      <c r="FXL96" s="129"/>
      <c r="FXM96" s="129"/>
      <c r="FXN96" s="129"/>
      <c r="FXO96" s="129"/>
      <c r="FXP96" s="129"/>
      <c r="FXQ96" s="129"/>
      <c r="FXR96" s="129"/>
      <c r="FXS96" s="129"/>
      <c r="FXT96" s="129"/>
      <c r="FXU96" s="129"/>
      <c r="FXV96" s="129"/>
      <c r="FXW96" s="129"/>
      <c r="FXX96" s="129"/>
      <c r="FXY96" s="129"/>
      <c r="FXZ96" s="129"/>
      <c r="FYA96" s="129"/>
      <c r="FYB96" s="129"/>
      <c r="FYC96" s="129"/>
      <c r="FYD96" s="129"/>
      <c r="FYE96" s="129"/>
      <c r="FYF96" s="129"/>
      <c r="FYG96" s="129"/>
      <c r="FYH96" s="129"/>
      <c r="FYI96" s="129"/>
      <c r="FYJ96" s="129"/>
      <c r="FYK96" s="129"/>
      <c r="FYL96" s="129"/>
      <c r="FYM96" s="129"/>
      <c r="FYN96" s="129"/>
      <c r="FYO96" s="129"/>
      <c r="FYP96" s="129"/>
      <c r="FYQ96" s="129"/>
      <c r="FYR96" s="129"/>
      <c r="FYS96" s="129"/>
      <c r="FYT96" s="129"/>
      <c r="FYU96" s="129"/>
      <c r="FYV96" s="129"/>
      <c r="FYW96" s="129"/>
      <c r="FYX96" s="129"/>
      <c r="FYY96" s="129"/>
      <c r="FYZ96" s="129"/>
      <c r="FZA96" s="129"/>
      <c r="FZB96" s="129"/>
      <c r="FZC96" s="129"/>
      <c r="FZD96" s="129"/>
      <c r="FZE96" s="129"/>
      <c r="FZF96" s="129"/>
      <c r="FZG96" s="129"/>
      <c r="FZH96" s="129"/>
      <c r="FZI96" s="129"/>
      <c r="FZJ96" s="129"/>
      <c r="FZK96" s="129"/>
      <c r="FZL96" s="129"/>
      <c r="FZM96" s="129"/>
      <c r="FZN96" s="129"/>
      <c r="FZO96" s="129"/>
      <c r="FZP96" s="129"/>
      <c r="FZQ96" s="129"/>
      <c r="FZR96" s="129"/>
      <c r="FZS96" s="129"/>
      <c r="FZT96" s="129"/>
      <c r="FZU96" s="129"/>
      <c r="FZV96" s="129"/>
      <c r="FZW96" s="129"/>
      <c r="FZX96" s="129"/>
      <c r="FZY96" s="129"/>
      <c r="FZZ96" s="129"/>
      <c r="GAA96" s="129"/>
      <c r="GAB96" s="129"/>
      <c r="GAC96" s="129"/>
      <c r="GAD96" s="129"/>
      <c r="GAE96" s="129"/>
      <c r="GAF96" s="129"/>
      <c r="GAG96" s="129"/>
      <c r="GAH96" s="129"/>
      <c r="GAI96" s="129"/>
      <c r="GAJ96" s="129"/>
      <c r="GAK96" s="129"/>
      <c r="GAL96" s="129"/>
      <c r="GAM96" s="129"/>
      <c r="GAN96" s="129"/>
      <c r="GAO96" s="129"/>
      <c r="GAP96" s="129"/>
      <c r="GAQ96" s="129"/>
      <c r="GAR96" s="129"/>
      <c r="GAS96" s="129"/>
      <c r="GAT96" s="129"/>
      <c r="GAU96" s="129"/>
      <c r="GAV96" s="129"/>
      <c r="GAW96" s="129"/>
      <c r="GAX96" s="129"/>
      <c r="GAY96" s="129"/>
      <c r="GAZ96" s="129"/>
      <c r="GBA96" s="129"/>
      <c r="GBB96" s="129"/>
      <c r="GBC96" s="129"/>
      <c r="GBD96" s="129"/>
      <c r="GBE96" s="129"/>
      <c r="GBF96" s="129"/>
      <c r="GBG96" s="129"/>
      <c r="GBH96" s="129"/>
      <c r="GBI96" s="129"/>
      <c r="GBJ96" s="129"/>
      <c r="GBK96" s="129"/>
      <c r="GBL96" s="129"/>
      <c r="GBM96" s="129"/>
      <c r="GBN96" s="129"/>
      <c r="GBO96" s="129"/>
      <c r="GBP96" s="129"/>
      <c r="GBQ96" s="129"/>
      <c r="GBR96" s="129"/>
      <c r="GBS96" s="129"/>
      <c r="GBT96" s="129"/>
      <c r="GBU96" s="129"/>
      <c r="GBV96" s="129"/>
      <c r="GBW96" s="129"/>
      <c r="GBX96" s="129"/>
      <c r="GBY96" s="129"/>
      <c r="GBZ96" s="129"/>
      <c r="GCA96" s="129"/>
      <c r="GCB96" s="129"/>
      <c r="GCC96" s="129"/>
      <c r="GCD96" s="129"/>
      <c r="GCE96" s="129"/>
      <c r="GCF96" s="129"/>
      <c r="GCG96" s="129"/>
      <c r="GCH96" s="129"/>
      <c r="GCI96" s="129"/>
      <c r="GCJ96" s="129"/>
      <c r="GCK96" s="129"/>
      <c r="GCL96" s="129"/>
      <c r="GCM96" s="129"/>
      <c r="GCN96" s="129"/>
      <c r="GCO96" s="129"/>
      <c r="GCP96" s="129"/>
      <c r="GCQ96" s="129"/>
      <c r="GCR96" s="129"/>
      <c r="GCS96" s="129"/>
      <c r="GCT96" s="129"/>
      <c r="GCU96" s="129"/>
      <c r="GCV96" s="129"/>
      <c r="GCW96" s="129"/>
      <c r="GCX96" s="129"/>
      <c r="GCY96" s="129"/>
      <c r="GCZ96" s="129"/>
      <c r="GDA96" s="129"/>
      <c r="GDB96" s="129"/>
      <c r="GDC96" s="129"/>
      <c r="GDD96" s="129"/>
      <c r="GDE96" s="129"/>
      <c r="GDF96" s="129"/>
      <c r="GDG96" s="129"/>
      <c r="GDH96" s="129"/>
      <c r="GDI96" s="129"/>
      <c r="GDJ96" s="129"/>
      <c r="GDK96" s="129"/>
      <c r="GDL96" s="129"/>
      <c r="GDM96" s="129"/>
      <c r="GDN96" s="129"/>
      <c r="GDO96" s="129"/>
      <c r="GDP96" s="129"/>
      <c r="GDQ96" s="129"/>
      <c r="GDR96" s="129"/>
      <c r="GDS96" s="129"/>
      <c r="GDT96" s="129"/>
      <c r="GDU96" s="129"/>
      <c r="GDV96" s="129"/>
      <c r="GDW96" s="129"/>
      <c r="GDX96" s="129"/>
      <c r="GDY96" s="129"/>
      <c r="GDZ96" s="129"/>
      <c r="GEA96" s="129"/>
      <c r="GEB96" s="129"/>
      <c r="GEC96" s="129"/>
      <c r="GED96" s="129"/>
      <c r="GEE96" s="129"/>
      <c r="GEF96" s="129"/>
      <c r="GEG96" s="129"/>
      <c r="GEH96" s="129"/>
      <c r="GEI96" s="129"/>
      <c r="GEJ96" s="129"/>
      <c r="GEK96" s="129"/>
      <c r="GEL96" s="129"/>
      <c r="GEM96" s="129"/>
      <c r="GEN96" s="129"/>
      <c r="GEO96" s="129"/>
      <c r="GEP96" s="129"/>
      <c r="GEQ96" s="129"/>
      <c r="GER96" s="129"/>
      <c r="GES96" s="129"/>
      <c r="GET96" s="129"/>
      <c r="GEU96" s="129"/>
      <c r="GEV96" s="129"/>
      <c r="GEW96" s="129"/>
      <c r="GEX96" s="129"/>
      <c r="GEY96" s="129"/>
      <c r="GEZ96" s="129"/>
      <c r="GFA96" s="129"/>
      <c r="GFB96" s="129"/>
      <c r="GFC96" s="129"/>
      <c r="GFD96" s="129"/>
      <c r="GFE96" s="129"/>
      <c r="GFF96" s="129"/>
      <c r="GFG96" s="129"/>
      <c r="GFH96" s="129"/>
      <c r="GFI96" s="129"/>
      <c r="GFJ96" s="129"/>
      <c r="GFK96" s="129"/>
      <c r="GFL96" s="129"/>
      <c r="GFM96" s="129"/>
      <c r="GFN96" s="129"/>
      <c r="GFO96" s="129"/>
      <c r="GFP96" s="129"/>
      <c r="GFQ96" s="129"/>
      <c r="GFR96" s="129"/>
      <c r="GFS96" s="129"/>
      <c r="GFT96" s="129"/>
      <c r="GFU96" s="129"/>
      <c r="GFV96" s="129"/>
      <c r="GFW96" s="129"/>
      <c r="GFX96" s="129"/>
      <c r="GFY96" s="129"/>
      <c r="GFZ96" s="129"/>
      <c r="GGA96" s="129"/>
      <c r="GGB96" s="129"/>
      <c r="GGC96" s="129"/>
      <c r="GGD96" s="129"/>
      <c r="GGE96" s="129"/>
      <c r="GGF96" s="129"/>
      <c r="GGG96" s="129"/>
      <c r="GGH96" s="129"/>
      <c r="GGI96" s="129"/>
      <c r="GGJ96" s="129"/>
      <c r="GGK96" s="129"/>
      <c r="GGL96" s="129"/>
      <c r="GGM96" s="129"/>
      <c r="GGN96" s="129"/>
      <c r="GGO96" s="129"/>
      <c r="GGP96" s="129"/>
      <c r="GGQ96" s="129"/>
      <c r="GGR96" s="129"/>
      <c r="GGS96" s="129"/>
      <c r="GGT96" s="129"/>
      <c r="GGU96" s="129"/>
      <c r="GGV96" s="129"/>
      <c r="GGW96" s="129"/>
      <c r="GGX96" s="129"/>
      <c r="GGY96" s="129"/>
      <c r="GGZ96" s="129"/>
      <c r="GHA96" s="129"/>
      <c r="GHB96" s="129"/>
      <c r="GHC96" s="129"/>
      <c r="GHD96" s="129"/>
      <c r="GHE96" s="129"/>
      <c r="GHF96" s="129"/>
      <c r="GHG96" s="129"/>
      <c r="GHH96" s="129"/>
      <c r="GHI96" s="129"/>
      <c r="GHJ96" s="129"/>
      <c r="GHK96" s="129"/>
      <c r="GHL96" s="129"/>
      <c r="GHM96" s="129"/>
      <c r="GHN96" s="129"/>
      <c r="GHO96" s="129"/>
      <c r="GHP96" s="129"/>
      <c r="GHQ96" s="129"/>
      <c r="GHR96" s="129"/>
      <c r="GHS96" s="129"/>
      <c r="GHT96" s="129"/>
      <c r="GHU96" s="129"/>
      <c r="GHV96" s="129"/>
      <c r="GHW96" s="129"/>
      <c r="GHX96" s="129"/>
      <c r="GHY96" s="129"/>
      <c r="GHZ96" s="129"/>
      <c r="GIA96" s="129"/>
      <c r="GIB96" s="129"/>
      <c r="GIC96" s="129"/>
      <c r="GID96" s="129"/>
      <c r="GIE96" s="129"/>
      <c r="GIF96" s="129"/>
      <c r="GIG96" s="129"/>
      <c r="GIH96" s="129"/>
      <c r="GII96" s="129"/>
      <c r="GIJ96" s="129"/>
      <c r="GIK96" s="129"/>
      <c r="GIL96" s="129"/>
      <c r="GIM96" s="129"/>
      <c r="GIN96" s="129"/>
      <c r="GIO96" s="129"/>
      <c r="GIP96" s="129"/>
      <c r="GIQ96" s="129"/>
      <c r="GIR96" s="129"/>
      <c r="GIS96" s="129"/>
      <c r="GIT96" s="129"/>
      <c r="GIU96" s="129"/>
      <c r="GIV96" s="129"/>
      <c r="GIW96" s="129"/>
      <c r="GIX96" s="129"/>
      <c r="GIY96" s="129"/>
      <c r="GIZ96" s="129"/>
      <c r="GJA96" s="129"/>
      <c r="GJB96" s="129"/>
      <c r="GJC96" s="129"/>
      <c r="GJD96" s="129"/>
      <c r="GJE96" s="129"/>
      <c r="GJF96" s="129"/>
      <c r="GJG96" s="129"/>
      <c r="GJH96" s="129"/>
      <c r="GJI96" s="129"/>
      <c r="GJJ96" s="129"/>
      <c r="GJK96" s="129"/>
      <c r="GJL96" s="129"/>
      <c r="GJM96" s="129"/>
      <c r="GJN96" s="129"/>
      <c r="GJO96" s="129"/>
      <c r="GJP96" s="129"/>
      <c r="GJQ96" s="129"/>
      <c r="GJR96" s="129"/>
      <c r="GJS96" s="129"/>
      <c r="GJT96" s="129"/>
      <c r="GJU96" s="129"/>
      <c r="GJV96" s="129"/>
      <c r="GJW96" s="129"/>
      <c r="GJX96" s="129"/>
      <c r="GJY96" s="129"/>
      <c r="GJZ96" s="129"/>
      <c r="GKA96" s="129"/>
      <c r="GKB96" s="129"/>
      <c r="GKC96" s="129"/>
      <c r="GKD96" s="129"/>
      <c r="GKE96" s="129"/>
      <c r="GKF96" s="129"/>
      <c r="GKG96" s="129"/>
      <c r="GKH96" s="129"/>
      <c r="GKI96" s="129"/>
      <c r="GKJ96" s="129"/>
      <c r="GKK96" s="129"/>
      <c r="GKL96" s="129"/>
      <c r="GKM96" s="129"/>
      <c r="GKN96" s="129"/>
      <c r="GKO96" s="129"/>
      <c r="GKP96" s="129"/>
      <c r="GKQ96" s="129"/>
      <c r="GKR96" s="129"/>
      <c r="GKS96" s="129"/>
      <c r="GKT96" s="129"/>
      <c r="GKU96" s="129"/>
      <c r="GKV96" s="129"/>
      <c r="GKW96" s="129"/>
      <c r="GKX96" s="129"/>
      <c r="GKY96" s="129"/>
      <c r="GKZ96" s="129"/>
      <c r="GLA96" s="129"/>
      <c r="GLB96" s="129"/>
      <c r="GLC96" s="129"/>
      <c r="GLD96" s="129"/>
      <c r="GLE96" s="129"/>
      <c r="GLF96" s="129"/>
      <c r="GLG96" s="129"/>
      <c r="GLH96" s="129"/>
      <c r="GLI96" s="129"/>
      <c r="GLJ96" s="129"/>
      <c r="GLK96" s="129"/>
      <c r="GLL96" s="129"/>
      <c r="GLM96" s="129"/>
      <c r="GLN96" s="129"/>
      <c r="GLO96" s="129"/>
      <c r="GLP96" s="129"/>
      <c r="GLQ96" s="129"/>
      <c r="GLR96" s="129"/>
      <c r="GLS96" s="129"/>
      <c r="GLT96" s="129"/>
      <c r="GLU96" s="129"/>
      <c r="GLV96" s="129"/>
      <c r="GLW96" s="129"/>
      <c r="GLX96" s="129"/>
      <c r="GLY96" s="129"/>
      <c r="GLZ96" s="129"/>
      <c r="GMA96" s="129"/>
      <c r="GMB96" s="129"/>
      <c r="GMC96" s="129"/>
      <c r="GMD96" s="129"/>
      <c r="GME96" s="129"/>
      <c r="GMF96" s="129"/>
      <c r="GMG96" s="129"/>
      <c r="GMH96" s="129"/>
      <c r="GMI96" s="129"/>
      <c r="GMJ96" s="129"/>
      <c r="GMK96" s="129"/>
      <c r="GML96" s="129"/>
      <c r="GMM96" s="129"/>
      <c r="GMN96" s="129"/>
      <c r="GMO96" s="129"/>
      <c r="GMP96" s="129"/>
      <c r="GMQ96" s="129"/>
      <c r="GMR96" s="129"/>
      <c r="GMS96" s="129"/>
      <c r="GMT96" s="129"/>
      <c r="GMU96" s="129"/>
      <c r="GMV96" s="129"/>
      <c r="GMW96" s="129"/>
      <c r="GMX96" s="129"/>
      <c r="GMY96" s="129"/>
      <c r="GMZ96" s="129"/>
      <c r="GNA96" s="129"/>
      <c r="GNB96" s="129"/>
      <c r="GNC96" s="129"/>
      <c r="GND96" s="129"/>
      <c r="GNE96" s="129"/>
      <c r="GNF96" s="129"/>
      <c r="GNG96" s="129"/>
      <c r="GNH96" s="129"/>
      <c r="GNI96" s="129"/>
      <c r="GNJ96" s="129"/>
      <c r="GNK96" s="129"/>
      <c r="GNL96" s="129"/>
      <c r="GNM96" s="129"/>
      <c r="GNN96" s="129"/>
      <c r="GNO96" s="129"/>
      <c r="GNP96" s="129"/>
      <c r="GNQ96" s="129"/>
      <c r="GNR96" s="129"/>
      <c r="GNS96" s="129"/>
      <c r="GNT96" s="129"/>
      <c r="GNU96" s="129"/>
      <c r="GNV96" s="129"/>
      <c r="GNW96" s="129"/>
      <c r="GNX96" s="129"/>
      <c r="GNY96" s="129"/>
      <c r="GNZ96" s="129"/>
      <c r="GOA96" s="129"/>
      <c r="GOB96" s="129"/>
      <c r="GOC96" s="129"/>
      <c r="GOD96" s="129"/>
      <c r="GOE96" s="129"/>
      <c r="GOF96" s="129"/>
      <c r="GOG96" s="129"/>
      <c r="GOH96" s="129"/>
      <c r="GOI96" s="129"/>
      <c r="GOJ96" s="129"/>
      <c r="GOK96" s="129"/>
      <c r="GOL96" s="129"/>
      <c r="GOM96" s="129"/>
      <c r="GON96" s="129"/>
      <c r="GOO96" s="129"/>
      <c r="GOP96" s="129"/>
      <c r="GOQ96" s="129"/>
      <c r="GOR96" s="129"/>
      <c r="GOS96" s="129"/>
      <c r="GOT96" s="129"/>
      <c r="GOU96" s="129"/>
      <c r="GOV96" s="129"/>
      <c r="GOW96" s="129"/>
      <c r="GOX96" s="129"/>
      <c r="GOY96" s="129"/>
      <c r="GOZ96" s="129"/>
      <c r="GPA96" s="129"/>
      <c r="GPB96" s="129"/>
      <c r="GPC96" s="129"/>
      <c r="GPD96" s="129"/>
      <c r="GPE96" s="129"/>
      <c r="GPF96" s="129"/>
      <c r="GPG96" s="129"/>
      <c r="GPH96" s="129"/>
      <c r="GPI96" s="129"/>
      <c r="GPJ96" s="129"/>
      <c r="GPK96" s="129"/>
      <c r="GPL96" s="129"/>
      <c r="GPM96" s="129"/>
      <c r="GPN96" s="129"/>
      <c r="GPO96" s="129"/>
      <c r="GPP96" s="129"/>
      <c r="GPQ96" s="129"/>
      <c r="GPR96" s="129"/>
      <c r="GPS96" s="129"/>
      <c r="GPT96" s="129"/>
      <c r="GPU96" s="129"/>
      <c r="GPV96" s="129"/>
      <c r="GPW96" s="129"/>
      <c r="GPX96" s="129"/>
      <c r="GPY96" s="129"/>
      <c r="GPZ96" s="129"/>
      <c r="GQA96" s="129"/>
      <c r="GQB96" s="129"/>
      <c r="GQC96" s="129"/>
      <c r="GQD96" s="129"/>
      <c r="GQE96" s="129"/>
      <c r="GQF96" s="129"/>
      <c r="GQG96" s="129"/>
      <c r="GQH96" s="129"/>
      <c r="GQI96" s="129"/>
      <c r="GQJ96" s="129"/>
      <c r="GQK96" s="129"/>
      <c r="GQL96" s="129"/>
      <c r="GQM96" s="129"/>
      <c r="GQN96" s="129"/>
      <c r="GQO96" s="129"/>
      <c r="GQP96" s="129"/>
      <c r="GQQ96" s="129"/>
      <c r="GQR96" s="129"/>
      <c r="GQS96" s="129"/>
      <c r="GQT96" s="129"/>
      <c r="GQU96" s="129"/>
      <c r="GQV96" s="129"/>
      <c r="GQW96" s="129"/>
      <c r="GQX96" s="129"/>
      <c r="GQY96" s="129"/>
      <c r="GQZ96" s="129"/>
      <c r="GRA96" s="129"/>
      <c r="GRB96" s="129"/>
      <c r="GRC96" s="129"/>
      <c r="GRD96" s="129"/>
      <c r="GRE96" s="129"/>
      <c r="GRF96" s="129"/>
      <c r="GRG96" s="129"/>
      <c r="GRH96" s="129"/>
      <c r="GRI96" s="129"/>
      <c r="GRJ96" s="129"/>
      <c r="GRK96" s="129"/>
      <c r="GRL96" s="129"/>
      <c r="GRM96" s="129"/>
      <c r="GRN96" s="129"/>
      <c r="GRO96" s="129"/>
      <c r="GRP96" s="129"/>
      <c r="GRQ96" s="129"/>
      <c r="GRR96" s="129"/>
      <c r="GRS96" s="129"/>
      <c r="GRT96" s="129"/>
      <c r="GRU96" s="129"/>
      <c r="GRV96" s="129"/>
      <c r="GRW96" s="129"/>
      <c r="GRX96" s="129"/>
      <c r="GRY96" s="129"/>
      <c r="GRZ96" s="129"/>
      <c r="GSA96" s="129"/>
      <c r="GSB96" s="129"/>
      <c r="GSC96" s="129"/>
      <c r="GSD96" s="129"/>
      <c r="GSE96" s="129"/>
      <c r="GSF96" s="129"/>
      <c r="GSG96" s="129"/>
      <c r="GSH96" s="129"/>
      <c r="GSI96" s="129"/>
      <c r="GSJ96" s="129"/>
      <c r="GSK96" s="129"/>
      <c r="GSL96" s="129"/>
      <c r="GSM96" s="129"/>
      <c r="GSN96" s="129"/>
      <c r="GSO96" s="129"/>
      <c r="GSP96" s="129"/>
      <c r="GSQ96" s="129"/>
      <c r="GSR96" s="129"/>
      <c r="GSS96" s="129"/>
      <c r="GST96" s="129"/>
      <c r="GSU96" s="129"/>
      <c r="GSV96" s="129"/>
      <c r="GSW96" s="129"/>
      <c r="GSX96" s="129"/>
      <c r="GSY96" s="129"/>
      <c r="GSZ96" s="129"/>
      <c r="GTA96" s="129"/>
      <c r="GTB96" s="129"/>
      <c r="GTC96" s="129"/>
      <c r="GTD96" s="129"/>
      <c r="GTE96" s="129"/>
      <c r="GTF96" s="129"/>
      <c r="GTG96" s="129"/>
      <c r="GTH96" s="129"/>
      <c r="GTI96" s="129"/>
      <c r="GTJ96" s="129"/>
      <c r="GTK96" s="129"/>
      <c r="GTL96" s="129"/>
      <c r="GTM96" s="129"/>
      <c r="GTN96" s="129"/>
      <c r="GTO96" s="129"/>
      <c r="GTP96" s="129"/>
      <c r="GTQ96" s="129"/>
      <c r="GTR96" s="129"/>
      <c r="GTS96" s="129"/>
      <c r="GTT96" s="129"/>
      <c r="GTU96" s="129"/>
      <c r="GTV96" s="129"/>
      <c r="GTW96" s="129"/>
      <c r="GTX96" s="129"/>
      <c r="GTY96" s="129"/>
      <c r="GTZ96" s="129"/>
      <c r="GUA96" s="129"/>
      <c r="GUB96" s="129"/>
      <c r="GUC96" s="129"/>
      <c r="GUD96" s="129"/>
      <c r="GUE96" s="129"/>
      <c r="GUF96" s="129"/>
      <c r="GUG96" s="129"/>
      <c r="GUH96" s="129"/>
      <c r="GUI96" s="129"/>
      <c r="GUJ96" s="129"/>
      <c r="GUK96" s="129"/>
      <c r="GUL96" s="129"/>
      <c r="GUM96" s="129"/>
      <c r="GUN96" s="129"/>
      <c r="GUO96" s="129"/>
      <c r="GUP96" s="129"/>
      <c r="GUQ96" s="129"/>
      <c r="GUR96" s="129"/>
      <c r="GUS96" s="129"/>
      <c r="GUT96" s="129"/>
      <c r="GUU96" s="129"/>
      <c r="GUV96" s="129"/>
      <c r="GUW96" s="129"/>
      <c r="GUX96" s="129"/>
      <c r="GUY96" s="129"/>
      <c r="GUZ96" s="129"/>
      <c r="GVA96" s="129"/>
      <c r="GVB96" s="129"/>
      <c r="GVC96" s="129"/>
      <c r="GVD96" s="129"/>
      <c r="GVE96" s="129"/>
      <c r="GVF96" s="129"/>
      <c r="GVG96" s="129"/>
      <c r="GVH96" s="129"/>
      <c r="GVI96" s="129"/>
      <c r="GVJ96" s="129"/>
      <c r="GVK96" s="129"/>
      <c r="GVL96" s="129"/>
      <c r="GVM96" s="129"/>
      <c r="GVN96" s="129"/>
      <c r="GVO96" s="129"/>
      <c r="GVP96" s="129"/>
      <c r="GVQ96" s="129"/>
      <c r="GVR96" s="129"/>
      <c r="GVS96" s="129"/>
      <c r="GVT96" s="129"/>
      <c r="GVU96" s="129"/>
      <c r="GVV96" s="129"/>
      <c r="GVW96" s="129"/>
      <c r="GVX96" s="129"/>
      <c r="GVY96" s="129"/>
      <c r="GVZ96" s="129"/>
      <c r="GWA96" s="129"/>
      <c r="GWB96" s="129"/>
      <c r="GWC96" s="129"/>
      <c r="GWD96" s="129"/>
      <c r="GWE96" s="129"/>
      <c r="GWF96" s="129"/>
      <c r="GWG96" s="129"/>
      <c r="GWH96" s="129"/>
      <c r="GWI96" s="129"/>
      <c r="GWJ96" s="129"/>
      <c r="GWK96" s="129"/>
      <c r="GWL96" s="129"/>
      <c r="GWM96" s="129"/>
      <c r="GWN96" s="129"/>
      <c r="GWO96" s="129"/>
      <c r="GWP96" s="129"/>
      <c r="GWQ96" s="129"/>
      <c r="GWR96" s="129"/>
      <c r="GWS96" s="129"/>
      <c r="GWT96" s="129"/>
      <c r="GWU96" s="129"/>
      <c r="GWV96" s="129"/>
      <c r="GWW96" s="129"/>
      <c r="GWX96" s="129"/>
      <c r="GWY96" s="129"/>
      <c r="GWZ96" s="129"/>
      <c r="GXA96" s="129"/>
      <c r="GXB96" s="129"/>
      <c r="GXC96" s="129"/>
      <c r="GXD96" s="129"/>
      <c r="GXE96" s="129"/>
      <c r="GXF96" s="129"/>
      <c r="GXG96" s="129"/>
      <c r="GXH96" s="129"/>
      <c r="GXI96" s="129"/>
      <c r="GXJ96" s="129"/>
      <c r="GXK96" s="129"/>
      <c r="GXL96" s="129"/>
      <c r="GXM96" s="129"/>
      <c r="GXN96" s="129"/>
      <c r="GXO96" s="129"/>
      <c r="GXP96" s="129"/>
      <c r="GXQ96" s="129"/>
      <c r="GXR96" s="129"/>
      <c r="GXS96" s="129"/>
      <c r="GXT96" s="129"/>
      <c r="GXU96" s="129"/>
      <c r="GXV96" s="129"/>
      <c r="GXW96" s="129"/>
      <c r="GXX96" s="129"/>
      <c r="GXY96" s="129"/>
      <c r="GXZ96" s="129"/>
      <c r="GYA96" s="129"/>
      <c r="GYB96" s="129"/>
      <c r="GYC96" s="129"/>
      <c r="GYD96" s="129"/>
      <c r="GYE96" s="129"/>
      <c r="GYF96" s="129"/>
      <c r="GYG96" s="129"/>
      <c r="GYH96" s="129"/>
      <c r="GYI96" s="129"/>
      <c r="GYJ96" s="129"/>
      <c r="GYK96" s="129"/>
      <c r="GYL96" s="129"/>
      <c r="GYM96" s="129"/>
      <c r="GYN96" s="129"/>
      <c r="GYO96" s="129"/>
      <c r="GYP96" s="129"/>
      <c r="GYQ96" s="129"/>
      <c r="GYR96" s="129"/>
      <c r="GYS96" s="129"/>
      <c r="GYT96" s="129"/>
      <c r="GYU96" s="129"/>
      <c r="GYV96" s="129"/>
      <c r="GYW96" s="129"/>
      <c r="GYX96" s="129"/>
      <c r="GYY96" s="129"/>
      <c r="GYZ96" s="129"/>
      <c r="GZA96" s="129"/>
      <c r="GZB96" s="129"/>
      <c r="GZC96" s="129"/>
      <c r="GZD96" s="129"/>
      <c r="GZE96" s="129"/>
      <c r="GZF96" s="129"/>
      <c r="GZG96" s="129"/>
      <c r="GZH96" s="129"/>
      <c r="GZI96" s="129"/>
      <c r="GZJ96" s="129"/>
      <c r="GZK96" s="129"/>
      <c r="GZL96" s="129"/>
      <c r="GZM96" s="129"/>
      <c r="GZN96" s="129"/>
      <c r="GZO96" s="129"/>
      <c r="GZP96" s="129"/>
      <c r="GZQ96" s="129"/>
      <c r="GZR96" s="129"/>
      <c r="GZS96" s="129"/>
      <c r="GZT96" s="129"/>
      <c r="GZU96" s="129"/>
      <c r="GZV96" s="129"/>
      <c r="GZW96" s="129"/>
      <c r="GZX96" s="129"/>
      <c r="GZY96" s="129"/>
      <c r="GZZ96" s="129"/>
      <c r="HAA96" s="129"/>
      <c r="HAB96" s="129"/>
      <c r="HAC96" s="129"/>
      <c r="HAD96" s="129"/>
      <c r="HAE96" s="129"/>
      <c r="HAF96" s="129"/>
      <c r="HAG96" s="129"/>
      <c r="HAH96" s="129"/>
      <c r="HAI96" s="129"/>
      <c r="HAJ96" s="129"/>
      <c r="HAK96" s="129"/>
      <c r="HAL96" s="129"/>
      <c r="HAM96" s="129"/>
      <c r="HAN96" s="129"/>
      <c r="HAO96" s="129"/>
      <c r="HAP96" s="129"/>
      <c r="HAQ96" s="129"/>
      <c r="HAR96" s="129"/>
      <c r="HAS96" s="129"/>
      <c r="HAT96" s="129"/>
      <c r="HAU96" s="129"/>
      <c r="HAV96" s="129"/>
      <c r="HAW96" s="129"/>
      <c r="HAX96" s="129"/>
      <c r="HAY96" s="129"/>
      <c r="HAZ96" s="129"/>
      <c r="HBA96" s="129"/>
      <c r="HBB96" s="129"/>
      <c r="HBC96" s="129"/>
      <c r="HBD96" s="129"/>
      <c r="HBE96" s="129"/>
      <c r="HBF96" s="129"/>
      <c r="HBG96" s="129"/>
      <c r="HBH96" s="129"/>
      <c r="HBI96" s="129"/>
      <c r="HBJ96" s="129"/>
      <c r="HBK96" s="129"/>
      <c r="HBL96" s="129"/>
      <c r="HBM96" s="129"/>
      <c r="HBN96" s="129"/>
      <c r="HBO96" s="129"/>
      <c r="HBP96" s="129"/>
      <c r="HBQ96" s="129"/>
      <c r="HBR96" s="129"/>
      <c r="HBS96" s="129"/>
      <c r="HBT96" s="129"/>
      <c r="HBU96" s="129"/>
      <c r="HBV96" s="129"/>
      <c r="HBW96" s="129"/>
      <c r="HBX96" s="129"/>
      <c r="HBY96" s="129"/>
      <c r="HBZ96" s="129"/>
      <c r="HCA96" s="129"/>
      <c r="HCB96" s="129"/>
      <c r="HCC96" s="129"/>
      <c r="HCD96" s="129"/>
      <c r="HCE96" s="129"/>
      <c r="HCF96" s="129"/>
      <c r="HCG96" s="129"/>
      <c r="HCH96" s="129"/>
      <c r="HCI96" s="129"/>
      <c r="HCJ96" s="129"/>
      <c r="HCK96" s="129"/>
      <c r="HCL96" s="129"/>
      <c r="HCM96" s="129"/>
      <c r="HCN96" s="129"/>
      <c r="HCO96" s="129"/>
      <c r="HCP96" s="129"/>
      <c r="HCQ96" s="129"/>
      <c r="HCR96" s="129"/>
      <c r="HCS96" s="129"/>
      <c r="HCT96" s="129"/>
      <c r="HCU96" s="129"/>
      <c r="HCV96" s="129"/>
      <c r="HCW96" s="129"/>
      <c r="HCX96" s="129"/>
      <c r="HCY96" s="129"/>
      <c r="HCZ96" s="129"/>
      <c r="HDA96" s="129"/>
      <c r="HDB96" s="129"/>
      <c r="HDC96" s="129"/>
      <c r="HDD96" s="129"/>
      <c r="HDE96" s="129"/>
      <c r="HDF96" s="129"/>
      <c r="HDG96" s="129"/>
      <c r="HDH96" s="129"/>
      <c r="HDI96" s="129"/>
      <c r="HDJ96" s="129"/>
      <c r="HDK96" s="129"/>
      <c r="HDL96" s="129"/>
      <c r="HDM96" s="129"/>
      <c r="HDN96" s="129"/>
      <c r="HDO96" s="129"/>
      <c r="HDP96" s="129"/>
      <c r="HDQ96" s="129"/>
      <c r="HDR96" s="129"/>
      <c r="HDS96" s="129"/>
      <c r="HDT96" s="129"/>
      <c r="HDU96" s="129"/>
      <c r="HDV96" s="129"/>
      <c r="HDW96" s="129"/>
      <c r="HDX96" s="129"/>
      <c r="HDY96" s="129"/>
      <c r="HDZ96" s="129"/>
      <c r="HEA96" s="129"/>
      <c r="HEB96" s="129"/>
      <c r="HEC96" s="129"/>
      <c r="HED96" s="129"/>
      <c r="HEE96" s="129"/>
      <c r="HEF96" s="129"/>
      <c r="HEG96" s="129"/>
      <c r="HEH96" s="129"/>
      <c r="HEI96" s="129"/>
      <c r="HEJ96" s="129"/>
      <c r="HEK96" s="129"/>
      <c r="HEL96" s="129"/>
      <c r="HEM96" s="129"/>
      <c r="HEN96" s="129"/>
      <c r="HEO96" s="129"/>
      <c r="HEP96" s="129"/>
      <c r="HEQ96" s="129"/>
      <c r="HER96" s="129"/>
      <c r="HES96" s="129"/>
      <c r="HET96" s="129"/>
      <c r="HEU96" s="129"/>
      <c r="HEV96" s="129"/>
      <c r="HEW96" s="129"/>
      <c r="HEX96" s="129"/>
      <c r="HEY96" s="129"/>
      <c r="HEZ96" s="129"/>
      <c r="HFA96" s="129"/>
      <c r="HFB96" s="129"/>
      <c r="HFC96" s="129"/>
      <c r="HFD96" s="129"/>
      <c r="HFE96" s="129"/>
      <c r="HFF96" s="129"/>
      <c r="HFG96" s="129"/>
      <c r="HFH96" s="129"/>
      <c r="HFI96" s="129"/>
      <c r="HFJ96" s="129"/>
      <c r="HFK96" s="129"/>
      <c r="HFL96" s="129"/>
      <c r="HFM96" s="129"/>
      <c r="HFN96" s="129"/>
      <c r="HFO96" s="129"/>
      <c r="HFP96" s="129"/>
      <c r="HFQ96" s="129"/>
      <c r="HFR96" s="129"/>
      <c r="HFS96" s="129"/>
      <c r="HFT96" s="129"/>
      <c r="HFU96" s="129"/>
      <c r="HFV96" s="129"/>
      <c r="HFW96" s="129"/>
      <c r="HFX96" s="129"/>
      <c r="HFY96" s="129"/>
      <c r="HFZ96" s="129"/>
      <c r="HGA96" s="129"/>
      <c r="HGB96" s="129"/>
      <c r="HGC96" s="129"/>
      <c r="HGD96" s="129"/>
      <c r="HGE96" s="129"/>
      <c r="HGF96" s="129"/>
      <c r="HGG96" s="129"/>
      <c r="HGH96" s="129"/>
      <c r="HGI96" s="129"/>
      <c r="HGJ96" s="129"/>
      <c r="HGK96" s="129"/>
      <c r="HGL96" s="129"/>
      <c r="HGM96" s="129"/>
      <c r="HGN96" s="129"/>
      <c r="HGO96" s="129"/>
      <c r="HGP96" s="129"/>
      <c r="HGQ96" s="129"/>
      <c r="HGR96" s="129"/>
      <c r="HGS96" s="129"/>
      <c r="HGT96" s="129"/>
      <c r="HGU96" s="129"/>
      <c r="HGV96" s="129"/>
      <c r="HGW96" s="129"/>
      <c r="HGX96" s="129"/>
      <c r="HGY96" s="129"/>
      <c r="HGZ96" s="129"/>
      <c r="HHA96" s="129"/>
      <c r="HHB96" s="129"/>
      <c r="HHC96" s="129"/>
      <c r="HHD96" s="129"/>
      <c r="HHE96" s="129"/>
      <c r="HHF96" s="129"/>
      <c r="HHG96" s="129"/>
      <c r="HHH96" s="129"/>
      <c r="HHI96" s="129"/>
      <c r="HHJ96" s="129"/>
      <c r="HHK96" s="129"/>
      <c r="HHL96" s="129"/>
      <c r="HHM96" s="129"/>
      <c r="HHN96" s="129"/>
      <c r="HHO96" s="129"/>
      <c r="HHP96" s="129"/>
      <c r="HHQ96" s="129"/>
      <c r="HHR96" s="129"/>
      <c r="HHS96" s="129"/>
      <c r="HHT96" s="129"/>
      <c r="HHU96" s="129"/>
      <c r="HHV96" s="129"/>
      <c r="HHW96" s="129"/>
      <c r="HHX96" s="129"/>
      <c r="HHY96" s="129"/>
      <c r="HHZ96" s="129"/>
      <c r="HIA96" s="129"/>
      <c r="HIB96" s="129"/>
      <c r="HIC96" s="129"/>
      <c r="HID96" s="129"/>
      <c r="HIE96" s="129"/>
      <c r="HIF96" s="129"/>
      <c r="HIG96" s="129"/>
      <c r="HIH96" s="129"/>
      <c r="HII96" s="129"/>
      <c r="HIJ96" s="129"/>
      <c r="HIK96" s="129"/>
      <c r="HIL96" s="129"/>
      <c r="HIM96" s="129"/>
      <c r="HIN96" s="129"/>
      <c r="HIO96" s="129"/>
      <c r="HIP96" s="129"/>
      <c r="HIQ96" s="129"/>
      <c r="HIR96" s="129"/>
      <c r="HIS96" s="129"/>
      <c r="HIT96" s="129"/>
      <c r="HIU96" s="129"/>
      <c r="HIV96" s="129"/>
      <c r="HIW96" s="129"/>
      <c r="HIX96" s="129"/>
      <c r="HIY96" s="129"/>
      <c r="HIZ96" s="129"/>
      <c r="HJA96" s="129"/>
      <c r="HJB96" s="129"/>
      <c r="HJC96" s="129"/>
      <c r="HJD96" s="129"/>
      <c r="HJE96" s="129"/>
      <c r="HJF96" s="129"/>
      <c r="HJG96" s="129"/>
      <c r="HJH96" s="129"/>
      <c r="HJI96" s="129"/>
      <c r="HJJ96" s="129"/>
      <c r="HJK96" s="129"/>
      <c r="HJL96" s="129"/>
      <c r="HJM96" s="129"/>
      <c r="HJN96" s="129"/>
      <c r="HJO96" s="129"/>
      <c r="HJP96" s="129"/>
      <c r="HJQ96" s="129"/>
      <c r="HJR96" s="129"/>
      <c r="HJS96" s="129"/>
      <c r="HJT96" s="129"/>
      <c r="HJU96" s="129"/>
      <c r="HJV96" s="129"/>
      <c r="HJW96" s="129"/>
      <c r="HJX96" s="129"/>
      <c r="HJY96" s="129"/>
      <c r="HJZ96" s="129"/>
      <c r="HKA96" s="129"/>
      <c r="HKB96" s="129"/>
      <c r="HKC96" s="129"/>
      <c r="HKD96" s="129"/>
      <c r="HKE96" s="129"/>
      <c r="HKF96" s="129"/>
      <c r="HKG96" s="129"/>
      <c r="HKH96" s="129"/>
      <c r="HKI96" s="129"/>
      <c r="HKJ96" s="129"/>
      <c r="HKK96" s="129"/>
      <c r="HKL96" s="129"/>
      <c r="HKM96" s="129"/>
      <c r="HKN96" s="129"/>
      <c r="HKO96" s="129"/>
      <c r="HKP96" s="129"/>
      <c r="HKQ96" s="129"/>
      <c r="HKR96" s="129"/>
      <c r="HKS96" s="129"/>
      <c r="HKT96" s="129"/>
      <c r="HKU96" s="129"/>
      <c r="HKV96" s="129"/>
      <c r="HKW96" s="129"/>
      <c r="HKX96" s="129"/>
      <c r="HKY96" s="129"/>
      <c r="HKZ96" s="129"/>
      <c r="HLA96" s="129"/>
      <c r="HLB96" s="129"/>
      <c r="HLC96" s="129"/>
      <c r="HLD96" s="129"/>
      <c r="HLE96" s="129"/>
      <c r="HLF96" s="129"/>
      <c r="HLG96" s="129"/>
      <c r="HLH96" s="129"/>
      <c r="HLI96" s="129"/>
      <c r="HLJ96" s="129"/>
      <c r="HLK96" s="129"/>
      <c r="HLL96" s="129"/>
      <c r="HLM96" s="129"/>
      <c r="HLN96" s="129"/>
      <c r="HLO96" s="129"/>
      <c r="HLP96" s="129"/>
      <c r="HLQ96" s="129"/>
      <c r="HLR96" s="129"/>
      <c r="HLS96" s="129"/>
      <c r="HLT96" s="129"/>
      <c r="HLU96" s="129"/>
      <c r="HLV96" s="129"/>
      <c r="HLW96" s="129"/>
      <c r="HLX96" s="129"/>
      <c r="HLY96" s="129"/>
      <c r="HLZ96" s="129"/>
      <c r="HMA96" s="129"/>
      <c r="HMB96" s="129"/>
      <c r="HMC96" s="129"/>
      <c r="HMD96" s="129"/>
      <c r="HME96" s="129"/>
      <c r="HMF96" s="129"/>
      <c r="HMG96" s="129"/>
      <c r="HMH96" s="129"/>
      <c r="HMI96" s="129"/>
      <c r="HMJ96" s="129"/>
      <c r="HMK96" s="129"/>
      <c r="HML96" s="129"/>
      <c r="HMM96" s="129"/>
      <c r="HMN96" s="129"/>
      <c r="HMO96" s="129"/>
      <c r="HMP96" s="129"/>
      <c r="HMQ96" s="129"/>
      <c r="HMR96" s="129"/>
      <c r="HMS96" s="129"/>
      <c r="HMT96" s="129"/>
      <c r="HMU96" s="129"/>
      <c r="HMV96" s="129"/>
      <c r="HMW96" s="129"/>
      <c r="HMX96" s="129"/>
      <c r="HMY96" s="129"/>
      <c r="HMZ96" s="129"/>
      <c r="HNA96" s="129"/>
      <c r="HNB96" s="129"/>
      <c r="HNC96" s="129"/>
      <c r="HND96" s="129"/>
      <c r="HNE96" s="129"/>
      <c r="HNF96" s="129"/>
      <c r="HNG96" s="129"/>
      <c r="HNH96" s="129"/>
      <c r="HNI96" s="129"/>
      <c r="HNJ96" s="129"/>
      <c r="HNK96" s="129"/>
      <c r="HNL96" s="129"/>
      <c r="HNM96" s="129"/>
      <c r="HNN96" s="129"/>
      <c r="HNO96" s="129"/>
      <c r="HNP96" s="129"/>
      <c r="HNQ96" s="129"/>
      <c r="HNR96" s="129"/>
      <c r="HNS96" s="129"/>
      <c r="HNT96" s="129"/>
      <c r="HNU96" s="129"/>
      <c r="HNV96" s="129"/>
      <c r="HNW96" s="129"/>
      <c r="HNX96" s="129"/>
      <c r="HNY96" s="129"/>
      <c r="HNZ96" s="129"/>
      <c r="HOA96" s="129"/>
      <c r="HOB96" s="129"/>
      <c r="HOC96" s="129"/>
      <c r="HOD96" s="129"/>
      <c r="HOE96" s="129"/>
      <c r="HOF96" s="129"/>
      <c r="HOG96" s="129"/>
      <c r="HOH96" s="129"/>
      <c r="HOI96" s="129"/>
      <c r="HOJ96" s="129"/>
      <c r="HOK96" s="129"/>
      <c r="HOL96" s="129"/>
      <c r="HOM96" s="129"/>
      <c r="HON96" s="129"/>
      <c r="HOO96" s="129"/>
      <c r="HOP96" s="129"/>
      <c r="HOQ96" s="129"/>
      <c r="HOR96" s="129"/>
      <c r="HOS96" s="129"/>
      <c r="HOT96" s="129"/>
      <c r="HOU96" s="129"/>
      <c r="HOV96" s="129"/>
      <c r="HOW96" s="129"/>
      <c r="HOX96" s="129"/>
      <c r="HOY96" s="129"/>
      <c r="HOZ96" s="129"/>
      <c r="HPA96" s="129"/>
      <c r="HPB96" s="129"/>
      <c r="HPC96" s="129"/>
      <c r="HPD96" s="129"/>
      <c r="HPE96" s="129"/>
      <c r="HPF96" s="129"/>
      <c r="HPG96" s="129"/>
      <c r="HPH96" s="129"/>
      <c r="HPI96" s="129"/>
      <c r="HPJ96" s="129"/>
      <c r="HPK96" s="129"/>
      <c r="HPL96" s="129"/>
      <c r="HPM96" s="129"/>
      <c r="HPN96" s="129"/>
      <c r="HPO96" s="129"/>
      <c r="HPP96" s="129"/>
      <c r="HPQ96" s="129"/>
      <c r="HPR96" s="129"/>
      <c r="HPS96" s="129"/>
      <c r="HPT96" s="129"/>
      <c r="HPU96" s="129"/>
      <c r="HPV96" s="129"/>
      <c r="HPW96" s="129"/>
      <c r="HPX96" s="129"/>
      <c r="HPY96" s="129"/>
      <c r="HPZ96" s="129"/>
      <c r="HQA96" s="129"/>
      <c r="HQB96" s="129"/>
      <c r="HQC96" s="129"/>
      <c r="HQD96" s="129"/>
      <c r="HQE96" s="129"/>
      <c r="HQF96" s="129"/>
      <c r="HQG96" s="129"/>
      <c r="HQH96" s="129"/>
      <c r="HQI96" s="129"/>
      <c r="HQJ96" s="129"/>
      <c r="HQK96" s="129"/>
      <c r="HQL96" s="129"/>
      <c r="HQM96" s="129"/>
      <c r="HQN96" s="129"/>
      <c r="HQO96" s="129"/>
      <c r="HQP96" s="129"/>
      <c r="HQQ96" s="129"/>
      <c r="HQR96" s="129"/>
      <c r="HQS96" s="129"/>
      <c r="HQT96" s="129"/>
      <c r="HQU96" s="129"/>
      <c r="HQV96" s="129"/>
      <c r="HQW96" s="129"/>
      <c r="HQX96" s="129"/>
      <c r="HQY96" s="129"/>
      <c r="HQZ96" s="129"/>
      <c r="HRA96" s="129"/>
      <c r="HRB96" s="129"/>
      <c r="HRC96" s="129"/>
      <c r="HRD96" s="129"/>
      <c r="HRE96" s="129"/>
      <c r="HRF96" s="129"/>
      <c r="HRG96" s="129"/>
      <c r="HRH96" s="129"/>
      <c r="HRI96" s="129"/>
      <c r="HRJ96" s="129"/>
      <c r="HRK96" s="129"/>
      <c r="HRL96" s="129"/>
      <c r="HRM96" s="129"/>
      <c r="HRN96" s="129"/>
      <c r="HRO96" s="129"/>
      <c r="HRP96" s="129"/>
      <c r="HRQ96" s="129"/>
      <c r="HRR96" s="129"/>
      <c r="HRS96" s="129"/>
      <c r="HRT96" s="129"/>
      <c r="HRU96" s="129"/>
      <c r="HRV96" s="129"/>
      <c r="HRW96" s="129"/>
      <c r="HRX96" s="129"/>
      <c r="HRY96" s="129"/>
      <c r="HRZ96" s="129"/>
      <c r="HSA96" s="129"/>
      <c r="HSB96" s="129"/>
      <c r="HSC96" s="129"/>
      <c r="HSD96" s="129"/>
      <c r="HSE96" s="129"/>
      <c r="HSF96" s="129"/>
      <c r="HSG96" s="129"/>
      <c r="HSH96" s="129"/>
      <c r="HSI96" s="129"/>
      <c r="HSJ96" s="129"/>
      <c r="HSK96" s="129"/>
      <c r="HSL96" s="129"/>
      <c r="HSM96" s="129"/>
      <c r="HSN96" s="129"/>
      <c r="HSO96" s="129"/>
      <c r="HSP96" s="129"/>
      <c r="HSQ96" s="129"/>
      <c r="HSR96" s="129"/>
      <c r="HSS96" s="129"/>
      <c r="HST96" s="129"/>
      <c r="HSU96" s="129"/>
      <c r="HSV96" s="129"/>
      <c r="HSW96" s="129"/>
      <c r="HSX96" s="129"/>
      <c r="HSY96" s="129"/>
      <c r="HSZ96" s="129"/>
      <c r="HTA96" s="129"/>
      <c r="HTB96" s="129"/>
      <c r="HTC96" s="129"/>
      <c r="HTD96" s="129"/>
      <c r="HTE96" s="129"/>
      <c r="HTF96" s="129"/>
      <c r="HTG96" s="129"/>
      <c r="HTH96" s="129"/>
      <c r="HTI96" s="129"/>
      <c r="HTJ96" s="129"/>
      <c r="HTK96" s="129"/>
      <c r="HTL96" s="129"/>
      <c r="HTM96" s="129"/>
      <c r="HTN96" s="129"/>
      <c r="HTO96" s="129"/>
      <c r="HTP96" s="129"/>
      <c r="HTQ96" s="129"/>
      <c r="HTR96" s="129"/>
      <c r="HTS96" s="129"/>
      <c r="HTT96" s="129"/>
      <c r="HTU96" s="129"/>
      <c r="HTV96" s="129"/>
      <c r="HTW96" s="129"/>
      <c r="HTX96" s="129"/>
      <c r="HTY96" s="129"/>
      <c r="HTZ96" s="129"/>
      <c r="HUA96" s="129"/>
      <c r="HUB96" s="129"/>
      <c r="HUC96" s="129"/>
      <c r="HUD96" s="129"/>
      <c r="HUE96" s="129"/>
      <c r="HUF96" s="129"/>
      <c r="HUG96" s="129"/>
      <c r="HUH96" s="129"/>
      <c r="HUI96" s="129"/>
      <c r="HUJ96" s="129"/>
      <c r="HUK96" s="129"/>
      <c r="HUL96" s="129"/>
      <c r="HUM96" s="129"/>
      <c r="HUN96" s="129"/>
      <c r="HUO96" s="129"/>
      <c r="HUP96" s="129"/>
      <c r="HUQ96" s="129"/>
      <c r="HUR96" s="129"/>
      <c r="HUS96" s="129"/>
      <c r="HUT96" s="129"/>
      <c r="HUU96" s="129"/>
      <c r="HUV96" s="129"/>
      <c r="HUW96" s="129"/>
      <c r="HUX96" s="129"/>
      <c r="HUY96" s="129"/>
      <c r="HUZ96" s="129"/>
      <c r="HVA96" s="129"/>
      <c r="HVB96" s="129"/>
      <c r="HVC96" s="129"/>
      <c r="HVD96" s="129"/>
      <c r="HVE96" s="129"/>
      <c r="HVF96" s="129"/>
      <c r="HVG96" s="129"/>
      <c r="HVH96" s="129"/>
      <c r="HVI96" s="129"/>
      <c r="HVJ96" s="129"/>
      <c r="HVK96" s="129"/>
      <c r="HVL96" s="129"/>
      <c r="HVM96" s="129"/>
      <c r="HVN96" s="129"/>
      <c r="HVO96" s="129"/>
      <c r="HVP96" s="129"/>
      <c r="HVQ96" s="129"/>
      <c r="HVR96" s="129"/>
      <c r="HVS96" s="129"/>
      <c r="HVT96" s="129"/>
      <c r="HVU96" s="129"/>
      <c r="HVV96" s="129"/>
      <c r="HVW96" s="129"/>
      <c r="HVX96" s="129"/>
      <c r="HVY96" s="129"/>
      <c r="HVZ96" s="129"/>
      <c r="HWA96" s="129"/>
      <c r="HWB96" s="129"/>
      <c r="HWC96" s="129"/>
      <c r="HWD96" s="129"/>
      <c r="HWE96" s="129"/>
      <c r="HWF96" s="129"/>
      <c r="HWG96" s="129"/>
      <c r="HWH96" s="129"/>
      <c r="HWI96" s="129"/>
      <c r="HWJ96" s="129"/>
      <c r="HWK96" s="129"/>
      <c r="HWL96" s="129"/>
      <c r="HWM96" s="129"/>
      <c r="HWN96" s="129"/>
      <c r="HWO96" s="129"/>
      <c r="HWP96" s="129"/>
      <c r="HWQ96" s="129"/>
      <c r="HWR96" s="129"/>
      <c r="HWS96" s="129"/>
      <c r="HWT96" s="129"/>
      <c r="HWU96" s="129"/>
      <c r="HWV96" s="129"/>
      <c r="HWW96" s="129"/>
      <c r="HWX96" s="129"/>
      <c r="HWY96" s="129"/>
      <c r="HWZ96" s="129"/>
      <c r="HXA96" s="129"/>
      <c r="HXB96" s="129"/>
      <c r="HXC96" s="129"/>
      <c r="HXD96" s="129"/>
      <c r="HXE96" s="129"/>
      <c r="HXF96" s="129"/>
      <c r="HXG96" s="129"/>
      <c r="HXH96" s="129"/>
      <c r="HXI96" s="129"/>
      <c r="HXJ96" s="129"/>
      <c r="HXK96" s="129"/>
      <c r="HXL96" s="129"/>
      <c r="HXM96" s="129"/>
      <c r="HXN96" s="129"/>
      <c r="HXO96" s="129"/>
      <c r="HXP96" s="129"/>
      <c r="HXQ96" s="129"/>
      <c r="HXR96" s="129"/>
      <c r="HXS96" s="129"/>
      <c r="HXT96" s="129"/>
      <c r="HXU96" s="129"/>
      <c r="HXV96" s="129"/>
      <c r="HXW96" s="129"/>
      <c r="HXX96" s="129"/>
      <c r="HXY96" s="129"/>
      <c r="HXZ96" s="129"/>
      <c r="HYA96" s="129"/>
      <c r="HYB96" s="129"/>
      <c r="HYC96" s="129"/>
      <c r="HYD96" s="129"/>
      <c r="HYE96" s="129"/>
      <c r="HYF96" s="129"/>
      <c r="HYG96" s="129"/>
      <c r="HYH96" s="129"/>
      <c r="HYI96" s="129"/>
      <c r="HYJ96" s="129"/>
      <c r="HYK96" s="129"/>
      <c r="HYL96" s="129"/>
      <c r="HYM96" s="129"/>
      <c r="HYN96" s="129"/>
      <c r="HYO96" s="129"/>
      <c r="HYP96" s="129"/>
      <c r="HYQ96" s="129"/>
      <c r="HYR96" s="129"/>
      <c r="HYS96" s="129"/>
      <c r="HYT96" s="129"/>
      <c r="HYU96" s="129"/>
      <c r="HYV96" s="129"/>
      <c r="HYW96" s="129"/>
      <c r="HYX96" s="129"/>
      <c r="HYY96" s="129"/>
      <c r="HYZ96" s="129"/>
      <c r="HZA96" s="129"/>
      <c r="HZB96" s="129"/>
      <c r="HZC96" s="129"/>
      <c r="HZD96" s="129"/>
      <c r="HZE96" s="129"/>
      <c r="HZF96" s="129"/>
      <c r="HZG96" s="129"/>
      <c r="HZH96" s="129"/>
      <c r="HZI96" s="129"/>
      <c r="HZJ96" s="129"/>
      <c r="HZK96" s="129"/>
      <c r="HZL96" s="129"/>
      <c r="HZM96" s="129"/>
      <c r="HZN96" s="129"/>
      <c r="HZO96" s="129"/>
      <c r="HZP96" s="129"/>
      <c r="HZQ96" s="129"/>
      <c r="HZR96" s="129"/>
      <c r="HZS96" s="129"/>
      <c r="HZT96" s="129"/>
      <c r="HZU96" s="129"/>
      <c r="HZV96" s="129"/>
      <c r="HZW96" s="129"/>
      <c r="HZX96" s="129"/>
      <c r="HZY96" s="129"/>
      <c r="HZZ96" s="129"/>
      <c r="IAA96" s="129"/>
      <c r="IAB96" s="129"/>
      <c r="IAC96" s="129"/>
      <c r="IAD96" s="129"/>
      <c r="IAE96" s="129"/>
      <c r="IAF96" s="129"/>
      <c r="IAG96" s="129"/>
      <c r="IAH96" s="129"/>
      <c r="IAI96" s="129"/>
      <c r="IAJ96" s="129"/>
      <c r="IAK96" s="129"/>
      <c r="IAL96" s="129"/>
      <c r="IAM96" s="129"/>
      <c r="IAN96" s="129"/>
      <c r="IAO96" s="129"/>
      <c r="IAP96" s="129"/>
      <c r="IAQ96" s="129"/>
      <c r="IAR96" s="129"/>
      <c r="IAS96" s="129"/>
      <c r="IAT96" s="129"/>
      <c r="IAU96" s="129"/>
      <c r="IAV96" s="129"/>
      <c r="IAW96" s="129"/>
      <c r="IAX96" s="129"/>
      <c r="IAY96" s="129"/>
      <c r="IAZ96" s="129"/>
      <c r="IBA96" s="129"/>
      <c r="IBB96" s="129"/>
      <c r="IBC96" s="129"/>
      <c r="IBD96" s="129"/>
      <c r="IBE96" s="129"/>
      <c r="IBF96" s="129"/>
      <c r="IBG96" s="129"/>
      <c r="IBH96" s="129"/>
      <c r="IBI96" s="129"/>
      <c r="IBJ96" s="129"/>
      <c r="IBK96" s="129"/>
      <c r="IBL96" s="129"/>
      <c r="IBM96" s="129"/>
      <c r="IBN96" s="129"/>
      <c r="IBO96" s="129"/>
      <c r="IBP96" s="129"/>
      <c r="IBQ96" s="129"/>
      <c r="IBR96" s="129"/>
      <c r="IBS96" s="129"/>
      <c r="IBT96" s="129"/>
      <c r="IBU96" s="129"/>
      <c r="IBV96" s="129"/>
      <c r="IBW96" s="129"/>
      <c r="IBX96" s="129"/>
      <c r="IBY96" s="129"/>
      <c r="IBZ96" s="129"/>
      <c r="ICA96" s="129"/>
      <c r="ICB96" s="129"/>
      <c r="ICC96" s="129"/>
      <c r="ICD96" s="129"/>
      <c r="ICE96" s="129"/>
      <c r="ICF96" s="129"/>
      <c r="ICG96" s="129"/>
      <c r="ICH96" s="129"/>
      <c r="ICI96" s="129"/>
      <c r="ICJ96" s="129"/>
      <c r="ICK96" s="129"/>
      <c r="ICL96" s="129"/>
      <c r="ICM96" s="129"/>
      <c r="ICN96" s="129"/>
      <c r="ICO96" s="129"/>
      <c r="ICP96" s="129"/>
      <c r="ICQ96" s="129"/>
      <c r="ICR96" s="129"/>
      <c r="ICS96" s="129"/>
      <c r="ICT96" s="129"/>
      <c r="ICU96" s="129"/>
      <c r="ICV96" s="129"/>
      <c r="ICW96" s="129"/>
      <c r="ICX96" s="129"/>
      <c r="ICY96" s="129"/>
      <c r="ICZ96" s="129"/>
      <c r="IDA96" s="129"/>
      <c r="IDB96" s="129"/>
      <c r="IDC96" s="129"/>
      <c r="IDD96" s="129"/>
      <c r="IDE96" s="129"/>
      <c r="IDF96" s="129"/>
      <c r="IDG96" s="129"/>
      <c r="IDH96" s="129"/>
      <c r="IDI96" s="129"/>
      <c r="IDJ96" s="129"/>
      <c r="IDK96" s="129"/>
      <c r="IDL96" s="129"/>
      <c r="IDM96" s="129"/>
      <c r="IDN96" s="129"/>
      <c r="IDO96" s="129"/>
      <c r="IDP96" s="129"/>
      <c r="IDQ96" s="129"/>
      <c r="IDR96" s="129"/>
      <c r="IDS96" s="129"/>
      <c r="IDT96" s="129"/>
      <c r="IDU96" s="129"/>
      <c r="IDV96" s="129"/>
      <c r="IDW96" s="129"/>
      <c r="IDX96" s="129"/>
      <c r="IDY96" s="129"/>
      <c r="IDZ96" s="129"/>
      <c r="IEA96" s="129"/>
      <c r="IEB96" s="129"/>
      <c r="IEC96" s="129"/>
      <c r="IED96" s="129"/>
      <c r="IEE96" s="129"/>
      <c r="IEF96" s="129"/>
      <c r="IEG96" s="129"/>
      <c r="IEH96" s="129"/>
      <c r="IEI96" s="129"/>
      <c r="IEJ96" s="129"/>
      <c r="IEK96" s="129"/>
      <c r="IEL96" s="129"/>
      <c r="IEM96" s="129"/>
      <c r="IEN96" s="129"/>
      <c r="IEO96" s="129"/>
      <c r="IEP96" s="129"/>
      <c r="IEQ96" s="129"/>
      <c r="IER96" s="129"/>
      <c r="IES96" s="129"/>
      <c r="IET96" s="129"/>
      <c r="IEU96" s="129"/>
      <c r="IEV96" s="129"/>
      <c r="IEW96" s="129"/>
      <c r="IEX96" s="129"/>
      <c r="IEY96" s="129"/>
      <c r="IEZ96" s="129"/>
      <c r="IFA96" s="129"/>
      <c r="IFB96" s="129"/>
      <c r="IFC96" s="129"/>
      <c r="IFD96" s="129"/>
      <c r="IFE96" s="129"/>
      <c r="IFF96" s="129"/>
      <c r="IFG96" s="129"/>
      <c r="IFH96" s="129"/>
      <c r="IFI96" s="129"/>
      <c r="IFJ96" s="129"/>
      <c r="IFK96" s="129"/>
      <c r="IFL96" s="129"/>
      <c r="IFM96" s="129"/>
      <c r="IFN96" s="129"/>
      <c r="IFO96" s="129"/>
      <c r="IFP96" s="129"/>
      <c r="IFQ96" s="129"/>
      <c r="IFR96" s="129"/>
      <c r="IFS96" s="129"/>
      <c r="IFT96" s="129"/>
      <c r="IFU96" s="129"/>
      <c r="IFV96" s="129"/>
      <c r="IFW96" s="129"/>
      <c r="IFX96" s="129"/>
      <c r="IFY96" s="129"/>
      <c r="IFZ96" s="129"/>
      <c r="IGA96" s="129"/>
      <c r="IGB96" s="129"/>
      <c r="IGC96" s="129"/>
      <c r="IGD96" s="129"/>
      <c r="IGE96" s="129"/>
      <c r="IGF96" s="129"/>
      <c r="IGG96" s="129"/>
      <c r="IGH96" s="129"/>
      <c r="IGI96" s="129"/>
      <c r="IGJ96" s="129"/>
      <c r="IGK96" s="129"/>
      <c r="IGL96" s="129"/>
      <c r="IGM96" s="129"/>
      <c r="IGN96" s="129"/>
      <c r="IGO96" s="129"/>
      <c r="IGP96" s="129"/>
      <c r="IGQ96" s="129"/>
      <c r="IGR96" s="129"/>
      <c r="IGS96" s="129"/>
      <c r="IGT96" s="129"/>
      <c r="IGU96" s="129"/>
      <c r="IGV96" s="129"/>
      <c r="IGW96" s="129"/>
      <c r="IGX96" s="129"/>
      <c r="IGY96" s="129"/>
      <c r="IGZ96" s="129"/>
      <c r="IHA96" s="129"/>
      <c r="IHB96" s="129"/>
      <c r="IHC96" s="129"/>
      <c r="IHD96" s="129"/>
      <c r="IHE96" s="129"/>
      <c r="IHF96" s="129"/>
      <c r="IHG96" s="129"/>
      <c r="IHH96" s="129"/>
      <c r="IHI96" s="129"/>
      <c r="IHJ96" s="129"/>
      <c r="IHK96" s="129"/>
      <c r="IHL96" s="129"/>
      <c r="IHM96" s="129"/>
      <c r="IHN96" s="129"/>
      <c r="IHO96" s="129"/>
      <c r="IHP96" s="129"/>
      <c r="IHQ96" s="129"/>
      <c r="IHR96" s="129"/>
      <c r="IHS96" s="129"/>
      <c r="IHT96" s="129"/>
      <c r="IHU96" s="129"/>
      <c r="IHV96" s="129"/>
      <c r="IHW96" s="129"/>
      <c r="IHX96" s="129"/>
      <c r="IHY96" s="129"/>
      <c r="IHZ96" s="129"/>
      <c r="IIA96" s="129"/>
      <c r="IIB96" s="129"/>
      <c r="IIC96" s="129"/>
      <c r="IID96" s="129"/>
      <c r="IIE96" s="129"/>
      <c r="IIF96" s="129"/>
      <c r="IIG96" s="129"/>
      <c r="IIH96" s="129"/>
      <c r="III96" s="129"/>
      <c r="IIJ96" s="129"/>
      <c r="IIK96" s="129"/>
      <c r="IIL96" s="129"/>
      <c r="IIM96" s="129"/>
      <c r="IIN96" s="129"/>
      <c r="IIO96" s="129"/>
      <c r="IIP96" s="129"/>
      <c r="IIQ96" s="129"/>
      <c r="IIR96" s="129"/>
      <c r="IIS96" s="129"/>
      <c r="IIT96" s="129"/>
      <c r="IIU96" s="129"/>
      <c r="IIV96" s="129"/>
      <c r="IIW96" s="129"/>
      <c r="IIX96" s="129"/>
      <c r="IIY96" s="129"/>
      <c r="IIZ96" s="129"/>
      <c r="IJA96" s="129"/>
      <c r="IJB96" s="129"/>
      <c r="IJC96" s="129"/>
      <c r="IJD96" s="129"/>
      <c r="IJE96" s="129"/>
      <c r="IJF96" s="129"/>
      <c r="IJG96" s="129"/>
      <c r="IJH96" s="129"/>
      <c r="IJI96" s="129"/>
      <c r="IJJ96" s="129"/>
      <c r="IJK96" s="129"/>
      <c r="IJL96" s="129"/>
      <c r="IJM96" s="129"/>
      <c r="IJN96" s="129"/>
      <c r="IJO96" s="129"/>
      <c r="IJP96" s="129"/>
      <c r="IJQ96" s="129"/>
      <c r="IJR96" s="129"/>
      <c r="IJS96" s="129"/>
      <c r="IJT96" s="129"/>
      <c r="IJU96" s="129"/>
      <c r="IJV96" s="129"/>
      <c r="IJW96" s="129"/>
      <c r="IJX96" s="129"/>
      <c r="IJY96" s="129"/>
      <c r="IJZ96" s="129"/>
      <c r="IKA96" s="129"/>
      <c r="IKB96" s="129"/>
      <c r="IKC96" s="129"/>
      <c r="IKD96" s="129"/>
      <c r="IKE96" s="129"/>
      <c r="IKF96" s="129"/>
      <c r="IKG96" s="129"/>
      <c r="IKH96" s="129"/>
      <c r="IKI96" s="129"/>
      <c r="IKJ96" s="129"/>
      <c r="IKK96" s="129"/>
      <c r="IKL96" s="129"/>
      <c r="IKM96" s="129"/>
      <c r="IKN96" s="129"/>
      <c r="IKO96" s="129"/>
      <c r="IKP96" s="129"/>
      <c r="IKQ96" s="129"/>
      <c r="IKR96" s="129"/>
      <c r="IKS96" s="129"/>
      <c r="IKT96" s="129"/>
      <c r="IKU96" s="129"/>
      <c r="IKV96" s="129"/>
      <c r="IKW96" s="129"/>
      <c r="IKX96" s="129"/>
      <c r="IKY96" s="129"/>
      <c r="IKZ96" s="129"/>
      <c r="ILA96" s="129"/>
      <c r="ILB96" s="129"/>
      <c r="ILC96" s="129"/>
      <c r="ILD96" s="129"/>
      <c r="ILE96" s="129"/>
      <c r="ILF96" s="129"/>
      <c r="ILG96" s="129"/>
      <c r="ILH96" s="129"/>
      <c r="ILI96" s="129"/>
      <c r="ILJ96" s="129"/>
      <c r="ILK96" s="129"/>
      <c r="ILL96" s="129"/>
      <c r="ILM96" s="129"/>
      <c r="ILN96" s="129"/>
      <c r="ILO96" s="129"/>
      <c r="ILP96" s="129"/>
      <c r="ILQ96" s="129"/>
      <c r="ILR96" s="129"/>
      <c r="ILS96" s="129"/>
      <c r="ILT96" s="129"/>
      <c r="ILU96" s="129"/>
      <c r="ILV96" s="129"/>
      <c r="ILW96" s="129"/>
      <c r="ILX96" s="129"/>
      <c r="ILY96" s="129"/>
      <c r="ILZ96" s="129"/>
      <c r="IMA96" s="129"/>
      <c r="IMB96" s="129"/>
      <c r="IMC96" s="129"/>
      <c r="IMD96" s="129"/>
      <c r="IME96" s="129"/>
      <c r="IMF96" s="129"/>
      <c r="IMG96" s="129"/>
      <c r="IMH96" s="129"/>
      <c r="IMI96" s="129"/>
      <c r="IMJ96" s="129"/>
      <c r="IMK96" s="129"/>
      <c r="IML96" s="129"/>
      <c r="IMM96" s="129"/>
      <c r="IMN96" s="129"/>
      <c r="IMO96" s="129"/>
      <c r="IMP96" s="129"/>
      <c r="IMQ96" s="129"/>
      <c r="IMR96" s="129"/>
      <c r="IMS96" s="129"/>
      <c r="IMT96" s="129"/>
      <c r="IMU96" s="129"/>
      <c r="IMV96" s="129"/>
      <c r="IMW96" s="129"/>
      <c r="IMX96" s="129"/>
      <c r="IMY96" s="129"/>
      <c r="IMZ96" s="129"/>
      <c r="INA96" s="129"/>
      <c r="INB96" s="129"/>
      <c r="INC96" s="129"/>
      <c r="IND96" s="129"/>
      <c r="INE96" s="129"/>
      <c r="INF96" s="129"/>
      <c r="ING96" s="129"/>
      <c r="INH96" s="129"/>
      <c r="INI96" s="129"/>
      <c r="INJ96" s="129"/>
      <c r="INK96" s="129"/>
      <c r="INL96" s="129"/>
      <c r="INM96" s="129"/>
      <c r="INN96" s="129"/>
      <c r="INO96" s="129"/>
      <c r="INP96" s="129"/>
      <c r="INQ96" s="129"/>
      <c r="INR96" s="129"/>
      <c r="INS96" s="129"/>
      <c r="INT96" s="129"/>
      <c r="INU96" s="129"/>
      <c r="INV96" s="129"/>
      <c r="INW96" s="129"/>
      <c r="INX96" s="129"/>
      <c r="INY96" s="129"/>
      <c r="INZ96" s="129"/>
      <c r="IOA96" s="129"/>
      <c r="IOB96" s="129"/>
      <c r="IOC96" s="129"/>
      <c r="IOD96" s="129"/>
      <c r="IOE96" s="129"/>
      <c r="IOF96" s="129"/>
      <c r="IOG96" s="129"/>
      <c r="IOH96" s="129"/>
      <c r="IOI96" s="129"/>
      <c r="IOJ96" s="129"/>
      <c r="IOK96" s="129"/>
      <c r="IOL96" s="129"/>
      <c r="IOM96" s="129"/>
      <c r="ION96" s="129"/>
      <c r="IOO96" s="129"/>
      <c r="IOP96" s="129"/>
      <c r="IOQ96" s="129"/>
      <c r="IOR96" s="129"/>
      <c r="IOS96" s="129"/>
      <c r="IOT96" s="129"/>
      <c r="IOU96" s="129"/>
      <c r="IOV96" s="129"/>
      <c r="IOW96" s="129"/>
      <c r="IOX96" s="129"/>
      <c r="IOY96" s="129"/>
      <c r="IOZ96" s="129"/>
      <c r="IPA96" s="129"/>
      <c r="IPB96" s="129"/>
      <c r="IPC96" s="129"/>
      <c r="IPD96" s="129"/>
      <c r="IPE96" s="129"/>
      <c r="IPF96" s="129"/>
      <c r="IPG96" s="129"/>
      <c r="IPH96" s="129"/>
      <c r="IPI96" s="129"/>
      <c r="IPJ96" s="129"/>
      <c r="IPK96" s="129"/>
      <c r="IPL96" s="129"/>
      <c r="IPM96" s="129"/>
      <c r="IPN96" s="129"/>
      <c r="IPO96" s="129"/>
      <c r="IPP96" s="129"/>
      <c r="IPQ96" s="129"/>
      <c r="IPR96" s="129"/>
      <c r="IPS96" s="129"/>
      <c r="IPT96" s="129"/>
      <c r="IPU96" s="129"/>
      <c r="IPV96" s="129"/>
      <c r="IPW96" s="129"/>
      <c r="IPX96" s="129"/>
      <c r="IPY96" s="129"/>
      <c r="IPZ96" s="129"/>
      <c r="IQA96" s="129"/>
      <c r="IQB96" s="129"/>
      <c r="IQC96" s="129"/>
      <c r="IQD96" s="129"/>
      <c r="IQE96" s="129"/>
      <c r="IQF96" s="129"/>
      <c r="IQG96" s="129"/>
      <c r="IQH96" s="129"/>
      <c r="IQI96" s="129"/>
      <c r="IQJ96" s="129"/>
      <c r="IQK96" s="129"/>
      <c r="IQL96" s="129"/>
      <c r="IQM96" s="129"/>
      <c r="IQN96" s="129"/>
      <c r="IQO96" s="129"/>
      <c r="IQP96" s="129"/>
      <c r="IQQ96" s="129"/>
      <c r="IQR96" s="129"/>
      <c r="IQS96" s="129"/>
      <c r="IQT96" s="129"/>
      <c r="IQU96" s="129"/>
      <c r="IQV96" s="129"/>
      <c r="IQW96" s="129"/>
      <c r="IQX96" s="129"/>
      <c r="IQY96" s="129"/>
      <c r="IQZ96" s="129"/>
      <c r="IRA96" s="129"/>
      <c r="IRB96" s="129"/>
      <c r="IRC96" s="129"/>
      <c r="IRD96" s="129"/>
      <c r="IRE96" s="129"/>
      <c r="IRF96" s="129"/>
      <c r="IRG96" s="129"/>
      <c r="IRH96" s="129"/>
      <c r="IRI96" s="129"/>
      <c r="IRJ96" s="129"/>
      <c r="IRK96" s="129"/>
      <c r="IRL96" s="129"/>
      <c r="IRM96" s="129"/>
      <c r="IRN96" s="129"/>
      <c r="IRO96" s="129"/>
      <c r="IRP96" s="129"/>
      <c r="IRQ96" s="129"/>
      <c r="IRR96" s="129"/>
      <c r="IRS96" s="129"/>
      <c r="IRT96" s="129"/>
      <c r="IRU96" s="129"/>
      <c r="IRV96" s="129"/>
      <c r="IRW96" s="129"/>
      <c r="IRX96" s="129"/>
      <c r="IRY96" s="129"/>
      <c r="IRZ96" s="129"/>
      <c r="ISA96" s="129"/>
      <c r="ISB96" s="129"/>
      <c r="ISC96" s="129"/>
      <c r="ISD96" s="129"/>
      <c r="ISE96" s="129"/>
      <c r="ISF96" s="129"/>
      <c r="ISG96" s="129"/>
      <c r="ISH96" s="129"/>
      <c r="ISI96" s="129"/>
      <c r="ISJ96" s="129"/>
      <c r="ISK96" s="129"/>
      <c r="ISL96" s="129"/>
      <c r="ISM96" s="129"/>
      <c r="ISN96" s="129"/>
      <c r="ISO96" s="129"/>
      <c r="ISP96" s="129"/>
      <c r="ISQ96" s="129"/>
      <c r="ISR96" s="129"/>
      <c r="ISS96" s="129"/>
      <c r="IST96" s="129"/>
      <c r="ISU96" s="129"/>
      <c r="ISV96" s="129"/>
      <c r="ISW96" s="129"/>
      <c r="ISX96" s="129"/>
      <c r="ISY96" s="129"/>
      <c r="ISZ96" s="129"/>
      <c r="ITA96" s="129"/>
      <c r="ITB96" s="129"/>
      <c r="ITC96" s="129"/>
      <c r="ITD96" s="129"/>
      <c r="ITE96" s="129"/>
      <c r="ITF96" s="129"/>
      <c r="ITG96" s="129"/>
      <c r="ITH96" s="129"/>
      <c r="ITI96" s="129"/>
      <c r="ITJ96" s="129"/>
      <c r="ITK96" s="129"/>
      <c r="ITL96" s="129"/>
      <c r="ITM96" s="129"/>
      <c r="ITN96" s="129"/>
      <c r="ITO96" s="129"/>
      <c r="ITP96" s="129"/>
      <c r="ITQ96" s="129"/>
      <c r="ITR96" s="129"/>
      <c r="ITS96" s="129"/>
      <c r="ITT96" s="129"/>
      <c r="ITU96" s="129"/>
      <c r="ITV96" s="129"/>
      <c r="ITW96" s="129"/>
      <c r="ITX96" s="129"/>
      <c r="ITY96" s="129"/>
      <c r="ITZ96" s="129"/>
      <c r="IUA96" s="129"/>
      <c r="IUB96" s="129"/>
      <c r="IUC96" s="129"/>
      <c r="IUD96" s="129"/>
      <c r="IUE96" s="129"/>
      <c r="IUF96" s="129"/>
      <c r="IUG96" s="129"/>
      <c r="IUH96" s="129"/>
      <c r="IUI96" s="129"/>
      <c r="IUJ96" s="129"/>
      <c r="IUK96" s="129"/>
      <c r="IUL96" s="129"/>
      <c r="IUM96" s="129"/>
      <c r="IUN96" s="129"/>
      <c r="IUO96" s="129"/>
      <c r="IUP96" s="129"/>
      <c r="IUQ96" s="129"/>
      <c r="IUR96" s="129"/>
      <c r="IUS96" s="129"/>
      <c r="IUT96" s="129"/>
      <c r="IUU96" s="129"/>
      <c r="IUV96" s="129"/>
      <c r="IUW96" s="129"/>
      <c r="IUX96" s="129"/>
      <c r="IUY96" s="129"/>
      <c r="IUZ96" s="129"/>
      <c r="IVA96" s="129"/>
      <c r="IVB96" s="129"/>
      <c r="IVC96" s="129"/>
      <c r="IVD96" s="129"/>
      <c r="IVE96" s="129"/>
      <c r="IVF96" s="129"/>
      <c r="IVG96" s="129"/>
      <c r="IVH96" s="129"/>
      <c r="IVI96" s="129"/>
      <c r="IVJ96" s="129"/>
      <c r="IVK96" s="129"/>
      <c r="IVL96" s="129"/>
      <c r="IVM96" s="129"/>
      <c r="IVN96" s="129"/>
      <c r="IVO96" s="129"/>
      <c r="IVP96" s="129"/>
      <c r="IVQ96" s="129"/>
      <c r="IVR96" s="129"/>
      <c r="IVS96" s="129"/>
      <c r="IVT96" s="129"/>
      <c r="IVU96" s="129"/>
      <c r="IVV96" s="129"/>
      <c r="IVW96" s="129"/>
      <c r="IVX96" s="129"/>
      <c r="IVY96" s="129"/>
      <c r="IVZ96" s="129"/>
      <c r="IWA96" s="129"/>
      <c r="IWB96" s="129"/>
      <c r="IWC96" s="129"/>
      <c r="IWD96" s="129"/>
      <c r="IWE96" s="129"/>
      <c r="IWF96" s="129"/>
      <c r="IWG96" s="129"/>
      <c r="IWH96" s="129"/>
      <c r="IWI96" s="129"/>
      <c r="IWJ96" s="129"/>
      <c r="IWK96" s="129"/>
      <c r="IWL96" s="129"/>
      <c r="IWM96" s="129"/>
      <c r="IWN96" s="129"/>
      <c r="IWO96" s="129"/>
      <c r="IWP96" s="129"/>
      <c r="IWQ96" s="129"/>
      <c r="IWR96" s="129"/>
      <c r="IWS96" s="129"/>
      <c r="IWT96" s="129"/>
      <c r="IWU96" s="129"/>
      <c r="IWV96" s="129"/>
      <c r="IWW96" s="129"/>
      <c r="IWX96" s="129"/>
      <c r="IWY96" s="129"/>
      <c r="IWZ96" s="129"/>
      <c r="IXA96" s="129"/>
      <c r="IXB96" s="129"/>
      <c r="IXC96" s="129"/>
      <c r="IXD96" s="129"/>
      <c r="IXE96" s="129"/>
      <c r="IXF96" s="129"/>
      <c r="IXG96" s="129"/>
      <c r="IXH96" s="129"/>
      <c r="IXI96" s="129"/>
      <c r="IXJ96" s="129"/>
      <c r="IXK96" s="129"/>
      <c r="IXL96" s="129"/>
      <c r="IXM96" s="129"/>
      <c r="IXN96" s="129"/>
      <c r="IXO96" s="129"/>
      <c r="IXP96" s="129"/>
      <c r="IXQ96" s="129"/>
      <c r="IXR96" s="129"/>
      <c r="IXS96" s="129"/>
      <c r="IXT96" s="129"/>
      <c r="IXU96" s="129"/>
      <c r="IXV96" s="129"/>
      <c r="IXW96" s="129"/>
      <c r="IXX96" s="129"/>
      <c r="IXY96" s="129"/>
      <c r="IXZ96" s="129"/>
      <c r="IYA96" s="129"/>
      <c r="IYB96" s="129"/>
      <c r="IYC96" s="129"/>
      <c r="IYD96" s="129"/>
      <c r="IYE96" s="129"/>
      <c r="IYF96" s="129"/>
      <c r="IYG96" s="129"/>
      <c r="IYH96" s="129"/>
      <c r="IYI96" s="129"/>
      <c r="IYJ96" s="129"/>
      <c r="IYK96" s="129"/>
      <c r="IYL96" s="129"/>
      <c r="IYM96" s="129"/>
      <c r="IYN96" s="129"/>
      <c r="IYO96" s="129"/>
      <c r="IYP96" s="129"/>
      <c r="IYQ96" s="129"/>
      <c r="IYR96" s="129"/>
      <c r="IYS96" s="129"/>
      <c r="IYT96" s="129"/>
      <c r="IYU96" s="129"/>
      <c r="IYV96" s="129"/>
      <c r="IYW96" s="129"/>
      <c r="IYX96" s="129"/>
      <c r="IYY96" s="129"/>
      <c r="IYZ96" s="129"/>
      <c r="IZA96" s="129"/>
      <c r="IZB96" s="129"/>
      <c r="IZC96" s="129"/>
      <c r="IZD96" s="129"/>
      <c r="IZE96" s="129"/>
      <c r="IZF96" s="129"/>
      <c r="IZG96" s="129"/>
      <c r="IZH96" s="129"/>
      <c r="IZI96" s="129"/>
      <c r="IZJ96" s="129"/>
      <c r="IZK96" s="129"/>
      <c r="IZL96" s="129"/>
      <c r="IZM96" s="129"/>
      <c r="IZN96" s="129"/>
      <c r="IZO96" s="129"/>
      <c r="IZP96" s="129"/>
      <c r="IZQ96" s="129"/>
      <c r="IZR96" s="129"/>
      <c r="IZS96" s="129"/>
      <c r="IZT96" s="129"/>
      <c r="IZU96" s="129"/>
      <c r="IZV96" s="129"/>
      <c r="IZW96" s="129"/>
      <c r="IZX96" s="129"/>
      <c r="IZY96" s="129"/>
      <c r="IZZ96" s="129"/>
      <c r="JAA96" s="129"/>
      <c r="JAB96" s="129"/>
      <c r="JAC96" s="129"/>
      <c r="JAD96" s="129"/>
      <c r="JAE96" s="129"/>
      <c r="JAF96" s="129"/>
      <c r="JAG96" s="129"/>
      <c r="JAH96" s="129"/>
      <c r="JAI96" s="129"/>
      <c r="JAJ96" s="129"/>
      <c r="JAK96" s="129"/>
      <c r="JAL96" s="129"/>
      <c r="JAM96" s="129"/>
      <c r="JAN96" s="129"/>
      <c r="JAO96" s="129"/>
      <c r="JAP96" s="129"/>
      <c r="JAQ96" s="129"/>
      <c r="JAR96" s="129"/>
      <c r="JAS96" s="129"/>
      <c r="JAT96" s="129"/>
      <c r="JAU96" s="129"/>
      <c r="JAV96" s="129"/>
      <c r="JAW96" s="129"/>
      <c r="JAX96" s="129"/>
      <c r="JAY96" s="129"/>
      <c r="JAZ96" s="129"/>
      <c r="JBA96" s="129"/>
      <c r="JBB96" s="129"/>
      <c r="JBC96" s="129"/>
      <c r="JBD96" s="129"/>
      <c r="JBE96" s="129"/>
      <c r="JBF96" s="129"/>
      <c r="JBG96" s="129"/>
      <c r="JBH96" s="129"/>
      <c r="JBI96" s="129"/>
      <c r="JBJ96" s="129"/>
      <c r="JBK96" s="129"/>
      <c r="JBL96" s="129"/>
      <c r="JBM96" s="129"/>
      <c r="JBN96" s="129"/>
      <c r="JBO96" s="129"/>
      <c r="JBP96" s="129"/>
      <c r="JBQ96" s="129"/>
      <c r="JBR96" s="129"/>
      <c r="JBS96" s="129"/>
      <c r="JBT96" s="129"/>
      <c r="JBU96" s="129"/>
      <c r="JBV96" s="129"/>
      <c r="JBW96" s="129"/>
      <c r="JBX96" s="129"/>
      <c r="JBY96" s="129"/>
      <c r="JBZ96" s="129"/>
      <c r="JCA96" s="129"/>
      <c r="JCB96" s="129"/>
      <c r="JCC96" s="129"/>
      <c r="JCD96" s="129"/>
      <c r="JCE96" s="129"/>
      <c r="JCF96" s="129"/>
      <c r="JCG96" s="129"/>
      <c r="JCH96" s="129"/>
      <c r="JCI96" s="129"/>
      <c r="JCJ96" s="129"/>
      <c r="JCK96" s="129"/>
      <c r="JCL96" s="129"/>
      <c r="JCM96" s="129"/>
      <c r="JCN96" s="129"/>
      <c r="JCO96" s="129"/>
      <c r="JCP96" s="129"/>
      <c r="JCQ96" s="129"/>
      <c r="JCR96" s="129"/>
      <c r="JCS96" s="129"/>
      <c r="JCT96" s="129"/>
      <c r="JCU96" s="129"/>
      <c r="JCV96" s="129"/>
      <c r="JCW96" s="129"/>
      <c r="JCX96" s="129"/>
      <c r="JCY96" s="129"/>
      <c r="JCZ96" s="129"/>
      <c r="JDA96" s="129"/>
      <c r="JDB96" s="129"/>
      <c r="JDC96" s="129"/>
      <c r="JDD96" s="129"/>
      <c r="JDE96" s="129"/>
      <c r="JDF96" s="129"/>
      <c r="JDG96" s="129"/>
      <c r="JDH96" s="129"/>
      <c r="JDI96" s="129"/>
      <c r="JDJ96" s="129"/>
      <c r="JDK96" s="129"/>
      <c r="JDL96" s="129"/>
      <c r="JDM96" s="129"/>
      <c r="JDN96" s="129"/>
      <c r="JDO96" s="129"/>
      <c r="JDP96" s="129"/>
      <c r="JDQ96" s="129"/>
      <c r="JDR96" s="129"/>
      <c r="JDS96" s="129"/>
      <c r="JDT96" s="129"/>
      <c r="JDU96" s="129"/>
      <c r="JDV96" s="129"/>
      <c r="JDW96" s="129"/>
      <c r="JDX96" s="129"/>
      <c r="JDY96" s="129"/>
      <c r="JDZ96" s="129"/>
      <c r="JEA96" s="129"/>
      <c r="JEB96" s="129"/>
      <c r="JEC96" s="129"/>
      <c r="JED96" s="129"/>
      <c r="JEE96" s="129"/>
      <c r="JEF96" s="129"/>
      <c r="JEG96" s="129"/>
      <c r="JEH96" s="129"/>
      <c r="JEI96" s="129"/>
      <c r="JEJ96" s="129"/>
      <c r="JEK96" s="129"/>
      <c r="JEL96" s="129"/>
      <c r="JEM96" s="129"/>
      <c r="JEN96" s="129"/>
      <c r="JEO96" s="129"/>
      <c r="JEP96" s="129"/>
      <c r="JEQ96" s="129"/>
      <c r="JER96" s="129"/>
      <c r="JES96" s="129"/>
      <c r="JET96" s="129"/>
      <c r="JEU96" s="129"/>
      <c r="JEV96" s="129"/>
      <c r="JEW96" s="129"/>
      <c r="JEX96" s="129"/>
      <c r="JEY96" s="129"/>
      <c r="JEZ96" s="129"/>
      <c r="JFA96" s="129"/>
      <c r="JFB96" s="129"/>
      <c r="JFC96" s="129"/>
      <c r="JFD96" s="129"/>
      <c r="JFE96" s="129"/>
      <c r="JFF96" s="129"/>
      <c r="JFG96" s="129"/>
      <c r="JFH96" s="129"/>
      <c r="JFI96" s="129"/>
      <c r="JFJ96" s="129"/>
      <c r="JFK96" s="129"/>
      <c r="JFL96" s="129"/>
      <c r="JFM96" s="129"/>
      <c r="JFN96" s="129"/>
      <c r="JFO96" s="129"/>
      <c r="JFP96" s="129"/>
      <c r="JFQ96" s="129"/>
      <c r="JFR96" s="129"/>
      <c r="JFS96" s="129"/>
      <c r="JFT96" s="129"/>
      <c r="JFU96" s="129"/>
      <c r="JFV96" s="129"/>
      <c r="JFW96" s="129"/>
      <c r="JFX96" s="129"/>
      <c r="JFY96" s="129"/>
      <c r="JFZ96" s="129"/>
      <c r="JGA96" s="129"/>
      <c r="JGB96" s="129"/>
      <c r="JGC96" s="129"/>
      <c r="JGD96" s="129"/>
      <c r="JGE96" s="129"/>
      <c r="JGF96" s="129"/>
      <c r="JGG96" s="129"/>
      <c r="JGH96" s="129"/>
      <c r="JGI96" s="129"/>
      <c r="JGJ96" s="129"/>
      <c r="JGK96" s="129"/>
      <c r="JGL96" s="129"/>
      <c r="JGM96" s="129"/>
      <c r="JGN96" s="129"/>
      <c r="JGO96" s="129"/>
      <c r="JGP96" s="129"/>
      <c r="JGQ96" s="129"/>
      <c r="JGR96" s="129"/>
      <c r="JGS96" s="129"/>
      <c r="JGT96" s="129"/>
      <c r="JGU96" s="129"/>
      <c r="JGV96" s="129"/>
      <c r="JGW96" s="129"/>
      <c r="JGX96" s="129"/>
      <c r="JGY96" s="129"/>
      <c r="JGZ96" s="129"/>
      <c r="JHA96" s="129"/>
      <c r="JHB96" s="129"/>
      <c r="JHC96" s="129"/>
      <c r="JHD96" s="129"/>
      <c r="JHE96" s="129"/>
      <c r="JHF96" s="129"/>
      <c r="JHG96" s="129"/>
      <c r="JHH96" s="129"/>
      <c r="JHI96" s="129"/>
      <c r="JHJ96" s="129"/>
      <c r="JHK96" s="129"/>
      <c r="JHL96" s="129"/>
      <c r="JHM96" s="129"/>
      <c r="JHN96" s="129"/>
      <c r="JHO96" s="129"/>
      <c r="JHP96" s="129"/>
      <c r="JHQ96" s="129"/>
      <c r="JHR96" s="129"/>
      <c r="JHS96" s="129"/>
      <c r="JHT96" s="129"/>
      <c r="JHU96" s="129"/>
      <c r="JHV96" s="129"/>
      <c r="JHW96" s="129"/>
      <c r="JHX96" s="129"/>
      <c r="JHY96" s="129"/>
      <c r="JHZ96" s="129"/>
      <c r="JIA96" s="129"/>
      <c r="JIB96" s="129"/>
      <c r="JIC96" s="129"/>
      <c r="JID96" s="129"/>
      <c r="JIE96" s="129"/>
      <c r="JIF96" s="129"/>
      <c r="JIG96" s="129"/>
      <c r="JIH96" s="129"/>
      <c r="JII96" s="129"/>
      <c r="JIJ96" s="129"/>
      <c r="JIK96" s="129"/>
      <c r="JIL96" s="129"/>
      <c r="JIM96" s="129"/>
      <c r="JIN96" s="129"/>
      <c r="JIO96" s="129"/>
      <c r="JIP96" s="129"/>
      <c r="JIQ96" s="129"/>
      <c r="JIR96" s="129"/>
      <c r="JIS96" s="129"/>
      <c r="JIT96" s="129"/>
      <c r="JIU96" s="129"/>
      <c r="JIV96" s="129"/>
      <c r="JIW96" s="129"/>
      <c r="JIX96" s="129"/>
      <c r="JIY96" s="129"/>
      <c r="JIZ96" s="129"/>
      <c r="JJA96" s="129"/>
      <c r="JJB96" s="129"/>
      <c r="JJC96" s="129"/>
      <c r="JJD96" s="129"/>
      <c r="JJE96" s="129"/>
      <c r="JJF96" s="129"/>
      <c r="JJG96" s="129"/>
      <c r="JJH96" s="129"/>
      <c r="JJI96" s="129"/>
      <c r="JJJ96" s="129"/>
      <c r="JJK96" s="129"/>
      <c r="JJL96" s="129"/>
      <c r="JJM96" s="129"/>
      <c r="JJN96" s="129"/>
      <c r="JJO96" s="129"/>
      <c r="JJP96" s="129"/>
      <c r="JJQ96" s="129"/>
      <c r="JJR96" s="129"/>
      <c r="JJS96" s="129"/>
      <c r="JJT96" s="129"/>
      <c r="JJU96" s="129"/>
      <c r="JJV96" s="129"/>
      <c r="JJW96" s="129"/>
      <c r="JJX96" s="129"/>
      <c r="JJY96" s="129"/>
      <c r="JJZ96" s="129"/>
      <c r="JKA96" s="129"/>
      <c r="JKB96" s="129"/>
      <c r="JKC96" s="129"/>
      <c r="JKD96" s="129"/>
      <c r="JKE96" s="129"/>
      <c r="JKF96" s="129"/>
      <c r="JKG96" s="129"/>
      <c r="JKH96" s="129"/>
      <c r="JKI96" s="129"/>
      <c r="JKJ96" s="129"/>
      <c r="JKK96" s="129"/>
      <c r="JKL96" s="129"/>
      <c r="JKM96" s="129"/>
      <c r="JKN96" s="129"/>
      <c r="JKO96" s="129"/>
      <c r="JKP96" s="129"/>
      <c r="JKQ96" s="129"/>
      <c r="JKR96" s="129"/>
      <c r="JKS96" s="129"/>
      <c r="JKT96" s="129"/>
      <c r="JKU96" s="129"/>
      <c r="JKV96" s="129"/>
      <c r="JKW96" s="129"/>
      <c r="JKX96" s="129"/>
      <c r="JKY96" s="129"/>
      <c r="JKZ96" s="129"/>
      <c r="JLA96" s="129"/>
      <c r="JLB96" s="129"/>
      <c r="JLC96" s="129"/>
      <c r="JLD96" s="129"/>
      <c r="JLE96" s="129"/>
      <c r="JLF96" s="129"/>
      <c r="JLG96" s="129"/>
      <c r="JLH96" s="129"/>
      <c r="JLI96" s="129"/>
      <c r="JLJ96" s="129"/>
      <c r="JLK96" s="129"/>
      <c r="JLL96" s="129"/>
      <c r="JLM96" s="129"/>
      <c r="JLN96" s="129"/>
      <c r="JLO96" s="129"/>
      <c r="JLP96" s="129"/>
      <c r="JLQ96" s="129"/>
      <c r="JLR96" s="129"/>
      <c r="JLS96" s="129"/>
      <c r="JLT96" s="129"/>
      <c r="JLU96" s="129"/>
      <c r="JLV96" s="129"/>
      <c r="JLW96" s="129"/>
      <c r="JLX96" s="129"/>
      <c r="JLY96" s="129"/>
      <c r="JLZ96" s="129"/>
      <c r="JMA96" s="129"/>
      <c r="JMB96" s="129"/>
      <c r="JMC96" s="129"/>
      <c r="JMD96" s="129"/>
      <c r="JME96" s="129"/>
      <c r="JMF96" s="129"/>
      <c r="JMG96" s="129"/>
      <c r="JMH96" s="129"/>
      <c r="JMI96" s="129"/>
      <c r="JMJ96" s="129"/>
      <c r="JMK96" s="129"/>
      <c r="JML96" s="129"/>
      <c r="JMM96" s="129"/>
      <c r="JMN96" s="129"/>
      <c r="JMO96" s="129"/>
      <c r="JMP96" s="129"/>
      <c r="JMQ96" s="129"/>
      <c r="JMR96" s="129"/>
      <c r="JMS96" s="129"/>
      <c r="JMT96" s="129"/>
      <c r="JMU96" s="129"/>
      <c r="JMV96" s="129"/>
      <c r="JMW96" s="129"/>
      <c r="JMX96" s="129"/>
      <c r="JMY96" s="129"/>
      <c r="JMZ96" s="129"/>
      <c r="JNA96" s="129"/>
      <c r="JNB96" s="129"/>
      <c r="JNC96" s="129"/>
      <c r="JND96" s="129"/>
      <c r="JNE96" s="129"/>
      <c r="JNF96" s="129"/>
      <c r="JNG96" s="129"/>
      <c r="JNH96" s="129"/>
      <c r="JNI96" s="129"/>
      <c r="JNJ96" s="129"/>
      <c r="JNK96" s="129"/>
      <c r="JNL96" s="129"/>
      <c r="JNM96" s="129"/>
      <c r="JNN96" s="129"/>
      <c r="JNO96" s="129"/>
      <c r="JNP96" s="129"/>
      <c r="JNQ96" s="129"/>
      <c r="JNR96" s="129"/>
      <c r="JNS96" s="129"/>
      <c r="JNT96" s="129"/>
      <c r="JNU96" s="129"/>
      <c r="JNV96" s="129"/>
      <c r="JNW96" s="129"/>
      <c r="JNX96" s="129"/>
      <c r="JNY96" s="129"/>
      <c r="JNZ96" s="129"/>
      <c r="JOA96" s="129"/>
      <c r="JOB96" s="129"/>
      <c r="JOC96" s="129"/>
      <c r="JOD96" s="129"/>
      <c r="JOE96" s="129"/>
      <c r="JOF96" s="129"/>
      <c r="JOG96" s="129"/>
      <c r="JOH96" s="129"/>
      <c r="JOI96" s="129"/>
      <c r="JOJ96" s="129"/>
      <c r="JOK96" s="129"/>
      <c r="JOL96" s="129"/>
      <c r="JOM96" s="129"/>
      <c r="JON96" s="129"/>
      <c r="JOO96" s="129"/>
      <c r="JOP96" s="129"/>
      <c r="JOQ96" s="129"/>
      <c r="JOR96" s="129"/>
      <c r="JOS96" s="129"/>
      <c r="JOT96" s="129"/>
      <c r="JOU96" s="129"/>
      <c r="JOV96" s="129"/>
      <c r="JOW96" s="129"/>
      <c r="JOX96" s="129"/>
      <c r="JOY96" s="129"/>
      <c r="JOZ96" s="129"/>
      <c r="JPA96" s="129"/>
      <c r="JPB96" s="129"/>
      <c r="JPC96" s="129"/>
      <c r="JPD96" s="129"/>
      <c r="JPE96" s="129"/>
      <c r="JPF96" s="129"/>
      <c r="JPG96" s="129"/>
      <c r="JPH96" s="129"/>
      <c r="JPI96" s="129"/>
      <c r="JPJ96" s="129"/>
      <c r="JPK96" s="129"/>
      <c r="JPL96" s="129"/>
      <c r="JPM96" s="129"/>
      <c r="JPN96" s="129"/>
      <c r="JPO96" s="129"/>
      <c r="JPP96" s="129"/>
      <c r="JPQ96" s="129"/>
      <c r="JPR96" s="129"/>
      <c r="JPS96" s="129"/>
      <c r="JPT96" s="129"/>
      <c r="JPU96" s="129"/>
      <c r="JPV96" s="129"/>
      <c r="JPW96" s="129"/>
      <c r="JPX96" s="129"/>
      <c r="JPY96" s="129"/>
      <c r="JPZ96" s="129"/>
      <c r="JQA96" s="129"/>
      <c r="JQB96" s="129"/>
      <c r="JQC96" s="129"/>
      <c r="JQD96" s="129"/>
      <c r="JQE96" s="129"/>
      <c r="JQF96" s="129"/>
      <c r="JQG96" s="129"/>
      <c r="JQH96" s="129"/>
      <c r="JQI96" s="129"/>
      <c r="JQJ96" s="129"/>
      <c r="JQK96" s="129"/>
      <c r="JQL96" s="129"/>
      <c r="JQM96" s="129"/>
      <c r="JQN96" s="129"/>
      <c r="JQO96" s="129"/>
      <c r="JQP96" s="129"/>
      <c r="JQQ96" s="129"/>
      <c r="JQR96" s="129"/>
      <c r="JQS96" s="129"/>
      <c r="JQT96" s="129"/>
      <c r="JQU96" s="129"/>
      <c r="JQV96" s="129"/>
      <c r="JQW96" s="129"/>
      <c r="JQX96" s="129"/>
      <c r="JQY96" s="129"/>
      <c r="JQZ96" s="129"/>
      <c r="JRA96" s="129"/>
      <c r="JRB96" s="129"/>
      <c r="JRC96" s="129"/>
      <c r="JRD96" s="129"/>
      <c r="JRE96" s="129"/>
      <c r="JRF96" s="129"/>
      <c r="JRG96" s="129"/>
      <c r="JRH96" s="129"/>
      <c r="JRI96" s="129"/>
      <c r="JRJ96" s="129"/>
      <c r="JRK96" s="129"/>
      <c r="JRL96" s="129"/>
      <c r="JRM96" s="129"/>
      <c r="JRN96" s="129"/>
      <c r="JRO96" s="129"/>
      <c r="JRP96" s="129"/>
      <c r="JRQ96" s="129"/>
      <c r="JRR96" s="129"/>
      <c r="JRS96" s="129"/>
      <c r="JRT96" s="129"/>
      <c r="JRU96" s="129"/>
      <c r="JRV96" s="129"/>
      <c r="JRW96" s="129"/>
      <c r="JRX96" s="129"/>
      <c r="JRY96" s="129"/>
      <c r="JRZ96" s="129"/>
      <c r="JSA96" s="129"/>
      <c r="JSB96" s="129"/>
      <c r="JSC96" s="129"/>
      <c r="JSD96" s="129"/>
      <c r="JSE96" s="129"/>
      <c r="JSF96" s="129"/>
      <c r="JSG96" s="129"/>
      <c r="JSH96" s="129"/>
      <c r="JSI96" s="129"/>
      <c r="JSJ96" s="129"/>
      <c r="JSK96" s="129"/>
      <c r="JSL96" s="129"/>
      <c r="JSM96" s="129"/>
      <c r="JSN96" s="129"/>
      <c r="JSO96" s="129"/>
      <c r="JSP96" s="129"/>
      <c r="JSQ96" s="129"/>
      <c r="JSR96" s="129"/>
      <c r="JSS96" s="129"/>
      <c r="JST96" s="129"/>
      <c r="JSU96" s="129"/>
      <c r="JSV96" s="129"/>
      <c r="JSW96" s="129"/>
      <c r="JSX96" s="129"/>
      <c r="JSY96" s="129"/>
      <c r="JSZ96" s="129"/>
      <c r="JTA96" s="129"/>
      <c r="JTB96" s="129"/>
      <c r="JTC96" s="129"/>
      <c r="JTD96" s="129"/>
      <c r="JTE96" s="129"/>
      <c r="JTF96" s="129"/>
      <c r="JTG96" s="129"/>
      <c r="JTH96" s="129"/>
      <c r="JTI96" s="129"/>
      <c r="JTJ96" s="129"/>
      <c r="JTK96" s="129"/>
      <c r="JTL96" s="129"/>
      <c r="JTM96" s="129"/>
      <c r="JTN96" s="129"/>
      <c r="JTO96" s="129"/>
      <c r="JTP96" s="129"/>
      <c r="JTQ96" s="129"/>
      <c r="JTR96" s="129"/>
      <c r="JTS96" s="129"/>
      <c r="JTT96" s="129"/>
      <c r="JTU96" s="129"/>
      <c r="JTV96" s="129"/>
      <c r="JTW96" s="129"/>
      <c r="JTX96" s="129"/>
      <c r="JTY96" s="129"/>
      <c r="JTZ96" s="129"/>
      <c r="JUA96" s="129"/>
      <c r="JUB96" s="129"/>
      <c r="JUC96" s="129"/>
      <c r="JUD96" s="129"/>
      <c r="JUE96" s="129"/>
      <c r="JUF96" s="129"/>
      <c r="JUG96" s="129"/>
      <c r="JUH96" s="129"/>
      <c r="JUI96" s="129"/>
      <c r="JUJ96" s="129"/>
      <c r="JUK96" s="129"/>
      <c r="JUL96" s="129"/>
      <c r="JUM96" s="129"/>
      <c r="JUN96" s="129"/>
      <c r="JUO96" s="129"/>
      <c r="JUP96" s="129"/>
      <c r="JUQ96" s="129"/>
      <c r="JUR96" s="129"/>
      <c r="JUS96" s="129"/>
      <c r="JUT96" s="129"/>
      <c r="JUU96" s="129"/>
      <c r="JUV96" s="129"/>
      <c r="JUW96" s="129"/>
      <c r="JUX96" s="129"/>
      <c r="JUY96" s="129"/>
      <c r="JUZ96" s="129"/>
      <c r="JVA96" s="129"/>
      <c r="JVB96" s="129"/>
      <c r="JVC96" s="129"/>
      <c r="JVD96" s="129"/>
      <c r="JVE96" s="129"/>
      <c r="JVF96" s="129"/>
      <c r="JVG96" s="129"/>
      <c r="JVH96" s="129"/>
      <c r="JVI96" s="129"/>
      <c r="JVJ96" s="129"/>
      <c r="JVK96" s="129"/>
      <c r="JVL96" s="129"/>
      <c r="JVM96" s="129"/>
      <c r="JVN96" s="129"/>
      <c r="JVO96" s="129"/>
      <c r="JVP96" s="129"/>
      <c r="JVQ96" s="129"/>
      <c r="JVR96" s="129"/>
      <c r="JVS96" s="129"/>
      <c r="JVT96" s="129"/>
      <c r="JVU96" s="129"/>
      <c r="JVV96" s="129"/>
      <c r="JVW96" s="129"/>
      <c r="JVX96" s="129"/>
      <c r="JVY96" s="129"/>
      <c r="JVZ96" s="129"/>
      <c r="JWA96" s="129"/>
      <c r="JWB96" s="129"/>
      <c r="JWC96" s="129"/>
      <c r="JWD96" s="129"/>
      <c r="JWE96" s="129"/>
      <c r="JWF96" s="129"/>
      <c r="JWG96" s="129"/>
      <c r="JWH96" s="129"/>
      <c r="JWI96" s="129"/>
      <c r="JWJ96" s="129"/>
      <c r="JWK96" s="129"/>
      <c r="JWL96" s="129"/>
      <c r="JWM96" s="129"/>
      <c r="JWN96" s="129"/>
      <c r="JWO96" s="129"/>
      <c r="JWP96" s="129"/>
      <c r="JWQ96" s="129"/>
      <c r="JWR96" s="129"/>
      <c r="JWS96" s="129"/>
      <c r="JWT96" s="129"/>
      <c r="JWU96" s="129"/>
      <c r="JWV96" s="129"/>
      <c r="JWW96" s="129"/>
      <c r="JWX96" s="129"/>
      <c r="JWY96" s="129"/>
      <c r="JWZ96" s="129"/>
      <c r="JXA96" s="129"/>
      <c r="JXB96" s="129"/>
      <c r="JXC96" s="129"/>
      <c r="JXD96" s="129"/>
      <c r="JXE96" s="129"/>
      <c r="JXF96" s="129"/>
      <c r="JXG96" s="129"/>
      <c r="JXH96" s="129"/>
      <c r="JXI96" s="129"/>
      <c r="JXJ96" s="129"/>
      <c r="JXK96" s="129"/>
      <c r="JXL96" s="129"/>
      <c r="JXM96" s="129"/>
      <c r="JXN96" s="129"/>
      <c r="JXO96" s="129"/>
      <c r="JXP96" s="129"/>
      <c r="JXQ96" s="129"/>
      <c r="JXR96" s="129"/>
      <c r="JXS96" s="129"/>
      <c r="JXT96" s="129"/>
      <c r="JXU96" s="129"/>
      <c r="JXV96" s="129"/>
      <c r="JXW96" s="129"/>
      <c r="JXX96" s="129"/>
      <c r="JXY96" s="129"/>
      <c r="JXZ96" s="129"/>
      <c r="JYA96" s="129"/>
      <c r="JYB96" s="129"/>
      <c r="JYC96" s="129"/>
      <c r="JYD96" s="129"/>
      <c r="JYE96" s="129"/>
      <c r="JYF96" s="129"/>
      <c r="JYG96" s="129"/>
      <c r="JYH96" s="129"/>
      <c r="JYI96" s="129"/>
      <c r="JYJ96" s="129"/>
      <c r="JYK96" s="129"/>
      <c r="JYL96" s="129"/>
      <c r="JYM96" s="129"/>
      <c r="JYN96" s="129"/>
      <c r="JYO96" s="129"/>
      <c r="JYP96" s="129"/>
      <c r="JYQ96" s="129"/>
      <c r="JYR96" s="129"/>
      <c r="JYS96" s="129"/>
      <c r="JYT96" s="129"/>
      <c r="JYU96" s="129"/>
      <c r="JYV96" s="129"/>
      <c r="JYW96" s="129"/>
      <c r="JYX96" s="129"/>
      <c r="JYY96" s="129"/>
      <c r="JYZ96" s="129"/>
      <c r="JZA96" s="129"/>
      <c r="JZB96" s="129"/>
      <c r="JZC96" s="129"/>
      <c r="JZD96" s="129"/>
      <c r="JZE96" s="129"/>
      <c r="JZF96" s="129"/>
      <c r="JZG96" s="129"/>
      <c r="JZH96" s="129"/>
      <c r="JZI96" s="129"/>
      <c r="JZJ96" s="129"/>
      <c r="JZK96" s="129"/>
      <c r="JZL96" s="129"/>
      <c r="JZM96" s="129"/>
      <c r="JZN96" s="129"/>
      <c r="JZO96" s="129"/>
      <c r="JZP96" s="129"/>
      <c r="JZQ96" s="129"/>
      <c r="JZR96" s="129"/>
      <c r="JZS96" s="129"/>
      <c r="JZT96" s="129"/>
      <c r="JZU96" s="129"/>
      <c r="JZV96" s="129"/>
      <c r="JZW96" s="129"/>
      <c r="JZX96" s="129"/>
      <c r="JZY96" s="129"/>
      <c r="JZZ96" s="129"/>
      <c r="KAA96" s="129"/>
      <c r="KAB96" s="129"/>
      <c r="KAC96" s="129"/>
      <c r="KAD96" s="129"/>
      <c r="KAE96" s="129"/>
      <c r="KAF96" s="129"/>
      <c r="KAG96" s="129"/>
      <c r="KAH96" s="129"/>
      <c r="KAI96" s="129"/>
      <c r="KAJ96" s="129"/>
      <c r="KAK96" s="129"/>
      <c r="KAL96" s="129"/>
      <c r="KAM96" s="129"/>
      <c r="KAN96" s="129"/>
      <c r="KAO96" s="129"/>
      <c r="KAP96" s="129"/>
      <c r="KAQ96" s="129"/>
      <c r="KAR96" s="129"/>
      <c r="KAS96" s="129"/>
      <c r="KAT96" s="129"/>
      <c r="KAU96" s="129"/>
      <c r="KAV96" s="129"/>
      <c r="KAW96" s="129"/>
      <c r="KAX96" s="129"/>
      <c r="KAY96" s="129"/>
      <c r="KAZ96" s="129"/>
      <c r="KBA96" s="129"/>
      <c r="KBB96" s="129"/>
      <c r="KBC96" s="129"/>
      <c r="KBD96" s="129"/>
      <c r="KBE96" s="129"/>
      <c r="KBF96" s="129"/>
      <c r="KBG96" s="129"/>
      <c r="KBH96" s="129"/>
      <c r="KBI96" s="129"/>
      <c r="KBJ96" s="129"/>
      <c r="KBK96" s="129"/>
      <c r="KBL96" s="129"/>
      <c r="KBM96" s="129"/>
      <c r="KBN96" s="129"/>
      <c r="KBO96" s="129"/>
      <c r="KBP96" s="129"/>
      <c r="KBQ96" s="129"/>
      <c r="KBR96" s="129"/>
      <c r="KBS96" s="129"/>
      <c r="KBT96" s="129"/>
      <c r="KBU96" s="129"/>
      <c r="KBV96" s="129"/>
      <c r="KBW96" s="129"/>
      <c r="KBX96" s="129"/>
      <c r="KBY96" s="129"/>
      <c r="KBZ96" s="129"/>
      <c r="KCA96" s="129"/>
      <c r="KCB96" s="129"/>
      <c r="KCC96" s="129"/>
      <c r="KCD96" s="129"/>
      <c r="KCE96" s="129"/>
      <c r="KCF96" s="129"/>
      <c r="KCG96" s="129"/>
      <c r="KCH96" s="129"/>
      <c r="KCI96" s="129"/>
      <c r="KCJ96" s="129"/>
      <c r="KCK96" s="129"/>
      <c r="KCL96" s="129"/>
      <c r="KCM96" s="129"/>
      <c r="KCN96" s="129"/>
      <c r="KCO96" s="129"/>
      <c r="KCP96" s="129"/>
      <c r="KCQ96" s="129"/>
      <c r="KCR96" s="129"/>
      <c r="KCS96" s="129"/>
      <c r="KCT96" s="129"/>
      <c r="KCU96" s="129"/>
      <c r="KCV96" s="129"/>
      <c r="KCW96" s="129"/>
      <c r="KCX96" s="129"/>
      <c r="KCY96" s="129"/>
      <c r="KCZ96" s="129"/>
      <c r="KDA96" s="129"/>
      <c r="KDB96" s="129"/>
      <c r="KDC96" s="129"/>
      <c r="KDD96" s="129"/>
      <c r="KDE96" s="129"/>
      <c r="KDF96" s="129"/>
      <c r="KDG96" s="129"/>
      <c r="KDH96" s="129"/>
      <c r="KDI96" s="129"/>
      <c r="KDJ96" s="129"/>
      <c r="KDK96" s="129"/>
      <c r="KDL96" s="129"/>
      <c r="KDM96" s="129"/>
      <c r="KDN96" s="129"/>
      <c r="KDO96" s="129"/>
      <c r="KDP96" s="129"/>
      <c r="KDQ96" s="129"/>
      <c r="KDR96" s="129"/>
      <c r="KDS96" s="129"/>
      <c r="KDT96" s="129"/>
      <c r="KDU96" s="129"/>
      <c r="KDV96" s="129"/>
      <c r="KDW96" s="129"/>
      <c r="KDX96" s="129"/>
      <c r="KDY96" s="129"/>
      <c r="KDZ96" s="129"/>
      <c r="KEA96" s="129"/>
      <c r="KEB96" s="129"/>
      <c r="KEC96" s="129"/>
      <c r="KED96" s="129"/>
      <c r="KEE96" s="129"/>
      <c r="KEF96" s="129"/>
      <c r="KEG96" s="129"/>
      <c r="KEH96" s="129"/>
      <c r="KEI96" s="129"/>
      <c r="KEJ96" s="129"/>
      <c r="KEK96" s="129"/>
      <c r="KEL96" s="129"/>
      <c r="KEM96" s="129"/>
      <c r="KEN96" s="129"/>
      <c r="KEO96" s="129"/>
      <c r="KEP96" s="129"/>
      <c r="KEQ96" s="129"/>
      <c r="KER96" s="129"/>
      <c r="KES96" s="129"/>
      <c r="KET96" s="129"/>
      <c r="KEU96" s="129"/>
      <c r="KEV96" s="129"/>
      <c r="KEW96" s="129"/>
      <c r="KEX96" s="129"/>
      <c r="KEY96" s="129"/>
      <c r="KEZ96" s="129"/>
      <c r="KFA96" s="129"/>
      <c r="KFB96" s="129"/>
      <c r="KFC96" s="129"/>
      <c r="KFD96" s="129"/>
      <c r="KFE96" s="129"/>
      <c r="KFF96" s="129"/>
      <c r="KFG96" s="129"/>
      <c r="KFH96" s="129"/>
      <c r="KFI96" s="129"/>
      <c r="KFJ96" s="129"/>
      <c r="KFK96" s="129"/>
      <c r="KFL96" s="129"/>
      <c r="KFM96" s="129"/>
      <c r="KFN96" s="129"/>
      <c r="KFO96" s="129"/>
      <c r="KFP96" s="129"/>
      <c r="KFQ96" s="129"/>
      <c r="KFR96" s="129"/>
      <c r="KFS96" s="129"/>
      <c r="KFT96" s="129"/>
      <c r="KFU96" s="129"/>
      <c r="KFV96" s="129"/>
      <c r="KFW96" s="129"/>
      <c r="KFX96" s="129"/>
      <c r="KFY96" s="129"/>
      <c r="KFZ96" s="129"/>
      <c r="KGA96" s="129"/>
      <c r="KGB96" s="129"/>
      <c r="KGC96" s="129"/>
      <c r="KGD96" s="129"/>
      <c r="KGE96" s="129"/>
      <c r="KGF96" s="129"/>
      <c r="KGG96" s="129"/>
      <c r="KGH96" s="129"/>
      <c r="KGI96" s="129"/>
      <c r="KGJ96" s="129"/>
      <c r="KGK96" s="129"/>
      <c r="KGL96" s="129"/>
      <c r="KGM96" s="129"/>
      <c r="KGN96" s="129"/>
      <c r="KGO96" s="129"/>
      <c r="KGP96" s="129"/>
      <c r="KGQ96" s="129"/>
      <c r="KGR96" s="129"/>
      <c r="KGS96" s="129"/>
      <c r="KGT96" s="129"/>
      <c r="KGU96" s="129"/>
      <c r="KGV96" s="129"/>
      <c r="KGW96" s="129"/>
      <c r="KGX96" s="129"/>
      <c r="KGY96" s="129"/>
      <c r="KGZ96" s="129"/>
      <c r="KHA96" s="129"/>
      <c r="KHB96" s="129"/>
      <c r="KHC96" s="129"/>
      <c r="KHD96" s="129"/>
      <c r="KHE96" s="129"/>
      <c r="KHF96" s="129"/>
      <c r="KHG96" s="129"/>
      <c r="KHH96" s="129"/>
      <c r="KHI96" s="129"/>
      <c r="KHJ96" s="129"/>
      <c r="KHK96" s="129"/>
      <c r="KHL96" s="129"/>
      <c r="KHM96" s="129"/>
      <c r="KHN96" s="129"/>
      <c r="KHO96" s="129"/>
      <c r="KHP96" s="129"/>
      <c r="KHQ96" s="129"/>
      <c r="KHR96" s="129"/>
      <c r="KHS96" s="129"/>
      <c r="KHT96" s="129"/>
      <c r="KHU96" s="129"/>
      <c r="KHV96" s="129"/>
      <c r="KHW96" s="129"/>
      <c r="KHX96" s="129"/>
      <c r="KHY96" s="129"/>
      <c r="KHZ96" s="129"/>
      <c r="KIA96" s="129"/>
      <c r="KIB96" s="129"/>
      <c r="KIC96" s="129"/>
      <c r="KID96" s="129"/>
      <c r="KIE96" s="129"/>
      <c r="KIF96" s="129"/>
      <c r="KIG96" s="129"/>
      <c r="KIH96" s="129"/>
      <c r="KII96" s="129"/>
      <c r="KIJ96" s="129"/>
      <c r="KIK96" s="129"/>
      <c r="KIL96" s="129"/>
      <c r="KIM96" s="129"/>
      <c r="KIN96" s="129"/>
      <c r="KIO96" s="129"/>
      <c r="KIP96" s="129"/>
      <c r="KIQ96" s="129"/>
      <c r="KIR96" s="129"/>
      <c r="KIS96" s="129"/>
      <c r="KIT96" s="129"/>
      <c r="KIU96" s="129"/>
      <c r="KIV96" s="129"/>
      <c r="KIW96" s="129"/>
      <c r="KIX96" s="129"/>
      <c r="KIY96" s="129"/>
      <c r="KIZ96" s="129"/>
      <c r="KJA96" s="129"/>
      <c r="KJB96" s="129"/>
      <c r="KJC96" s="129"/>
      <c r="KJD96" s="129"/>
      <c r="KJE96" s="129"/>
      <c r="KJF96" s="129"/>
      <c r="KJG96" s="129"/>
      <c r="KJH96" s="129"/>
      <c r="KJI96" s="129"/>
      <c r="KJJ96" s="129"/>
      <c r="KJK96" s="129"/>
      <c r="KJL96" s="129"/>
      <c r="KJM96" s="129"/>
      <c r="KJN96" s="129"/>
      <c r="KJO96" s="129"/>
      <c r="KJP96" s="129"/>
      <c r="KJQ96" s="129"/>
      <c r="KJR96" s="129"/>
      <c r="KJS96" s="129"/>
      <c r="KJT96" s="129"/>
      <c r="KJU96" s="129"/>
      <c r="KJV96" s="129"/>
      <c r="KJW96" s="129"/>
      <c r="KJX96" s="129"/>
      <c r="KJY96" s="129"/>
      <c r="KJZ96" s="129"/>
      <c r="KKA96" s="129"/>
      <c r="KKB96" s="129"/>
      <c r="KKC96" s="129"/>
      <c r="KKD96" s="129"/>
      <c r="KKE96" s="129"/>
      <c r="KKF96" s="129"/>
      <c r="KKG96" s="129"/>
      <c r="KKH96" s="129"/>
      <c r="KKI96" s="129"/>
      <c r="KKJ96" s="129"/>
      <c r="KKK96" s="129"/>
      <c r="KKL96" s="129"/>
      <c r="KKM96" s="129"/>
      <c r="KKN96" s="129"/>
      <c r="KKO96" s="129"/>
      <c r="KKP96" s="129"/>
      <c r="KKQ96" s="129"/>
      <c r="KKR96" s="129"/>
      <c r="KKS96" s="129"/>
      <c r="KKT96" s="129"/>
      <c r="KKU96" s="129"/>
      <c r="KKV96" s="129"/>
      <c r="KKW96" s="129"/>
      <c r="KKX96" s="129"/>
      <c r="KKY96" s="129"/>
      <c r="KKZ96" s="129"/>
      <c r="KLA96" s="129"/>
      <c r="KLB96" s="129"/>
      <c r="KLC96" s="129"/>
      <c r="KLD96" s="129"/>
      <c r="KLE96" s="129"/>
      <c r="KLF96" s="129"/>
      <c r="KLG96" s="129"/>
      <c r="KLH96" s="129"/>
      <c r="KLI96" s="129"/>
      <c r="KLJ96" s="129"/>
      <c r="KLK96" s="129"/>
      <c r="KLL96" s="129"/>
      <c r="KLM96" s="129"/>
      <c r="KLN96" s="129"/>
      <c r="KLO96" s="129"/>
      <c r="KLP96" s="129"/>
      <c r="KLQ96" s="129"/>
      <c r="KLR96" s="129"/>
      <c r="KLS96" s="129"/>
      <c r="KLT96" s="129"/>
      <c r="KLU96" s="129"/>
      <c r="KLV96" s="129"/>
      <c r="KLW96" s="129"/>
      <c r="KLX96" s="129"/>
      <c r="KLY96" s="129"/>
      <c r="KLZ96" s="129"/>
      <c r="KMA96" s="129"/>
      <c r="KMB96" s="129"/>
      <c r="KMC96" s="129"/>
      <c r="KMD96" s="129"/>
      <c r="KME96" s="129"/>
      <c r="KMF96" s="129"/>
      <c r="KMG96" s="129"/>
      <c r="KMH96" s="129"/>
      <c r="KMI96" s="129"/>
      <c r="KMJ96" s="129"/>
      <c r="KMK96" s="129"/>
      <c r="KML96" s="129"/>
      <c r="KMM96" s="129"/>
      <c r="KMN96" s="129"/>
      <c r="KMO96" s="129"/>
      <c r="KMP96" s="129"/>
      <c r="KMQ96" s="129"/>
      <c r="KMR96" s="129"/>
      <c r="KMS96" s="129"/>
      <c r="KMT96" s="129"/>
      <c r="KMU96" s="129"/>
      <c r="KMV96" s="129"/>
      <c r="KMW96" s="129"/>
      <c r="KMX96" s="129"/>
      <c r="KMY96" s="129"/>
      <c r="KMZ96" s="129"/>
      <c r="KNA96" s="129"/>
      <c r="KNB96" s="129"/>
      <c r="KNC96" s="129"/>
      <c r="KND96" s="129"/>
      <c r="KNE96" s="129"/>
      <c r="KNF96" s="129"/>
      <c r="KNG96" s="129"/>
      <c r="KNH96" s="129"/>
      <c r="KNI96" s="129"/>
      <c r="KNJ96" s="129"/>
      <c r="KNK96" s="129"/>
      <c r="KNL96" s="129"/>
      <c r="KNM96" s="129"/>
      <c r="KNN96" s="129"/>
      <c r="KNO96" s="129"/>
      <c r="KNP96" s="129"/>
      <c r="KNQ96" s="129"/>
      <c r="KNR96" s="129"/>
      <c r="KNS96" s="129"/>
      <c r="KNT96" s="129"/>
      <c r="KNU96" s="129"/>
      <c r="KNV96" s="129"/>
      <c r="KNW96" s="129"/>
      <c r="KNX96" s="129"/>
      <c r="KNY96" s="129"/>
      <c r="KNZ96" s="129"/>
      <c r="KOA96" s="129"/>
      <c r="KOB96" s="129"/>
      <c r="KOC96" s="129"/>
      <c r="KOD96" s="129"/>
      <c r="KOE96" s="129"/>
      <c r="KOF96" s="129"/>
      <c r="KOG96" s="129"/>
      <c r="KOH96" s="129"/>
      <c r="KOI96" s="129"/>
      <c r="KOJ96" s="129"/>
      <c r="KOK96" s="129"/>
      <c r="KOL96" s="129"/>
      <c r="KOM96" s="129"/>
      <c r="KON96" s="129"/>
      <c r="KOO96" s="129"/>
      <c r="KOP96" s="129"/>
      <c r="KOQ96" s="129"/>
      <c r="KOR96" s="129"/>
      <c r="KOS96" s="129"/>
      <c r="KOT96" s="129"/>
      <c r="KOU96" s="129"/>
      <c r="KOV96" s="129"/>
      <c r="KOW96" s="129"/>
      <c r="KOX96" s="129"/>
      <c r="KOY96" s="129"/>
      <c r="KOZ96" s="129"/>
      <c r="KPA96" s="129"/>
      <c r="KPB96" s="129"/>
      <c r="KPC96" s="129"/>
      <c r="KPD96" s="129"/>
      <c r="KPE96" s="129"/>
      <c r="KPF96" s="129"/>
      <c r="KPG96" s="129"/>
      <c r="KPH96" s="129"/>
      <c r="KPI96" s="129"/>
      <c r="KPJ96" s="129"/>
      <c r="KPK96" s="129"/>
      <c r="KPL96" s="129"/>
      <c r="KPM96" s="129"/>
      <c r="KPN96" s="129"/>
      <c r="KPO96" s="129"/>
      <c r="KPP96" s="129"/>
      <c r="KPQ96" s="129"/>
      <c r="KPR96" s="129"/>
      <c r="KPS96" s="129"/>
      <c r="KPT96" s="129"/>
      <c r="KPU96" s="129"/>
      <c r="KPV96" s="129"/>
      <c r="KPW96" s="129"/>
      <c r="KPX96" s="129"/>
      <c r="KPY96" s="129"/>
      <c r="KPZ96" s="129"/>
      <c r="KQA96" s="129"/>
      <c r="KQB96" s="129"/>
      <c r="KQC96" s="129"/>
      <c r="KQD96" s="129"/>
      <c r="KQE96" s="129"/>
      <c r="KQF96" s="129"/>
      <c r="KQG96" s="129"/>
      <c r="KQH96" s="129"/>
      <c r="KQI96" s="129"/>
      <c r="KQJ96" s="129"/>
      <c r="KQK96" s="129"/>
      <c r="KQL96" s="129"/>
      <c r="KQM96" s="129"/>
      <c r="KQN96" s="129"/>
      <c r="KQO96" s="129"/>
      <c r="KQP96" s="129"/>
      <c r="KQQ96" s="129"/>
      <c r="KQR96" s="129"/>
      <c r="KQS96" s="129"/>
      <c r="KQT96" s="129"/>
      <c r="KQU96" s="129"/>
      <c r="KQV96" s="129"/>
      <c r="KQW96" s="129"/>
      <c r="KQX96" s="129"/>
      <c r="KQY96" s="129"/>
      <c r="KQZ96" s="129"/>
      <c r="KRA96" s="129"/>
      <c r="KRB96" s="129"/>
      <c r="KRC96" s="129"/>
      <c r="KRD96" s="129"/>
      <c r="KRE96" s="129"/>
      <c r="KRF96" s="129"/>
      <c r="KRG96" s="129"/>
      <c r="KRH96" s="129"/>
      <c r="KRI96" s="129"/>
      <c r="KRJ96" s="129"/>
      <c r="KRK96" s="129"/>
      <c r="KRL96" s="129"/>
      <c r="KRM96" s="129"/>
      <c r="KRN96" s="129"/>
      <c r="KRO96" s="129"/>
      <c r="KRP96" s="129"/>
      <c r="KRQ96" s="129"/>
      <c r="KRR96" s="129"/>
      <c r="KRS96" s="129"/>
      <c r="KRT96" s="129"/>
      <c r="KRU96" s="129"/>
      <c r="KRV96" s="129"/>
      <c r="KRW96" s="129"/>
      <c r="KRX96" s="129"/>
      <c r="KRY96" s="129"/>
      <c r="KRZ96" s="129"/>
      <c r="KSA96" s="129"/>
      <c r="KSB96" s="129"/>
      <c r="KSC96" s="129"/>
      <c r="KSD96" s="129"/>
      <c r="KSE96" s="129"/>
      <c r="KSF96" s="129"/>
      <c r="KSG96" s="129"/>
      <c r="KSH96" s="129"/>
      <c r="KSI96" s="129"/>
      <c r="KSJ96" s="129"/>
      <c r="KSK96" s="129"/>
      <c r="KSL96" s="129"/>
      <c r="KSM96" s="129"/>
      <c r="KSN96" s="129"/>
      <c r="KSO96" s="129"/>
      <c r="KSP96" s="129"/>
      <c r="KSQ96" s="129"/>
      <c r="KSR96" s="129"/>
      <c r="KSS96" s="129"/>
      <c r="KST96" s="129"/>
      <c r="KSU96" s="129"/>
      <c r="KSV96" s="129"/>
      <c r="KSW96" s="129"/>
      <c r="KSX96" s="129"/>
      <c r="KSY96" s="129"/>
      <c r="KSZ96" s="129"/>
      <c r="KTA96" s="129"/>
      <c r="KTB96" s="129"/>
      <c r="KTC96" s="129"/>
      <c r="KTD96" s="129"/>
      <c r="KTE96" s="129"/>
      <c r="KTF96" s="129"/>
      <c r="KTG96" s="129"/>
      <c r="KTH96" s="129"/>
      <c r="KTI96" s="129"/>
      <c r="KTJ96" s="129"/>
      <c r="KTK96" s="129"/>
      <c r="KTL96" s="129"/>
      <c r="KTM96" s="129"/>
      <c r="KTN96" s="129"/>
      <c r="KTO96" s="129"/>
      <c r="KTP96" s="129"/>
      <c r="KTQ96" s="129"/>
      <c r="KTR96" s="129"/>
      <c r="KTS96" s="129"/>
      <c r="KTT96" s="129"/>
      <c r="KTU96" s="129"/>
      <c r="KTV96" s="129"/>
      <c r="KTW96" s="129"/>
      <c r="KTX96" s="129"/>
      <c r="KTY96" s="129"/>
      <c r="KTZ96" s="129"/>
      <c r="KUA96" s="129"/>
      <c r="KUB96" s="129"/>
      <c r="KUC96" s="129"/>
      <c r="KUD96" s="129"/>
      <c r="KUE96" s="129"/>
      <c r="KUF96" s="129"/>
      <c r="KUG96" s="129"/>
      <c r="KUH96" s="129"/>
      <c r="KUI96" s="129"/>
      <c r="KUJ96" s="129"/>
      <c r="KUK96" s="129"/>
      <c r="KUL96" s="129"/>
      <c r="KUM96" s="129"/>
      <c r="KUN96" s="129"/>
      <c r="KUO96" s="129"/>
      <c r="KUP96" s="129"/>
      <c r="KUQ96" s="129"/>
      <c r="KUR96" s="129"/>
      <c r="KUS96" s="129"/>
      <c r="KUT96" s="129"/>
      <c r="KUU96" s="129"/>
      <c r="KUV96" s="129"/>
      <c r="KUW96" s="129"/>
      <c r="KUX96" s="129"/>
      <c r="KUY96" s="129"/>
      <c r="KUZ96" s="129"/>
      <c r="KVA96" s="129"/>
      <c r="KVB96" s="129"/>
      <c r="KVC96" s="129"/>
      <c r="KVD96" s="129"/>
      <c r="KVE96" s="129"/>
      <c r="KVF96" s="129"/>
      <c r="KVG96" s="129"/>
      <c r="KVH96" s="129"/>
      <c r="KVI96" s="129"/>
      <c r="KVJ96" s="129"/>
      <c r="KVK96" s="129"/>
      <c r="KVL96" s="129"/>
      <c r="KVM96" s="129"/>
      <c r="KVN96" s="129"/>
      <c r="KVO96" s="129"/>
      <c r="KVP96" s="129"/>
      <c r="KVQ96" s="129"/>
      <c r="KVR96" s="129"/>
      <c r="KVS96" s="129"/>
      <c r="KVT96" s="129"/>
      <c r="KVU96" s="129"/>
      <c r="KVV96" s="129"/>
      <c r="KVW96" s="129"/>
      <c r="KVX96" s="129"/>
      <c r="KVY96" s="129"/>
      <c r="KVZ96" s="129"/>
      <c r="KWA96" s="129"/>
      <c r="KWB96" s="129"/>
      <c r="KWC96" s="129"/>
      <c r="KWD96" s="129"/>
      <c r="KWE96" s="129"/>
      <c r="KWF96" s="129"/>
      <c r="KWG96" s="129"/>
      <c r="KWH96" s="129"/>
      <c r="KWI96" s="129"/>
      <c r="KWJ96" s="129"/>
      <c r="KWK96" s="129"/>
      <c r="KWL96" s="129"/>
      <c r="KWM96" s="129"/>
      <c r="KWN96" s="129"/>
      <c r="KWO96" s="129"/>
      <c r="KWP96" s="129"/>
      <c r="KWQ96" s="129"/>
      <c r="KWR96" s="129"/>
      <c r="KWS96" s="129"/>
      <c r="KWT96" s="129"/>
      <c r="KWU96" s="129"/>
      <c r="KWV96" s="129"/>
      <c r="KWW96" s="129"/>
      <c r="KWX96" s="129"/>
      <c r="KWY96" s="129"/>
      <c r="KWZ96" s="129"/>
      <c r="KXA96" s="129"/>
      <c r="KXB96" s="129"/>
      <c r="KXC96" s="129"/>
      <c r="KXD96" s="129"/>
      <c r="KXE96" s="129"/>
      <c r="KXF96" s="129"/>
      <c r="KXG96" s="129"/>
      <c r="KXH96" s="129"/>
      <c r="KXI96" s="129"/>
      <c r="KXJ96" s="129"/>
      <c r="KXK96" s="129"/>
      <c r="KXL96" s="129"/>
      <c r="KXM96" s="129"/>
      <c r="KXN96" s="129"/>
      <c r="KXO96" s="129"/>
      <c r="KXP96" s="129"/>
      <c r="KXQ96" s="129"/>
      <c r="KXR96" s="129"/>
      <c r="KXS96" s="129"/>
      <c r="KXT96" s="129"/>
      <c r="KXU96" s="129"/>
      <c r="KXV96" s="129"/>
      <c r="KXW96" s="129"/>
      <c r="KXX96" s="129"/>
      <c r="KXY96" s="129"/>
      <c r="KXZ96" s="129"/>
      <c r="KYA96" s="129"/>
      <c r="KYB96" s="129"/>
      <c r="KYC96" s="129"/>
      <c r="KYD96" s="129"/>
      <c r="KYE96" s="129"/>
      <c r="KYF96" s="129"/>
      <c r="KYG96" s="129"/>
      <c r="KYH96" s="129"/>
      <c r="KYI96" s="129"/>
      <c r="KYJ96" s="129"/>
      <c r="KYK96" s="129"/>
      <c r="KYL96" s="129"/>
      <c r="KYM96" s="129"/>
      <c r="KYN96" s="129"/>
      <c r="KYO96" s="129"/>
      <c r="KYP96" s="129"/>
      <c r="KYQ96" s="129"/>
      <c r="KYR96" s="129"/>
      <c r="KYS96" s="129"/>
      <c r="KYT96" s="129"/>
      <c r="KYU96" s="129"/>
      <c r="KYV96" s="129"/>
      <c r="KYW96" s="129"/>
      <c r="KYX96" s="129"/>
      <c r="KYY96" s="129"/>
      <c r="KYZ96" s="129"/>
      <c r="KZA96" s="129"/>
      <c r="KZB96" s="129"/>
      <c r="KZC96" s="129"/>
      <c r="KZD96" s="129"/>
      <c r="KZE96" s="129"/>
      <c r="KZF96" s="129"/>
      <c r="KZG96" s="129"/>
      <c r="KZH96" s="129"/>
      <c r="KZI96" s="129"/>
      <c r="KZJ96" s="129"/>
      <c r="KZK96" s="129"/>
      <c r="KZL96" s="129"/>
      <c r="KZM96" s="129"/>
      <c r="KZN96" s="129"/>
      <c r="KZO96" s="129"/>
      <c r="KZP96" s="129"/>
      <c r="KZQ96" s="129"/>
      <c r="KZR96" s="129"/>
      <c r="KZS96" s="129"/>
      <c r="KZT96" s="129"/>
      <c r="KZU96" s="129"/>
      <c r="KZV96" s="129"/>
      <c r="KZW96" s="129"/>
      <c r="KZX96" s="129"/>
      <c r="KZY96" s="129"/>
      <c r="KZZ96" s="129"/>
      <c r="LAA96" s="129"/>
      <c r="LAB96" s="129"/>
      <c r="LAC96" s="129"/>
      <c r="LAD96" s="129"/>
      <c r="LAE96" s="129"/>
      <c r="LAF96" s="129"/>
      <c r="LAG96" s="129"/>
      <c r="LAH96" s="129"/>
      <c r="LAI96" s="129"/>
      <c r="LAJ96" s="129"/>
      <c r="LAK96" s="129"/>
      <c r="LAL96" s="129"/>
      <c r="LAM96" s="129"/>
      <c r="LAN96" s="129"/>
      <c r="LAO96" s="129"/>
      <c r="LAP96" s="129"/>
      <c r="LAQ96" s="129"/>
      <c r="LAR96" s="129"/>
      <c r="LAS96" s="129"/>
      <c r="LAT96" s="129"/>
      <c r="LAU96" s="129"/>
      <c r="LAV96" s="129"/>
      <c r="LAW96" s="129"/>
      <c r="LAX96" s="129"/>
      <c r="LAY96" s="129"/>
      <c r="LAZ96" s="129"/>
      <c r="LBA96" s="129"/>
      <c r="LBB96" s="129"/>
      <c r="LBC96" s="129"/>
      <c r="LBD96" s="129"/>
      <c r="LBE96" s="129"/>
      <c r="LBF96" s="129"/>
      <c r="LBG96" s="129"/>
      <c r="LBH96" s="129"/>
      <c r="LBI96" s="129"/>
      <c r="LBJ96" s="129"/>
      <c r="LBK96" s="129"/>
      <c r="LBL96" s="129"/>
      <c r="LBM96" s="129"/>
      <c r="LBN96" s="129"/>
      <c r="LBO96" s="129"/>
      <c r="LBP96" s="129"/>
      <c r="LBQ96" s="129"/>
      <c r="LBR96" s="129"/>
      <c r="LBS96" s="129"/>
      <c r="LBT96" s="129"/>
      <c r="LBU96" s="129"/>
      <c r="LBV96" s="129"/>
      <c r="LBW96" s="129"/>
      <c r="LBX96" s="129"/>
      <c r="LBY96" s="129"/>
      <c r="LBZ96" s="129"/>
      <c r="LCA96" s="129"/>
      <c r="LCB96" s="129"/>
      <c r="LCC96" s="129"/>
      <c r="LCD96" s="129"/>
      <c r="LCE96" s="129"/>
      <c r="LCF96" s="129"/>
      <c r="LCG96" s="129"/>
      <c r="LCH96" s="129"/>
      <c r="LCI96" s="129"/>
      <c r="LCJ96" s="129"/>
      <c r="LCK96" s="129"/>
      <c r="LCL96" s="129"/>
      <c r="LCM96" s="129"/>
      <c r="LCN96" s="129"/>
      <c r="LCO96" s="129"/>
      <c r="LCP96" s="129"/>
      <c r="LCQ96" s="129"/>
      <c r="LCR96" s="129"/>
      <c r="LCS96" s="129"/>
      <c r="LCT96" s="129"/>
      <c r="LCU96" s="129"/>
      <c r="LCV96" s="129"/>
      <c r="LCW96" s="129"/>
      <c r="LCX96" s="129"/>
      <c r="LCY96" s="129"/>
      <c r="LCZ96" s="129"/>
      <c r="LDA96" s="129"/>
      <c r="LDB96" s="129"/>
      <c r="LDC96" s="129"/>
      <c r="LDD96" s="129"/>
      <c r="LDE96" s="129"/>
      <c r="LDF96" s="129"/>
      <c r="LDG96" s="129"/>
      <c r="LDH96" s="129"/>
      <c r="LDI96" s="129"/>
      <c r="LDJ96" s="129"/>
      <c r="LDK96" s="129"/>
      <c r="LDL96" s="129"/>
      <c r="LDM96" s="129"/>
      <c r="LDN96" s="129"/>
      <c r="LDO96" s="129"/>
      <c r="LDP96" s="129"/>
      <c r="LDQ96" s="129"/>
      <c r="LDR96" s="129"/>
      <c r="LDS96" s="129"/>
      <c r="LDT96" s="129"/>
      <c r="LDU96" s="129"/>
      <c r="LDV96" s="129"/>
      <c r="LDW96" s="129"/>
      <c r="LDX96" s="129"/>
      <c r="LDY96" s="129"/>
      <c r="LDZ96" s="129"/>
      <c r="LEA96" s="129"/>
      <c r="LEB96" s="129"/>
      <c r="LEC96" s="129"/>
      <c r="LED96" s="129"/>
      <c r="LEE96" s="129"/>
      <c r="LEF96" s="129"/>
      <c r="LEG96" s="129"/>
      <c r="LEH96" s="129"/>
      <c r="LEI96" s="129"/>
      <c r="LEJ96" s="129"/>
      <c r="LEK96" s="129"/>
      <c r="LEL96" s="129"/>
      <c r="LEM96" s="129"/>
      <c r="LEN96" s="129"/>
      <c r="LEO96" s="129"/>
      <c r="LEP96" s="129"/>
      <c r="LEQ96" s="129"/>
      <c r="LER96" s="129"/>
      <c r="LES96" s="129"/>
      <c r="LET96" s="129"/>
      <c r="LEU96" s="129"/>
      <c r="LEV96" s="129"/>
      <c r="LEW96" s="129"/>
      <c r="LEX96" s="129"/>
      <c r="LEY96" s="129"/>
      <c r="LEZ96" s="129"/>
      <c r="LFA96" s="129"/>
      <c r="LFB96" s="129"/>
      <c r="LFC96" s="129"/>
      <c r="LFD96" s="129"/>
      <c r="LFE96" s="129"/>
      <c r="LFF96" s="129"/>
      <c r="LFG96" s="129"/>
      <c r="LFH96" s="129"/>
      <c r="LFI96" s="129"/>
      <c r="LFJ96" s="129"/>
      <c r="LFK96" s="129"/>
      <c r="LFL96" s="129"/>
      <c r="LFM96" s="129"/>
      <c r="LFN96" s="129"/>
      <c r="LFO96" s="129"/>
      <c r="LFP96" s="129"/>
      <c r="LFQ96" s="129"/>
      <c r="LFR96" s="129"/>
      <c r="LFS96" s="129"/>
      <c r="LFT96" s="129"/>
      <c r="LFU96" s="129"/>
      <c r="LFV96" s="129"/>
      <c r="LFW96" s="129"/>
      <c r="LFX96" s="129"/>
      <c r="LFY96" s="129"/>
      <c r="LFZ96" s="129"/>
      <c r="LGA96" s="129"/>
      <c r="LGB96" s="129"/>
      <c r="LGC96" s="129"/>
      <c r="LGD96" s="129"/>
      <c r="LGE96" s="129"/>
      <c r="LGF96" s="129"/>
      <c r="LGG96" s="129"/>
      <c r="LGH96" s="129"/>
      <c r="LGI96" s="129"/>
      <c r="LGJ96" s="129"/>
      <c r="LGK96" s="129"/>
      <c r="LGL96" s="129"/>
      <c r="LGM96" s="129"/>
      <c r="LGN96" s="129"/>
      <c r="LGO96" s="129"/>
      <c r="LGP96" s="129"/>
      <c r="LGQ96" s="129"/>
      <c r="LGR96" s="129"/>
      <c r="LGS96" s="129"/>
      <c r="LGT96" s="129"/>
      <c r="LGU96" s="129"/>
      <c r="LGV96" s="129"/>
      <c r="LGW96" s="129"/>
      <c r="LGX96" s="129"/>
      <c r="LGY96" s="129"/>
      <c r="LGZ96" s="129"/>
      <c r="LHA96" s="129"/>
      <c r="LHB96" s="129"/>
      <c r="LHC96" s="129"/>
      <c r="LHD96" s="129"/>
      <c r="LHE96" s="129"/>
      <c r="LHF96" s="129"/>
      <c r="LHG96" s="129"/>
      <c r="LHH96" s="129"/>
      <c r="LHI96" s="129"/>
      <c r="LHJ96" s="129"/>
      <c r="LHK96" s="129"/>
      <c r="LHL96" s="129"/>
      <c r="LHM96" s="129"/>
      <c r="LHN96" s="129"/>
      <c r="LHO96" s="129"/>
      <c r="LHP96" s="129"/>
      <c r="LHQ96" s="129"/>
      <c r="LHR96" s="129"/>
      <c r="LHS96" s="129"/>
      <c r="LHT96" s="129"/>
      <c r="LHU96" s="129"/>
      <c r="LHV96" s="129"/>
      <c r="LHW96" s="129"/>
      <c r="LHX96" s="129"/>
      <c r="LHY96" s="129"/>
      <c r="LHZ96" s="129"/>
      <c r="LIA96" s="129"/>
      <c r="LIB96" s="129"/>
      <c r="LIC96" s="129"/>
      <c r="LID96" s="129"/>
      <c r="LIE96" s="129"/>
      <c r="LIF96" s="129"/>
      <c r="LIG96" s="129"/>
      <c r="LIH96" s="129"/>
      <c r="LII96" s="129"/>
      <c r="LIJ96" s="129"/>
      <c r="LIK96" s="129"/>
      <c r="LIL96" s="129"/>
      <c r="LIM96" s="129"/>
      <c r="LIN96" s="129"/>
      <c r="LIO96" s="129"/>
      <c r="LIP96" s="129"/>
      <c r="LIQ96" s="129"/>
      <c r="LIR96" s="129"/>
      <c r="LIS96" s="129"/>
      <c r="LIT96" s="129"/>
      <c r="LIU96" s="129"/>
      <c r="LIV96" s="129"/>
      <c r="LIW96" s="129"/>
      <c r="LIX96" s="129"/>
      <c r="LIY96" s="129"/>
      <c r="LIZ96" s="129"/>
      <c r="LJA96" s="129"/>
      <c r="LJB96" s="129"/>
      <c r="LJC96" s="129"/>
      <c r="LJD96" s="129"/>
      <c r="LJE96" s="129"/>
      <c r="LJF96" s="129"/>
      <c r="LJG96" s="129"/>
      <c r="LJH96" s="129"/>
      <c r="LJI96" s="129"/>
      <c r="LJJ96" s="129"/>
      <c r="LJK96" s="129"/>
      <c r="LJL96" s="129"/>
      <c r="LJM96" s="129"/>
      <c r="LJN96" s="129"/>
      <c r="LJO96" s="129"/>
      <c r="LJP96" s="129"/>
      <c r="LJQ96" s="129"/>
      <c r="LJR96" s="129"/>
      <c r="LJS96" s="129"/>
      <c r="LJT96" s="129"/>
      <c r="LJU96" s="129"/>
      <c r="LJV96" s="129"/>
      <c r="LJW96" s="129"/>
      <c r="LJX96" s="129"/>
      <c r="LJY96" s="129"/>
      <c r="LJZ96" s="129"/>
      <c r="LKA96" s="129"/>
      <c r="LKB96" s="129"/>
      <c r="LKC96" s="129"/>
      <c r="LKD96" s="129"/>
      <c r="LKE96" s="129"/>
      <c r="LKF96" s="129"/>
      <c r="LKG96" s="129"/>
      <c r="LKH96" s="129"/>
      <c r="LKI96" s="129"/>
      <c r="LKJ96" s="129"/>
      <c r="LKK96" s="129"/>
      <c r="LKL96" s="129"/>
      <c r="LKM96" s="129"/>
      <c r="LKN96" s="129"/>
      <c r="LKO96" s="129"/>
      <c r="LKP96" s="129"/>
      <c r="LKQ96" s="129"/>
      <c r="LKR96" s="129"/>
      <c r="LKS96" s="129"/>
      <c r="LKT96" s="129"/>
      <c r="LKU96" s="129"/>
      <c r="LKV96" s="129"/>
      <c r="LKW96" s="129"/>
      <c r="LKX96" s="129"/>
      <c r="LKY96" s="129"/>
      <c r="LKZ96" s="129"/>
      <c r="LLA96" s="129"/>
      <c r="LLB96" s="129"/>
      <c r="LLC96" s="129"/>
      <c r="LLD96" s="129"/>
      <c r="LLE96" s="129"/>
      <c r="LLF96" s="129"/>
      <c r="LLG96" s="129"/>
      <c r="LLH96" s="129"/>
      <c r="LLI96" s="129"/>
      <c r="LLJ96" s="129"/>
      <c r="LLK96" s="129"/>
      <c r="LLL96" s="129"/>
      <c r="LLM96" s="129"/>
      <c r="LLN96" s="129"/>
      <c r="LLO96" s="129"/>
      <c r="LLP96" s="129"/>
      <c r="LLQ96" s="129"/>
      <c r="LLR96" s="129"/>
      <c r="LLS96" s="129"/>
      <c r="LLT96" s="129"/>
      <c r="LLU96" s="129"/>
      <c r="LLV96" s="129"/>
      <c r="LLW96" s="129"/>
      <c r="LLX96" s="129"/>
      <c r="LLY96" s="129"/>
      <c r="LLZ96" s="129"/>
      <c r="LMA96" s="129"/>
      <c r="LMB96" s="129"/>
      <c r="LMC96" s="129"/>
      <c r="LMD96" s="129"/>
      <c r="LME96" s="129"/>
      <c r="LMF96" s="129"/>
      <c r="LMG96" s="129"/>
      <c r="LMH96" s="129"/>
      <c r="LMI96" s="129"/>
      <c r="LMJ96" s="129"/>
      <c r="LMK96" s="129"/>
      <c r="LML96" s="129"/>
      <c r="LMM96" s="129"/>
      <c r="LMN96" s="129"/>
      <c r="LMO96" s="129"/>
      <c r="LMP96" s="129"/>
      <c r="LMQ96" s="129"/>
      <c r="LMR96" s="129"/>
      <c r="LMS96" s="129"/>
      <c r="LMT96" s="129"/>
      <c r="LMU96" s="129"/>
      <c r="LMV96" s="129"/>
      <c r="LMW96" s="129"/>
      <c r="LMX96" s="129"/>
      <c r="LMY96" s="129"/>
      <c r="LMZ96" s="129"/>
      <c r="LNA96" s="129"/>
      <c r="LNB96" s="129"/>
      <c r="LNC96" s="129"/>
      <c r="LND96" s="129"/>
      <c r="LNE96" s="129"/>
      <c r="LNF96" s="129"/>
      <c r="LNG96" s="129"/>
      <c r="LNH96" s="129"/>
      <c r="LNI96" s="129"/>
      <c r="LNJ96" s="129"/>
      <c r="LNK96" s="129"/>
      <c r="LNL96" s="129"/>
      <c r="LNM96" s="129"/>
      <c r="LNN96" s="129"/>
      <c r="LNO96" s="129"/>
      <c r="LNP96" s="129"/>
      <c r="LNQ96" s="129"/>
      <c r="LNR96" s="129"/>
      <c r="LNS96" s="129"/>
      <c r="LNT96" s="129"/>
      <c r="LNU96" s="129"/>
      <c r="LNV96" s="129"/>
      <c r="LNW96" s="129"/>
      <c r="LNX96" s="129"/>
      <c r="LNY96" s="129"/>
      <c r="LNZ96" s="129"/>
      <c r="LOA96" s="129"/>
      <c r="LOB96" s="129"/>
      <c r="LOC96" s="129"/>
      <c r="LOD96" s="129"/>
      <c r="LOE96" s="129"/>
      <c r="LOF96" s="129"/>
      <c r="LOG96" s="129"/>
      <c r="LOH96" s="129"/>
      <c r="LOI96" s="129"/>
      <c r="LOJ96" s="129"/>
      <c r="LOK96" s="129"/>
      <c r="LOL96" s="129"/>
      <c r="LOM96" s="129"/>
      <c r="LON96" s="129"/>
      <c r="LOO96" s="129"/>
      <c r="LOP96" s="129"/>
      <c r="LOQ96" s="129"/>
      <c r="LOR96" s="129"/>
      <c r="LOS96" s="129"/>
      <c r="LOT96" s="129"/>
      <c r="LOU96" s="129"/>
      <c r="LOV96" s="129"/>
      <c r="LOW96" s="129"/>
      <c r="LOX96" s="129"/>
      <c r="LOY96" s="129"/>
      <c r="LOZ96" s="129"/>
      <c r="LPA96" s="129"/>
      <c r="LPB96" s="129"/>
      <c r="LPC96" s="129"/>
      <c r="LPD96" s="129"/>
      <c r="LPE96" s="129"/>
      <c r="LPF96" s="129"/>
      <c r="LPG96" s="129"/>
      <c r="LPH96" s="129"/>
      <c r="LPI96" s="129"/>
      <c r="LPJ96" s="129"/>
      <c r="LPK96" s="129"/>
      <c r="LPL96" s="129"/>
      <c r="LPM96" s="129"/>
      <c r="LPN96" s="129"/>
      <c r="LPO96" s="129"/>
      <c r="LPP96" s="129"/>
      <c r="LPQ96" s="129"/>
      <c r="LPR96" s="129"/>
      <c r="LPS96" s="129"/>
      <c r="LPT96" s="129"/>
      <c r="LPU96" s="129"/>
      <c r="LPV96" s="129"/>
      <c r="LPW96" s="129"/>
      <c r="LPX96" s="129"/>
      <c r="LPY96" s="129"/>
      <c r="LPZ96" s="129"/>
      <c r="LQA96" s="129"/>
      <c r="LQB96" s="129"/>
      <c r="LQC96" s="129"/>
      <c r="LQD96" s="129"/>
      <c r="LQE96" s="129"/>
      <c r="LQF96" s="129"/>
      <c r="LQG96" s="129"/>
      <c r="LQH96" s="129"/>
      <c r="LQI96" s="129"/>
      <c r="LQJ96" s="129"/>
      <c r="LQK96" s="129"/>
      <c r="LQL96" s="129"/>
      <c r="LQM96" s="129"/>
      <c r="LQN96" s="129"/>
      <c r="LQO96" s="129"/>
      <c r="LQP96" s="129"/>
      <c r="LQQ96" s="129"/>
      <c r="LQR96" s="129"/>
      <c r="LQS96" s="129"/>
      <c r="LQT96" s="129"/>
      <c r="LQU96" s="129"/>
      <c r="LQV96" s="129"/>
      <c r="LQW96" s="129"/>
      <c r="LQX96" s="129"/>
      <c r="LQY96" s="129"/>
      <c r="LQZ96" s="129"/>
      <c r="LRA96" s="129"/>
      <c r="LRB96" s="129"/>
      <c r="LRC96" s="129"/>
      <c r="LRD96" s="129"/>
      <c r="LRE96" s="129"/>
      <c r="LRF96" s="129"/>
      <c r="LRG96" s="129"/>
      <c r="LRH96" s="129"/>
      <c r="LRI96" s="129"/>
      <c r="LRJ96" s="129"/>
      <c r="LRK96" s="129"/>
      <c r="LRL96" s="129"/>
      <c r="LRM96" s="129"/>
      <c r="LRN96" s="129"/>
      <c r="LRO96" s="129"/>
      <c r="LRP96" s="129"/>
      <c r="LRQ96" s="129"/>
      <c r="LRR96" s="129"/>
      <c r="LRS96" s="129"/>
      <c r="LRT96" s="129"/>
      <c r="LRU96" s="129"/>
      <c r="LRV96" s="129"/>
      <c r="LRW96" s="129"/>
      <c r="LRX96" s="129"/>
      <c r="LRY96" s="129"/>
      <c r="LRZ96" s="129"/>
      <c r="LSA96" s="129"/>
      <c r="LSB96" s="129"/>
      <c r="LSC96" s="129"/>
      <c r="LSD96" s="129"/>
      <c r="LSE96" s="129"/>
      <c r="LSF96" s="129"/>
      <c r="LSG96" s="129"/>
      <c r="LSH96" s="129"/>
      <c r="LSI96" s="129"/>
      <c r="LSJ96" s="129"/>
      <c r="LSK96" s="129"/>
      <c r="LSL96" s="129"/>
      <c r="LSM96" s="129"/>
      <c r="LSN96" s="129"/>
      <c r="LSO96" s="129"/>
      <c r="LSP96" s="129"/>
      <c r="LSQ96" s="129"/>
      <c r="LSR96" s="129"/>
      <c r="LSS96" s="129"/>
      <c r="LST96" s="129"/>
      <c r="LSU96" s="129"/>
      <c r="LSV96" s="129"/>
      <c r="LSW96" s="129"/>
      <c r="LSX96" s="129"/>
      <c r="LSY96" s="129"/>
      <c r="LSZ96" s="129"/>
      <c r="LTA96" s="129"/>
      <c r="LTB96" s="129"/>
      <c r="LTC96" s="129"/>
      <c r="LTD96" s="129"/>
      <c r="LTE96" s="129"/>
      <c r="LTF96" s="129"/>
      <c r="LTG96" s="129"/>
      <c r="LTH96" s="129"/>
      <c r="LTI96" s="129"/>
      <c r="LTJ96" s="129"/>
      <c r="LTK96" s="129"/>
      <c r="LTL96" s="129"/>
      <c r="LTM96" s="129"/>
      <c r="LTN96" s="129"/>
      <c r="LTO96" s="129"/>
      <c r="LTP96" s="129"/>
      <c r="LTQ96" s="129"/>
      <c r="LTR96" s="129"/>
      <c r="LTS96" s="129"/>
      <c r="LTT96" s="129"/>
      <c r="LTU96" s="129"/>
      <c r="LTV96" s="129"/>
      <c r="LTW96" s="129"/>
      <c r="LTX96" s="129"/>
      <c r="LTY96" s="129"/>
      <c r="LTZ96" s="129"/>
      <c r="LUA96" s="129"/>
      <c r="LUB96" s="129"/>
      <c r="LUC96" s="129"/>
      <c r="LUD96" s="129"/>
      <c r="LUE96" s="129"/>
      <c r="LUF96" s="129"/>
      <c r="LUG96" s="129"/>
      <c r="LUH96" s="129"/>
      <c r="LUI96" s="129"/>
      <c r="LUJ96" s="129"/>
      <c r="LUK96" s="129"/>
      <c r="LUL96" s="129"/>
      <c r="LUM96" s="129"/>
      <c r="LUN96" s="129"/>
      <c r="LUO96" s="129"/>
      <c r="LUP96" s="129"/>
      <c r="LUQ96" s="129"/>
      <c r="LUR96" s="129"/>
      <c r="LUS96" s="129"/>
      <c r="LUT96" s="129"/>
      <c r="LUU96" s="129"/>
      <c r="LUV96" s="129"/>
      <c r="LUW96" s="129"/>
      <c r="LUX96" s="129"/>
      <c r="LUY96" s="129"/>
      <c r="LUZ96" s="129"/>
      <c r="LVA96" s="129"/>
      <c r="LVB96" s="129"/>
      <c r="LVC96" s="129"/>
      <c r="LVD96" s="129"/>
      <c r="LVE96" s="129"/>
      <c r="LVF96" s="129"/>
      <c r="LVG96" s="129"/>
      <c r="LVH96" s="129"/>
      <c r="LVI96" s="129"/>
      <c r="LVJ96" s="129"/>
      <c r="LVK96" s="129"/>
      <c r="LVL96" s="129"/>
      <c r="LVM96" s="129"/>
      <c r="LVN96" s="129"/>
      <c r="LVO96" s="129"/>
      <c r="LVP96" s="129"/>
      <c r="LVQ96" s="129"/>
      <c r="LVR96" s="129"/>
      <c r="LVS96" s="129"/>
      <c r="LVT96" s="129"/>
      <c r="LVU96" s="129"/>
      <c r="LVV96" s="129"/>
      <c r="LVW96" s="129"/>
      <c r="LVX96" s="129"/>
      <c r="LVY96" s="129"/>
      <c r="LVZ96" s="129"/>
      <c r="LWA96" s="129"/>
      <c r="LWB96" s="129"/>
      <c r="LWC96" s="129"/>
      <c r="LWD96" s="129"/>
      <c r="LWE96" s="129"/>
      <c r="LWF96" s="129"/>
      <c r="LWG96" s="129"/>
      <c r="LWH96" s="129"/>
      <c r="LWI96" s="129"/>
      <c r="LWJ96" s="129"/>
      <c r="LWK96" s="129"/>
      <c r="LWL96" s="129"/>
      <c r="LWM96" s="129"/>
      <c r="LWN96" s="129"/>
      <c r="LWO96" s="129"/>
      <c r="LWP96" s="129"/>
      <c r="LWQ96" s="129"/>
      <c r="LWR96" s="129"/>
      <c r="LWS96" s="129"/>
      <c r="LWT96" s="129"/>
      <c r="LWU96" s="129"/>
      <c r="LWV96" s="129"/>
      <c r="LWW96" s="129"/>
      <c r="LWX96" s="129"/>
      <c r="LWY96" s="129"/>
      <c r="LWZ96" s="129"/>
      <c r="LXA96" s="129"/>
      <c r="LXB96" s="129"/>
      <c r="LXC96" s="129"/>
      <c r="LXD96" s="129"/>
      <c r="LXE96" s="129"/>
      <c r="LXF96" s="129"/>
      <c r="LXG96" s="129"/>
      <c r="LXH96" s="129"/>
      <c r="LXI96" s="129"/>
      <c r="LXJ96" s="129"/>
      <c r="LXK96" s="129"/>
      <c r="LXL96" s="129"/>
      <c r="LXM96" s="129"/>
      <c r="LXN96" s="129"/>
      <c r="LXO96" s="129"/>
      <c r="LXP96" s="129"/>
      <c r="LXQ96" s="129"/>
      <c r="LXR96" s="129"/>
      <c r="LXS96" s="129"/>
      <c r="LXT96" s="129"/>
      <c r="LXU96" s="129"/>
      <c r="LXV96" s="129"/>
      <c r="LXW96" s="129"/>
      <c r="LXX96" s="129"/>
      <c r="LXY96" s="129"/>
      <c r="LXZ96" s="129"/>
      <c r="LYA96" s="129"/>
      <c r="LYB96" s="129"/>
      <c r="LYC96" s="129"/>
      <c r="LYD96" s="129"/>
      <c r="LYE96" s="129"/>
      <c r="LYF96" s="129"/>
      <c r="LYG96" s="129"/>
      <c r="LYH96" s="129"/>
      <c r="LYI96" s="129"/>
      <c r="LYJ96" s="129"/>
      <c r="LYK96" s="129"/>
      <c r="LYL96" s="129"/>
      <c r="LYM96" s="129"/>
      <c r="LYN96" s="129"/>
      <c r="LYO96" s="129"/>
      <c r="LYP96" s="129"/>
      <c r="LYQ96" s="129"/>
      <c r="LYR96" s="129"/>
      <c r="LYS96" s="129"/>
      <c r="LYT96" s="129"/>
      <c r="LYU96" s="129"/>
      <c r="LYV96" s="129"/>
      <c r="LYW96" s="129"/>
      <c r="LYX96" s="129"/>
      <c r="LYY96" s="129"/>
      <c r="LYZ96" s="129"/>
      <c r="LZA96" s="129"/>
      <c r="LZB96" s="129"/>
      <c r="LZC96" s="129"/>
      <c r="LZD96" s="129"/>
      <c r="LZE96" s="129"/>
      <c r="LZF96" s="129"/>
      <c r="LZG96" s="129"/>
      <c r="LZH96" s="129"/>
      <c r="LZI96" s="129"/>
      <c r="LZJ96" s="129"/>
      <c r="LZK96" s="129"/>
      <c r="LZL96" s="129"/>
      <c r="LZM96" s="129"/>
      <c r="LZN96" s="129"/>
      <c r="LZO96" s="129"/>
      <c r="LZP96" s="129"/>
      <c r="LZQ96" s="129"/>
      <c r="LZR96" s="129"/>
      <c r="LZS96" s="129"/>
      <c r="LZT96" s="129"/>
      <c r="LZU96" s="129"/>
      <c r="LZV96" s="129"/>
      <c r="LZW96" s="129"/>
      <c r="LZX96" s="129"/>
      <c r="LZY96" s="129"/>
      <c r="LZZ96" s="129"/>
      <c r="MAA96" s="129"/>
      <c r="MAB96" s="129"/>
      <c r="MAC96" s="129"/>
      <c r="MAD96" s="129"/>
      <c r="MAE96" s="129"/>
      <c r="MAF96" s="129"/>
      <c r="MAG96" s="129"/>
      <c r="MAH96" s="129"/>
      <c r="MAI96" s="129"/>
      <c r="MAJ96" s="129"/>
      <c r="MAK96" s="129"/>
      <c r="MAL96" s="129"/>
      <c r="MAM96" s="129"/>
      <c r="MAN96" s="129"/>
      <c r="MAO96" s="129"/>
      <c r="MAP96" s="129"/>
      <c r="MAQ96" s="129"/>
      <c r="MAR96" s="129"/>
      <c r="MAS96" s="129"/>
      <c r="MAT96" s="129"/>
      <c r="MAU96" s="129"/>
      <c r="MAV96" s="129"/>
      <c r="MAW96" s="129"/>
      <c r="MAX96" s="129"/>
      <c r="MAY96" s="129"/>
      <c r="MAZ96" s="129"/>
      <c r="MBA96" s="129"/>
      <c r="MBB96" s="129"/>
      <c r="MBC96" s="129"/>
      <c r="MBD96" s="129"/>
      <c r="MBE96" s="129"/>
      <c r="MBF96" s="129"/>
      <c r="MBG96" s="129"/>
      <c r="MBH96" s="129"/>
      <c r="MBI96" s="129"/>
      <c r="MBJ96" s="129"/>
      <c r="MBK96" s="129"/>
      <c r="MBL96" s="129"/>
      <c r="MBM96" s="129"/>
      <c r="MBN96" s="129"/>
      <c r="MBO96" s="129"/>
      <c r="MBP96" s="129"/>
      <c r="MBQ96" s="129"/>
      <c r="MBR96" s="129"/>
      <c r="MBS96" s="129"/>
      <c r="MBT96" s="129"/>
      <c r="MBU96" s="129"/>
      <c r="MBV96" s="129"/>
      <c r="MBW96" s="129"/>
      <c r="MBX96" s="129"/>
      <c r="MBY96" s="129"/>
      <c r="MBZ96" s="129"/>
      <c r="MCA96" s="129"/>
      <c r="MCB96" s="129"/>
      <c r="MCC96" s="129"/>
      <c r="MCD96" s="129"/>
      <c r="MCE96" s="129"/>
      <c r="MCF96" s="129"/>
      <c r="MCG96" s="129"/>
      <c r="MCH96" s="129"/>
      <c r="MCI96" s="129"/>
      <c r="MCJ96" s="129"/>
      <c r="MCK96" s="129"/>
      <c r="MCL96" s="129"/>
      <c r="MCM96" s="129"/>
      <c r="MCN96" s="129"/>
      <c r="MCO96" s="129"/>
      <c r="MCP96" s="129"/>
      <c r="MCQ96" s="129"/>
      <c r="MCR96" s="129"/>
      <c r="MCS96" s="129"/>
      <c r="MCT96" s="129"/>
      <c r="MCU96" s="129"/>
      <c r="MCV96" s="129"/>
      <c r="MCW96" s="129"/>
      <c r="MCX96" s="129"/>
      <c r="MCY96" s="129"/>
      <c r="MCZ96" s="129"/>
      <c r="MDA96" s="129"/>
      <c r="MDB96" s="129"/>
      <c r="MDC96" s="129"/>
      <c r="MDD96" s="129"/>
      <c r="MDE96" s="129"/>
      <c r="MDF96" s="129"/>
      <c r="MDG96" s="129"/>
      <c r="MDH96" s="129"/>
      <c r="MDI96" s="129"/>
      <c r="MDJ96" s="129"/>
      <c r="MDK96" s="129"/>
      <c r="MDL96" s="129"/>
      <c r="MDM96" s="129"/>
      <c r="MDN96" s="129"/>
      <c r="MDO96" s="129"/>
      <c r="MDP96" s="129"/>
      <c r="MDQ96" s="129"/>
      <c r="MDR96" s="129"/>
      <c r="MDS96" s="129"/>
      <c r="MDT96" s="129"/>
      <c r="MDU96" s="129"/>
      <c r="MDV96" s="129"/>
      <c r="MDW96" s="129"/>
      <c r="MDX96" s="129"/>
      <c r="MDY96" s="129"/>
      <c r="MDZ96" s="129"/>
      <c r="MEA96" s="129"/>
      <c r="MEB96" s="129"/>
      <c r="MEC96" s="129"/>
      <c r="MED96" s="129"/>
      <c r="MEE96" s="129"/>
      <c r="MEF96" s="129"/>
      <c r="MEG96" s="129"/>
      <c r="MEH96" s="129"/>
      <c r="MEI96" s="129"/>
      <c r="MEJ96" s="129"/>
      <c r="MEK96" s="129"/>
      <c r="MEL96" s="129"/>
      <c r="MEM96" s="129"/>
      <c r="MEN96" s="129"/>
      <c r="MEO96" s="129"/>
      <c r="MEP96" s="129"/>
      <c r="MEQ96" s="129"/>
      <c r="MER96" s="129"/>
      <c r="MES96" s="129"/>
      <c r="MET96" s="129"/>
      <c r="MEU96" s="129"/>
      <c r="MEV96" s="129"/>
      <c r="MEW96" s="129"/>
      <c r="MEX96" s="129"/>
      <c r="MEY96" s="129"/>
      <c r="MEZ96" s="129"/>
      <c r="MFA96" s="129"/>
      <c r="MFB96" s="129"/>
      <c r="MFC96" s="129"/>
      <c r="MFD96" s="129"/>
      <c r="MFE96" s="129"/>
      <c r="MFF96" s="129"/>
      <c r="MFG96" s="129"/>
      <c r="MFH96" s="129"/>
      <c r="MFI96" s="129"/>
      <c r="MFJ96" s="129"/>
      <c r="MFK96" s="129"/>
      <c r="MFL96" s="129"/>
      <c r="MFM96" s="129"/>
      <c r="MFN96" s="129"/>
      <c r="MFO96" s="129"/>
      <c r="MFP96" s="129"/>
      <c r="MFQ96" s="129"/>
      <c r="MFR96" s="129"/>
      <c r="MFS96" s="129"/>
      <c r="MFT96" s="129"/>
      <c r="MFU96" s="129"/>
      <c r="MFV96" s="129"/>
      <c r="MFW96" s="129"/>
      <c r="MFX96" s="129"/>
      <c r="MFY96" s="129"/>
      <c r="MFZ96" s="129"/>
      <c r="MGA96" s="129"/>
      <c r="MGB96" s="129"/>
      <c r="MGC96" s="129"/>
      <c r="MGD96" s="129"/>
      <c r="MGE96" s="129"/>
      <c r="MGF96" s="129"/>
      <c r="MGG96" s="129"/>
      <c r="MGH96" s="129"/>
      <c r="MGI96" s="129"/>
      <c r="MGJ96" s="129"/>
      <c r="MGK96" s="129"/>
      <c r="MGL96" s="129"/>
      <c r="MGM96" s="129"/>
      <c r="MGN96" s="129"/>
      <c r="MGO96" s="129"/>
      <c r="MGP96" s="129"/>
      <c r="MGQ96" s="129"/>
      <c r="MGR96" s="129"/>
      <c r="MGS96" s="129"/>
      <c r="MGT96" s="129"/>
      <c r="MGU96" s="129"/>
      <c r="MGV96" s="129"/>
      <c r="MGW96" s="129"/>
      <c r="MGX96" s="129"/>
      <c r="MGY96" s="129"/>
      <c r="MGZ96" s="129"/>
      <c r="MHA96" s="129"/>
      <c r="MHB96" s="129"/>
      <c r="MHC96" s="129"/>
      <c r="MHD96" s="129"/>
      <c r="MHE96" s="129"/>
      <c r="MHF96" s="129"/>
      <c r="MHG96" s="129"/>
      <c r="MHH96" s="129"/>
      <c r="MHI96" s="129"/>
      <c r="MHJ96" s="129"/>
      <c r="MHK96" s="129"/>
      <c r="MHL96" s="129"/>
      <c r="MHM96" s="129"/>
      <c r="MHN96" s="129"/>
      <c r="MHO96" s="129"/>
      <c r="MHP96" s="129"/>
      <c r="MHQ96" s="129"/>
      <c r="MHR96" s="129"/>
      <c r="MHS96" s="129"/>
      <c r="MHT96" s="129"/>
      <c r="MHU96" s="129"/>
      <c r="MHV96" s="129"/>
      <c r="MHW96" s="129"/>
      <c r="MHX96" s="129"/>
      <c r="MHY96" s="129"/>
      <c r="MHZ96" s="129"/>
      <c r="MIA96" s="129"/>
      <c r="MIB96" s="129"/>
      <c r="MIC96" s="129"/>
      <c r="MID96" s="129"/>
      <c r="MIE96" s="129"/>
      <c r="MIF96" s="129"/>
      <c r="MIG96" s="129"/>
      <c r="MIH96" s="129"/>
      <c r="MII96" s="129"/>
      <c r="MIJ96" s="129"/>
      <c r="MIK96" s="129"/>
      <c r="MIL96" s="129"/>
      <c r="MIM96" s="129"/>
      <c r="MIN96" s="129"/>
      <c r="MIO96" s="129"/>
      <c r="MIP96" s="129"/>
      <c r="MIQ96" s="129"/>
      <c r="MIR96" s="129"/>
      <c r="MIS96" s="129"/>
      <c r="MIT96" s="129"/>
      <c r="MIU96" s="129"/>
      <c r="MIV96" s="129"/>
      <c r="MIW96" s="129"/>
      <c r="MIX96" s="129"/>
      <c r="MIY96" s="129"/>
      <c r="MIZ96" s="129"/>
      <c r="MJA96" s="129"/>
      <c r="MJB96" s="129"/>
      <c r="MJC96" s="129"/>
      <c r="MJD96" s="129"/>
      <c r="MJE96" s="129"/>
      <c r="MJF96" s="129"/>
      <c r="MJG96" s="129"/>
      <c r="MJH96" s="129"/>
      <c r="MJI96" s="129"/>
      <c r="MJJ96" s="129"/>
      <c r="MJK96" s="129"/>
      <c r="MJL96" s="129"/>
      <c r="MJM96" s="129"/>
      <c r="MJN96" s="129"/>
      <c r="MJO96" s="129"/>
      <c r="MJP96" s="129"/>
      <c r="MJQ96" s="129"/>
      <c r="MJR96" s="129"/>
      <c r="MJS96" s="129"/>
      <c r="MJT96" s="129"/>
      <c r="MJU96" s="129"/>
      <c r="MJV96" s="129"/>
      <c r="MJW96" s="129"/>
      <c r="MJX96" s="129"/>
      <c r="MJY96" s="129"/>
      <c r="MJZ96" s="129"/>
      <c r="MKA96" s="129"/>
      <c r="MKB96" s="129"/>
      <c r="MKC96" s="129"/>
      <c r="MKD96" s="129"/>
      <c r="MKE96" s="129"/>
      <c r="MKF96" s="129"/>
      <c r="MKG96" s="129"/>
      <c r="MKH96" s="129"/>
      <c r="MKI96" s="129"/>
      <c r="MKJ96" s="129"/>
      <c r="MKK96" s="129"/>
      <c r="MKL96" s="129"/>
      <c r="MKM96" s="129"/>
      <c r="MKN96" s="129"/>
      <c r="MKO96" s="129"/>
      <c r="MKP96" s="129"/>
      <c r="MKQ96" s="129"/>
      <c r="MKR96" s="129"/>
      <c r="MKS96" s="129"/>
      <c r="MKT96" s="129"/>
      <c r="MKU96" s="129"/>
      <c r="MKV96" s="129"/>
      <c r="MKW96" s="129"/>
      <c r="MKX96" s="129"/>
      <c r="MKY96" s="129"/>
      <c r="MKZ96" s="129"/>
      <c r="MLA96" s="129"/>
      <c r="MLB96" s="129"/>
      <c r="MLC96" s="129"/>
      <c r="MLD96" s="129"/>
      <c r="MLE96" s="129"/>
      <c r="MLF96" s="129"/>
      <c r="MLG96" s="129"/>
      <c r="MLH96" s="129"/>
      <c r="MLI96" s="129"/>
      <c r="MLJ96" s="129"/>
      <c r="MLK96" s="129"/>
      <c r="MLL96" s="129"/>
      <c r="MLM96" s="129"/>
      <c r="MLN96" s="129"/>
      <c r="MLO96" s="129"/>
      <c r="MLP96" s="129"/>
      <c r="MLQ96" s="129"/>
      <c r="MLR96" s="129"/>
      <c r="MLS96" s="129"/>
      <c r="MLT96" s="129"/>
      <c r="MLU96" s="129"/>
      <c r="MLV96" s="129"/>
      <c r="MLW96" s="129"/>
      <c r="MLX96" s="129"/>
      <c r="MLY96" s="129"/>
      <c r="MLZ96" s="129"/>
      <c r="MMA96" s="129"/>
      <c r="MMB96" s="129"/>
      <c r="MMC96" s="129"/>
      <c r="MMD96" s="129"/>
      <c r="MME96" s="129"/>
      <c r="MMF96" s="129"/>
      <c r="MMG96" s="129"/>
      <c r="MMH96" s="129"/>
      <c r="MMI96" s="129"/>
      <c r="MMJ96" s="129"/>
      <c r="MMK96" s="129"/>
      <c r="MML96" s="129"/>
      <c r="MMM96" s="129"/>
      <c r="MMN96" s="129"/>
      <c r="MMO96" s="129"/>
      <c r="MMP96" s="129"/>
      <c r="MMQ96" s="129"/>
      <c r="MMR96" s="129"/>
      <c r="MMS96" s="129"/>
      <c r="MMT96" s="129"/>
      <c r="MMU96" s="129"/>
      <c r="MMV96" s="129"/>
      <c r="MMW96" s="129"/>
      <c r="MMX96" s="129"/>
      <c r="MMY96" s="129"/>
      <c r="MMZ96" s="129"/>
      <c r="MNA96" s="129"/>
      <c r="MNB96" s="129"/>
      <c r="MNC96" s="129"/>
      <c r="MND96" s="129"/>
      <c r="MNE96" s="129"/>
      <c r="MNF96" s="129"/>
      <c r="MNG96" s="129"/>
      <c r="MNH96" s="129"/>
      <c r="MNI96" s="129"/>
      <c r="MNJ96" s="129"/>
      <c r="MNK96" s="129"/>
      <c r="MNL96" s="129"/>
      <c r="MNM96" s="129"/>
      <c r="MNN96" s="129"/>
      <c r="MNO96" s="129"/>
      <c r="MNP96" s="129"/>
      <c r="MNQ96" s="129"/>
      <c r="MNR96" s="129"/>
      <c r="MNS96" s="129"/>
      <c r="MNT96" s="129"/>
      <c r="MNU96" s="129"/>
      <c r="MNV96" s="129"/>
      <c r="MNW96" s="129"/>
      <c r="MNX96" s="129"/>
      <c r="MNY96" s="129"/>
      <c r="MNZ96" s="129"/>
      <c r="MOA96" s="129"/>
      <c r="MOB96" s="129"/>
      <c r="MOC96" s="129"/>
      <c r="MOD96" s="129"/>
      <c r="MOE96" s="129"/>
      <c r="MOF96" s="129"/>
      <c r="MOG96" s="129"/>
      <c r="MOH96" s="129"/>
      <c r="MOI96" s="129"/>
      <c r="MOJ96" s="129"/>
      <c r="MOK96" s="129"/>
      <c r="MOL96" s="129"/>
      <c r="MOM96" s="129"/>
      <c r="MON96" s="129"/>
      <c r="MOO96" s="129"/>
      <c r="MOP96" s="129"/>
      <c r="MOQ96" s="129"/>
      <c r="MOR96" s="129"/>
      <c r="MOS96" s="129"/>
      <c r="MOT96" s="129"/>
      <c r="MOU96" s="129"/>
      <c r="MOV96" s="129"/>
      <c r="MOW96" s="129"/>
      <c r="MOX96" s="129"/>
      <c r="MOY96" s="129"/>
      <c r="MOZ96" s="129"/>
      <c r="MPA96" s="129"/>
      <c r="MPB96" s="129"/>
      <c r="MPC96" s="129"/>
      <c r="MPD96" s="129"/>
      <c r="MPE96" s="129"/>
      <c r="MPF96" s="129"/>
      <c r="MPG96" s="129"/>
      <c r="MPH96" s="129"/>
      <c r="MPI96" s="129"/>
      <c r="MPJ96" s="129"/>
      <c r="MPK96" s="129"/>
      <c r="MPL96" s="129"/>
      <c r="MPM96" s="129"/>
      <c r="MPN96" s="129"/>
      <c r="MPO96" s="129"/>
      <c r="MPP96" s="129"/>
      <c r="MPQ96" s="129"/>
      <c r="MPR96" s="129"/>
      <c r="MPS96" s="129"/>
      <c r="MPT96" s="129"/>
      <c r="MPU96" s="129"/>
      <c r="MPV96" s="129"/>
      <c r="MPW96" s="129"/>
      <c r="MPX96" s="129"/>
      <c r="MPY96" s="129"/>
      <c r="MPZ96" s="129"/>
      <c r="MQA96" s="129"/>
      <c r="MQB96" s="129"/>
      <c r="MQC96" s="129"/>
      <c r="MQD96" s="129"/>
      <c r="MQE96" s="129"/>
      <c r="MQF96" s="129"/>
      <c r="MQG96" s="129"/>
      <c r="MQH96" s="129"/>
      <c r="MQI96" s="129"/>
      <c r="MQJ96" s="129"/>
      <c r="MQK96" s="129"/>
      <c r="MQL96" s="129"/>
      <c r="MQM96" s="129"/>
      <c r="MQN96" s="129"/>
      <c r="MQO96" s="129"/>
      <c r="MQP96" s="129"/>
      <c r="MQQ96" s="129"/>
      <c r="MQR96" s="129"/>
      <c r="MQS96" s="129"/>
      <c r="MQT96" s="129"/>
      <c r="MQU96" s="129"/>
      <c r="MQV96" s="129"/>
      <c r="MQW96" s="129"/>
      <c r="MQX96" s="129"/>
      <c r="MQY96" s="129"/>
      <c r="MQZ96" s="129"/>
      <c r="MRA96" s="129"/>
      <c r="MRB96" s="129"/>
      <c r="MRC96" s="129"/>
      <c r="MRD96" s="129"/>
      <c r="MRE96" s="129"/>
      <c r="MRF96" s="129"/>
      <c r="MRG96" s="129"/>
      <c r="MRH96" s="129"/>
      <c r="MRI96" s="129"/>
      <c r="MRJ96" s="129"/>
      <c r="MRK96" s="129"/>
      <c r="MRL96" s="129"/>
      <c r="MRM96" s="129"/>
      <c r="MRN96" s="129"/>
      <c r="MRO96" s="129"/>
      <c r="MRP96" s="129"/>
      <c r="MRQ96" s="129"/>
      <c r="MRR96" s="129"/>
      <c r="MRS96" s="129"/>
      <c r="MRT96" s="129"/>
      <c r="MRU96" s="129"/>
      <c r="MRV96" s="129"/>
      <c r="MRW96" s="129"/>
      <c r="MRX96" s="129"/>
      <c r="MRY96" s="129"/>
      <c r="MRZ96" s="129"/>
      <c r="MSA96" s="129"/>
      <c r="MSB96" s="129"/>
      <c r="MSC96" s="129"/>
      <c r="MSD96" s="129"/>
      <c r="MSE96" s="129"/>
      <c r="MSF96" s="129"/>
      <c r="MSG96" s="129"/>
      <c r="MSH96" s="129"/>
      <c r="MSI96" s="129"/>
      <c r="MSJ96" s="129"/>
      <c r="MSK96" s="129"/>
      <c r="MSL96" s="129"/>
      <c r="MSM96" s="129"/>
      <c r="MSN96" s="129"/>
      <c r="MSO96" s="129"/>
      <c r="MSP96" s="129"/>
      <c r="MSQ96" s="129"/>
      <c r="MSR96" s="129"/>
      <c r="MSS96" s="129"/>
      <c r="MST96" s="129"/>
      <c r="MSU96" s="129"/>
      <c r="MSV96" s="129"/>
      <c r="MSW96" s="129"/>
      <c r="MSX96" s="129"/>
      <c r="MSY96" s="129"/>
      <c r="MSZ96" s="129"/>
      <c r="MTA96" s="129"/>
      <c r="MTB96" s="129"/>
      <c r="MTC96" s="129"/>
      <c r="MTD96" s="129"/>
      <c r="MTE96" s="129"/>
      <c r="MTF96" s="129"/>
      <c r="MTG96" s="129"/>
      <c r="MTH96" s="129"/>
      <c r="MTI96" s="129"/>
      <c r="MTJ96" s="129"/>
      <c r="MTK96" s="129"/>
      <c r="MTL96" s="129"/>
      <c r="MTM96" s="129"/>
      <c r="MTN96" s="129"/>
      <c r="MTO96" s="129"/>
      <c r="MTP96" s="129"/>
      <c r="MTQ96" s="129"/>
      <c r="MTR96" s="129"/>
      <c r="MTS96" s="129"/>
      <c r="MTT96" s="129"/>
      <c r="MTU96" s="129"/>
      <c r="MTV96" s="129"/>
      <c r="MTW96" s="129"/>
      <c r="MTX96" s="129"/>
      <c r="MTY96" s="129"/>
      <c r="MTZ96" s="129"/>
      <c r="MUA96" s="129"/>
      <c r="MUB96" s="129"/>
      <c r="MUC96" s="129"/>
      <c r="MUD96" s="129"/>
      <c r="MUE96" s="129"/>
      <c r="MUF96" s="129"/>
      <c r="MUG96" s="129"/>
      <c r="MUH96" s="129"/>
      <c r="MUI96" s="129"/>
      <c r="MUJ96" s="129"/>
      <c r="MUK96" s="129"/>
      <c r="MUL96" s="129"/>
      <c r="MUM96" s="129"/>
      <c r="MUN96" s="129"/>
      <c r="MUO96" s="129"/>
      <c r="MUP96" s="129"/>
      <c r="MUQ96" s="129"/>
      <c r="MUR96" s="129"/>
      <c r="MUS96" s="129"/>
      <c r="MUT96" s="129"/>
      <c r="MUU96" s="129"/>
      <c r="MUV96" s="129"/>
      <c r="MUW96" s="129"/>
      <c r="MUX96" s="129"/>
      <c r="MUY96" s="129"/>
      <c r="MUZ96" s="129"/>
      <c r="MVA96" s="129"/>
      <c r="MVB96" s="129"/>
      <c r="MVC96" s="129"/>
      <c r="MVD96" s="129"/>
      <c r="MVE96" s="129"/>
      <c r="MVF96" s="129"/>
      <c r="MVG96" s="129"/>
      <c r="MVH96" s="129"/>
      <c r="MVI96" s="129"/>
      <c r="MVJ96" s="129"/>
      <c r="MVK96" s="129"/>
      <c r="MVL96" s="129"/>
      <c r="MVM96" s="129"/>
      <c r="MVN96" s="129"/>
      <c r="MVO96" s="129"/>
      <c r="MVP96" s="129"/>
      <c r="MVQ96" s="129"/>
      <c r="MVR96" s="129"/>
      <c r="MVS96" s="129"/>
      <c r="MVT96" s="129"/>
      <c r="MVU96" s="129"/>
      <c r="MVV96" s="129"/>
      <c r="MVW96" s="129"/>
      <c r="MVX96" s="129"/>
      <c r="MVY96" s="129"/>
      <c r="MVZ96" s="129"/>
      <c r="MWA96" s="129"/>
      <c r="MWB96" s="129"/>
      <c r="MWC96" s="129"/>
      <c r="MWD96" s="129"/>
      <c r="MWE96" s="129"/>
      <c r="MWF96" s="129"/>
      <c r="MWG96" s="129"/>
      <c r="MWH96" s="129"/>
      <c r="MWI96" s="129"/>
      <c r="MWJ96" s="129"/>
      <c r="MWK96" s="129"/>
      <c r="MWL96" s="129"/>
      <c r="MWM96" s="129"/>
      <c r="MWN96" s="129"/>
      <c r="MWO96" s="129"/>
      <c r="MWP96" s="129"/>
      <c r="MWQ96" s="129"/>
      <c r="MWR96" s="129"/>
      <c r="MWS96" s="129"/>
      <c r="MWT96" s="129"/>
      <c r="MWU96" s="129"/>
      <c r="MWV96" s="129"/>
      <c r="MWW96" s="129"/>
      <c r="MWX96" s="129"/>
      <c r="MWY96" s="129"/>
      <c r="MWZ96" s="129"/>
      <c r="MXA96" s="129"/>
      <c r="MXB96" s="129"/>
      <c r="MXC96" s="129"/>
      <c r="MXD96" s="129"/>
      <c r="MXE96" s="129"/>
      <c r="MXF96" s="129"/>
      <c r="MXG96" s="129"/>
      <c r="MXH96" s="129"/>
      <c r="MXI96" s="129"/>
      <c r="MXJ96" s="129"/>
      <c r="MXK96" s="129"/>
      <c r="MXL96" s="129"/>
      <c r="MXM96" s="129"/>
      <c r="MXN96" s="129"/>
      <c r="MXO96" s="129"/>
      <c r="MXP96" s="129"/>
      <c r="MXQ96" s="129"/>
      <c r="MXR96" s="129"/>
      <c r="MXS96" s="129"/>
      <c r="MXT96" s="129"/>
      <c r="MXU96" s="129"/>
      <c r="MXV96" s="129"/>
      <c r="MXW96" s="129"/>
      <c r="MXX96" s="129"/>
      <c r="MXY96" s="129"/>
      <c r="MXZ96" s="129"/>
      <c r="MYA96" s="129"/>
      <c r="MYB96" s="129"/>
      <c r="MYC96" s="129"/>
      <c r="MYD96" s="129"/>
      <c r="MYE96" s="129"/>
      <c r="MYF96" s="129"/>
      <c r="MYG96" s="129"/>
      <c r="MYH96" s="129"/>
      <c r="MYI96" s="129"/>
      <c r="MYJ96" s="129"/>
      <c r="MYK96" s="129"/>
      <c r="MYL96" s="129"/>
      <c r="MYM96" s="129"/>
      <c r="MYN96" s="129"/>
      <c r="MYO96" s="129"/>
      <c r="MYP96" s="129"/>
      <c r="MYQ96" s="129"/>
      <c r="MYR96" s="129"/>
      <c r="MYS96" s="129"/>
      <c r="MYT96" s="129"/>
      <c r="MYU96" s="129"/>
      <c r="MYV96" s="129"/>
      <c r="MYW96" s="129"/>
      <c r="MYX96" s="129"/>
      <c r="MYY96" s="129"/>
      <c r="MYZ96" s="129"/>
      <c r="MZA96" s="129"/>
      <c r="MZB96" s="129"/>
      <c r="MZC96" s="129"/>
      <c r="MZD96" s="129"/>
      <c r="MZE96" s="129"/>
      <c r="MZF96" s="129"/>
      <c r="MZG96" s="129"/>
      <c r="MZH96" s="129"/>
      <c r="MZI96" s="129"/>
      <c r="MZJ96" s="129"/>
      <c r="MZK96" s="129"/>
      <c r="MZL96" s="129"/>
      <c r="MZM96" s="129"/>
      <c r="MZN96" s="129"/>
      <c r="MZO96" s="129"/>
      <c r="MZP96" s="129"/>
      <c r="MZQ96" s="129"/>
      <c r="MZR96" s="129"/>
      <c r="MZS96" s="129"/>
      <c r="MZT96" s="129"/>
      <c r="MZU96" s="129"/>
      <c r="MZV96" s="129"/>
      <c r="MZW96" s="129"/>
      <c r="MZX96" s="129"/>
      <c r="MZY96" s="129"/>
      <c r="MZZ96" s="129"/>
      <c r="NAA96" s="129"/>
      <c r="NAB96" s="129"/>
      <c r="NAC96" s="129"/>
      <c r="NAD96" s="129"/>
      <c r="NAE96" s="129"/>
      <c r="NAF96" s="129"/>
      <c r="NAG96" s="129"/>
      <c r="NAH96" s="129"/>
      <c r="NAI96" s="129"/>
      <c r="NAJ96" s="129"/>
      <c r="NAK96" s="129"/>
      <c r="NAL96" s="129"/>
      <c r="NAM96" s="129"/>
      <c r="NAN96" s="129"/>
      <c r="NAO96" s="129"/>
      <c r="NAP96" s="129"/>
      <c r="NAQ96" s="129"/>
      <c r="NAR96" s="129"/>
      <c r="NAS96" s="129"/>
      <c r="NAT96" s="129"/>
      <c r="NAU96" s="129"/>
      <c r="NAV96" s="129"/>
      <c r="NAW96" s="129"/>
      <c r="NAX96" s="129"/>
      <c r="NAY96" s="129"/>
      <c r="NAZ96" s="129"/>
      <c r="NBA96" s="129"/>
      <c r="NBB96" s="129"/>
      <c r="NBC96" s="129"/>
      <c r="NBD96" s="129"/>
      <c r="NBE96" s="129"/>
      <c r="NBF96" s="129"/>
      <c r="NBG96" s="129"/>
      <c r="NBH96" s="129"/>
      <c r="NBI96" s="129"/>
      <c r="NBJ96" s="129"/>
      <c r="NBK96" s="129"/>
      <c r="NBL96" s="129"/>
      <c r="NBM96" s="129"/>
      <c r="NBN96" s="129"/>
      <c r="NBO96" s="129"/>
      <c r="NBP96" s="129"/>
      <c r="NBQ96" s="129"/>
      <c r="NBR96" s="129"/>
      <c r="NBS96" s="129"/>
      <c r="NBT96" s="129"/>
      <c r="NBU96" s="129"/>
      <c r="NBV96" s="129"/>
      <c r="NBW96" s="129"/>
      <c r="NBX96" s="129"/>
      <c r="NBY96" s="129"/>
      <c r="NBZ96" s="129"/>
      <c r="NCA96" s="129"/>
      <c r="NCB96" s="129"/>
      <c r="NCC96" s="129"/>
      <c r="NCD96" s="129"/>
      <c r="NCE96" s="129"/>
      <c r="NCF96" s="129"/>
      <c r="NCG96" s="129"/>
      <c r="NCH96" s="129"/>
      <c r="NCI96" s="129"/>
      <c r="NCJ96" s="129"/>
      <c r="NCK96" s="129"/>
      <c r="NCL96" s="129"/>
      <c r="NCM96" s="129"/>
      <c r="NCN96" s="129"/>
      <c r="NCO96" s="129"/>
      <c r="NCP96" s="129"/>
      <c r="NCQ96" s="129"/>
      <c r="NCR96" s="129"/>
      <c r="NCS96" s="129"/>
      <c r="NCT96" s="129"/>
      <c r="NCU96" s="129"/>
      <c r="NCV96" s="129"/>
      <c r="NCW96" s="129"/>
      <c r="NCX96" s="129"/>
      <c r="NCY96" s="129"/>
      <c r="NCZ96" s="129"/>
      <c r="NDA96" s="129"/>
      <c r="NDB96" s="129"/>
      <c r="NDC96" s="129"/>
      <c r="NDD96" s="129"/>
      <c r="NDE96" s="129"/>
      <c r="NDF96" s="129"/>
      <c r="NDG96" s="129"/>
      <c r="NDH96" s="129"/>
      <c r="NDI96" s="129"/>
      <c r="NDJ96" s="129"/>
      <c r="NDK96" s="129"/>
      <c r="NDL96" s="129"/>
      <c r="NDM96" s="129"/>
      <c r="NDN96" s="129"/>
      <c r="NDO96" s="129"/>
      <c r="NDP96" s="129"/>
      <c r="NDQ96" s="129"/>
      <c r="NDR96" s="129"/>
      <c r="NDS96" s="129"/>
      <c r="NDT96" s="129"/>
      <c r="NDU96" s="129"/>
      <c r="NDV96" s="129"/>
      <c r="NDW96" s="129"/>
      <c r="NDX96" s="129"/>
      <c r="NDY96" s="129"/>
      <c r="NDZ96" s="129"/>
      <c r="NEA96" s="129"/>
      <c r="NEB96" s="129"/>
      <c r="NEC96" s="129"/>
      <c r="NED96" s="129"/>
      <c r="NEE96" s="129"/>
      <c r="NEF96" s="129"/>
      <c r="NEG96" s="129"/>
      <c r="NEH96" s="129"/>
      <c r="NEI96" s="129"/>
      <c r="NEJ96" s="129"/>
      <c r="NEK96" s="129"/>
      <c r="NEL96" s="129"/>
      <c r="NEM96" s="129"/>
      <c r="NEN96" s="129"/>
      <c r="NEO96" s="129"/>
      <c r="NEP96" s="129"/>
      <c r="NEQ96" s="129"/>
      <c r="NER96" s="129"/>
      <c r="NES96" s="129"/>
      <c r="NET96" s="129"/>
      <c r="NEU96" s="129"/>
      <c r="NEV96" s="129"/>
      <c r="NEW96" s="129"/>
      <c r="NEX96" s="129"/>
      <c r="NEY96" s="129"/>
      <c r="NEZ96" s="129"/>
      <c r="NFA96" s="129"/>
      <c r="NFB96" s="129"/>
      <c r="NFC96" s="129"/>
      <c r="NFD96" s="129"/>
      <c r="NFE96" s="129"/>
      <c r="NFF96" s="129"/>
      <c r="NFG96" s="129"/>
      <c r="NFH96" s="129"/>
      <c r="NFI96" s="129"/>
      <c r="NFJ96" s="129"/>
      <c r="NFK96" s="129"/>
      <c r="NFL96" s="129"/>
      <c r="NFM96" s="129"/>
      <c r="NFN96" s="129"/>
      <c r="NFO96" s="129"/>
      <c r="NFP96" s="129"/>
      <c r="NFQ96" s="129"/>
      <c r="NFR96" s="129"/>
      <c r="NFS96" s="129"/>
      <c r="NFT96" s="129"/>
      <c r="NFU96" s="129"/>
      <c r="NFV96" s="129"/>
      <c r="NFW96" s="129"/>
      <c r="NFX96" s="129"/>
      <c r="NFY96" s="129"/>
      <c r="NFZ96" s="129"/>
      <c r="NGA96" s="129"/>
      <c r="NGB96" s="129"/>
      <c r="NGC96" s="129"/>
      <c r="NGD96" s="129"/>
      <c r="NGE96" s="129"/>
      <c r="NGF96" s="129"/>
      <c r="NGG96" s="129"/>
      <c r="NGH96" s="129"/>
      <c r="NGI96" s="129"/>
      <c r="NGJ96" s="129"/>
      <c r="NGK96" s="129"/>
      <c r="NGL96" s="129"/>
      <c r="NGM96" s="129"/>
      <c r="NGN96" s="129"/>
      <c r="NGO96" s="129"/>
      <c r="NGP96" s="129"/>
      <c r="NGQ96" s="129"/>
      <c r="NGR96" s="129"/>
      <c r="NGS96" s="129"/>
      <c r="NGT96" s="129"/>
      <c r="NGU96" s="129"/>
      <c r="NGV96" s="129"/>
      <c r="NGW96" s="129"/>
      <c r="NGX96" s="129"/>
      <c r="NGY96" s="129"/>
      <c r="NGZ96" s="129"/>
      <c r="NHA96" s="129"/>
      <c r="NHB96" s="129"/>
      <c r="NHC96" s="129"/>
      <c r="NHD96" s="129"/>
      <c r="NHE96" s="129"/>
      <c r="NHF96" s="129"/>
      <c r="NHG96" s="129"/>
      <c r="NHH96" s="129"/>
      <c r="NHI96" s="129"/>
      <c r="NHJ96" s="129"/>
      <c r="NHK96" s="129"/>
      <c r="NHL96" s="129"/>
      <c r="NHM96" s="129"/>
      <c r="NHN96" s="129"/>
      <c r="NHO96" s="129"/>
      <c r="NHP96" s="129"/>
      <c r="NHQ96" s="129"/>
      <c r="NHR96" s="129"/>
      <c r="NHS96" s="129"/>
      <c r="NHT96" s="129"/>
      <c r="NHU96" s="129"/>
      <c r="NHV96" s="129"/>
      <c r="NHW96" s="129"/>
      <c r="NHX96" s="129"/>
      <c r="NHY96" s="129"/>
      <c r="NHZ96" s="129"/>
      <c r="NIA96" s="129"/>
      <c r="NIB96" s="129"/>
      <c r="NIC96" s="129"/>
      <c r="NID96" s="129"/>
      <c r="NIE96" s="129"/>
      <c r="NIF96" s="129"/>
      <c r="NIG96" s="129"/>
      <c r="NIH96" s="129"/>
      <c r="NII96" s="129"/>
      <c r="NIJ96" s="129"/>
      <c r="NIK96" s="129"/>
      <c r="NIL96" s="129"/>
      <c r="NIM96" s="129"/>
      <c r="NIN96" s="129"/>
      <c r="NIO96" s="129"/>
      <c r="NIP96" s="129"/>
      <c r="NIQ96" s="129"/>
      <c r="NIR96" s="129"/>
      <c r="NIS96" s="129"/>
      <c r="NIT96" s="129"/>
      <c r="NIU96" s="129"/>
      <c r="NIV96" s="129"/>
      <c r="NIW96" s="129"/>
      <c r="NIX96" s="129"/>
      <c r="NIY96" s="129"/>
      <c r="NIZ96" s="129"/>
      <c r="NJA96" s="129"/>
      <c r="NJB96" s="129"/>
      <c r="NJC96" s="129"/>
      <c r="NJD96" s="129"/>
      <c r="NJE96" s="129"/>
      <c r="NJF96" s="129"/>
      <c r="NJG96" s="129"/>
      <c r="NJH96" s="129"/>
      <c r="NJI96" s="129"/>
      <c r="NJJ96" s="129"/>
      <c r="NJK96" s="129"/>
      <c r="NJL96" s="129"/>
      <c r="NJM96" s="129"/>
      <c r="NJN96" s="129"/>
      <c r="NJO96" s="129"/>
      <c r="NJP96" s="129"/>
      <c r="NJQ96" s="129"/>
      <c r="NJR96" s="129"/>
      <c r="NJS96" s="129"/>
      <c r="NJT96" s="129"/>
      <c r="NJU96" s="129"/>
      <c r="NJV96" s="129"/>
      <c r="NJW96" s="129"/>
      <c r="NJX96" s="129"/>
      <c r="NJY96" s="129"/>
      <c r="NJZ96" s="129"/>
      <c r="NKA96" s="129"/>
      <c r="NKB96" s="129"/>
      <c r="NKC96" s="129"/>
      <c r="NKD96" s="129"/>
      <c r="NKE96" s="129"/>
      <c r="NKF96" s="129"/>
      <c r="NKG96" s="129"/>
      <c r="NKH96" s="129"/>
      <c r="NKI96" s="129"/>
      <c r="NKJ96" s="129"/>
      <c r="NKK96" s="129"/>
      <c r="NKL96" s="129"/>
      <c r="NKM96" s="129"/>
      <c r="NKN96" s="129"/>
      <c r="NKO96" s="129"/>
      <c r="NKP96" s="129"/>
      <c r="NKQ96" s="129"/>
      <c r="NKR96" s="129"/>
      <c r="NKS96" s="129"/>
      <c r="NKT96" s="129"/>
      <c r="NKU96" s="129"/>
      <c r="NKV96" s="129"/>
      <c r="NKW96" s="129"/>
      <c r="NKX96" s="129"/>
      <c r="NKY96" s="129"/>
      <c r="NKZ96" s="129"/>
      <c r="NLA96" s="129"/>
      <c r="NLB96" s="129"/>
      <c r="NLC96" s="129"/>
      <c r="NLD96" s="129"/>
      <c r="NLE96" s="129"/>
      <c r="NLF96" s="129"/>
      <c r="NLG96" s="129"/>
      <c r="NLH96" s="129"/>
      <c r="NLI96" s="129"/>
      <c r="NLJ96" s="129"/>
      <c r="NLK96" s="129"/>
      <c r="NLL96" s="129"/>
      <c r="NLM96" s="129"/>
      <c r="NLN96" s="129"/>
      <c r="NLO96" s="129"/>
      <c r="NLP96" s="129"/>
      <c r="NLQ96" s="129"/>
      <c r="NLR96" s="129"/>
      <c r="NLS96" s="129"/>
      <c r="NLT96" s="129"/>
      <c r="NLU96" s="129"/>
      <c r="NLV96" s="129"/>
      <c r="NLW96" s="129"/>
      <c r="NLX96" s="129"/>
      <c r="NLY96" s="129"/>
      <c r="NLZ96" s="129"/>
      <c r="NMA96" s="129"/>
      <c r="NMB96" s="129"/>
      <c r="NMC96" s="129"/>
      <c r="NMD96" s="129"/>
      <c r="NME96" s="129"/>
      <c r="NMF96" s="129"/>
      <c r="NMG96" s="129"/>
      <c r="NMH96" s="129"/>
      <c r="NMI96" s="129"/>
      <c r="NMJ96" s="129"/>
      <c r="NMK96" s="129"/>
      <c r="NML96" s="129"/>
      <c r="NMM96" s="129"/>
      <c r="NMN96" s="129"/>
      <c r="NMO96" s="129"/>
      <c r="NMP96" s="129"/>
      <c r="NMQ96" s="129"/>
      <c r="NMR96" s="129"/>
      <c r="NMS96" s="129"/>
      <c r="NMT96" s="129"/>
      <c r="NMU96" s="129"/>
      <c r="NMV96" s="129"/>
      <c r="NMW96" s="129"/>
      <c r="NMX96" s="129"/>
      <c r="NMY96" s="129"/>
      <c r="NMZ96" s="129"/>
      <c r="NNA96" s="129"/>
      <c r="NNB96" s="129"/>
      <c r="NNC96" s="129"/>
      <c r="NND96" s="129"/>
      <c r="NNE96" s="129"/>
      <c r="NNF96" s="129"/>
      <c r="NNG96" s="129"/>
      <c r="NNH96" s="129"/>
      <c r="NNI96" s="129"/>
      <c r="NNJ96" s="129"/>
      <c r="NNK96" s="129"/>
      <c r="NNL96" s="129"/>
      <c r="NNM96" s="129"/>
      <c r="NNN96" s="129"/>
      <c r="NNO96" s="129"/>
      <c r="NNP96" s="129"/>
      <c r="NNQ96" s="129"/>
      <c r="NNR96" s="129"/>
      <c r="NNS96" s="129"/>
      <c r="NNT96" s="129"/>
      <c r="NNU96" s="129"/>
      <c r="NNV96" s="129"/>
      <c r="NNW96" s="129"/>
      <c r="NNX96" s="129"/>
      <c r="NNY96" s="129"/>
      <c r="NNZ96" s="129"/>
      <c r="NOA96" s="129"/>
      <c r="NOB96" s="129"/>
      <c r="NOC96" s="129"/>
      <c r="NOD96" s="129"/>
      <c r="NOE96" s="129"/>
      <c r="NOF96" s="129"/>
      <c r="NOG96" s="129"/>
      <c r="NOH96" s="129"/>
      <c r="NOI96" s="129"/>
      <c r="NOJ96" s="129"/>
      <c r="NOK96" s="129"/>
      <c r="NOL96" s="129"/>
      <c r="NOM96" s="129"/>
      <c r="NON96" s="129"/>
      <c r="NOO96" s="129"/>
      <c r="NOP96" s="129"/>
      <c r="NOQ96" s="129"/>
      <c r="NOR96" s="129"/>
      <c r="NOS96" s="129"/>
      <c r="NOT96" s="129"/>
      <c r="NOU96" s="129"/>
      <c r="NOV96" s="129"/>
      <c r="NOW96" s="129"/>
      <c r="NOX96" s="129"/>
      <c r="NOY96" s="129"/>
      <c r="NOZ96" s="129"/>
      <c r="NPA96" s="129"/>
      <c r="NPB96" s="129"/>
      <c r="NPC96" s="129"/>
      <c r="NPD96" s="129"/>
      <c r="NPE96" s="129"/>
      <c r="NPF96" s="129"/>
      <c r="NPG96" s="129"/>
      <c r="NPH96" s="129"/>
      <c r="NPI96" s="129"/>
      <c r="NPJ96" s="129"/>
      <c r="NPK96" s="129"/>
      <c r="NPL96" s="129"/>
      <c r="NPM96" s="129"/>
      <c r="NPN96" s="129"/>
      <c r="NPO96" s="129"/>
      <c r="NPP96" s="129"/>
      <c r="NPQ96" s="129"/>
      <c r="NPR96" s="129"/>
      <c r="NPS96" s="129"/>
      <c r="NPT96" s="129"/>
      <c r="NPU96" s="129"/>
      <c r="NPV96" s="129"/>
      <c r="NPW96" s="129"/>
      <c r="NPX96" s="129"/>
      <c r="NPY96" s="129"/>
      <c r="NPZ96" s="129"/>
      <c r="NQA96" s="129"/>
      <c r="NQB96" s="129"/>
      <c r="NQC96" s="129"/>
      <c r="NQD96" s="129"/>
      <c r="NQE96" s="129"/>
      <c r="NQF96" s="129"/>
      <c r="NQG96" s="129"/>
      <c r="NQH96" s="129"/>
      <c r="NQI96" s="129"/>
      <c r="NQJ96" s="129"/>
      <c r="NQK96" s="129"/>
      <c r="NQL96" s="129"/>
      <c r="NQM96" s="129"/>
      <c r="NQN96" s="129"/>
      <c r="NQO96" s="129"/>
      <c r="NQP96" s="129"/>
      <c r="NQQ96" s="129"/>
      <c r="NQR96" s="129"/>
      <c r="NQS96" s="129"/>
      <c r="NQT96" s="129"/>
      <c r="NQU96" s="129"/>
      <c r="NQV96" s="129"/>
      <c r="NQW96" s="129"/>
      <c r="NQX96" s="129"/>
      <c r="NQY96" s="129"/>
      <c r="NQZ96" s="129"/>
      <c r="NRA96" s="129"/>
      <c r="NRB96" s="129"/>
      <c r="NRC96" s="129"/>
      <c r="NRD96" s="129"/>
      <c r="NRE96" s="129"/>
      <c r="NRF96" s="129"/>
      <c r="NRG96" s="129"/>
      <c r="NRH96" s="129"/>
      <c r="NRI96" s="129"/>
      <c r="NRJ96" s="129"/>
      <c r="NRK96" s="129"/>
      <c r="NRL96" s="129"/>
      <c r="NRM96" s="129"/>
      <c r="NRN96" s="129"/>
      <c r="NRO96" s="129"/>
      <c r="NRP96" s="129"/>
      <c r="NRQ96" s="129"/>
      <c r="NRR96" s="129"/>
      <c r="NRS96" s="129"/>
      <c r="NRT96" s="129"/>
      <c r="NRU96" s="129"/>
      <c r="NRV96" s="129"/>
      <c r="NRW96" s="129"/>
      <c r="NRX96" s="129"/>
      <c r="NRY96" s="129"/>
      <c r="NRZ96" s="129"/>
      <c r="NSA96" s="129"/>
      <c r="NSB96" s="129"/>
      <c r="NSC96" s="129"/>
      <c r="NSD96" s="129"/>
      <c r="NSE96" s="129"/>
      <c r="NSF96" s="129"/>
      <c r="NSG96" s="129"/>
      <c r="NSH96" s="129"/>
      <c r="NSI96" s="129"/>
      <c r="NSJ96" s="129"/>
      <c r="NSK96" s="129"/>
      <c r="NSL96" s="129"/>
      <c r="NSM96" s="129"/>
      <c r="NSN96" s="129"/>
      <c r="NSO96" s="129"/>
      <c r="NSP96" s="129"/>
      <c r="NSQ96" s="129"/>
      <c r="NSR96" s="129"/>
      <c r="NSS96" s="129"/>
      <c r="NST96" s="129"/>
      <c r="NSU96" s="129"/>
      <c r="NSV96" s="129"/>
      <c r="NSW96" s="129"/>
      <c r="NSX96" s="129"/>
      <c r="NSY96" s="129"/>
      <c r="NSZ96" s="129"/>
      <c r="NTA96" s="129"/>
      <c r="NTB96" s="129"/>
      <c r="NTC96" s="129"/>
      <c r="NTD96" s="129"/>
      <c r="NTE96" s="129"/>
      <c r="NTF96" s="129"/>
      <c r="NTG96" s="129"/>
      <c r="NTH96" s="129"/>
      <c r="NTI96" s="129"/>
      <c r="NTJ96" s="129"/>
      <c r="NTK96" s="129"/>
      <c r="NTL96" s="129"/>
      <c r="NTM96" s="129"/>
      <c r="NTN96" s="129"/>
      <c r="NTO96" s="129"/>
      <c r="NTP96" s="129"/>
      <c r="NTQ96" s="129"/>
      <c r="NTR96" s="129"/>
      <c r="NTS96" s="129"/>
      <c r="NTT96" s="129"/>
      <c r="NTU96" s="129"/>
      <c r="NTV96" s="129"/>
      <c r="NTW96" s="129"/>
      <c r="NTX96" s="129"/>
      <c r="NTY96" s="129"/>
      <c r="NTZ96" s="129"/>
      <c r="NUA96" s="129"/>
      <c r="NUB96" s="129"/>
      <c r="NUC96" s="129"/>
      <c r="NUD96" s="129"/>
      <c r="NUE96" s="129"/>
      <c r="NUF96" s="129"/>
      <c r="NUG96" s="129"/>
      <c r="NUH96" s="129"/>
      <c r="NUI96" s="129"/>
      <c r="NUJ96" s="129"/>
      <c r="NUK96" s="129"/>
      <c r="NUL96" s="129"/>
      <c r="NUM96" s="129"/>
      <c r="NUN96" s="129"/>
      <c r="NUO96" s="129"/>
      <c r="NUP96" s="129"/>
      <c r="NUQ96" s="129"/>
      <c r="NUR96" s="129"/>
      <c r="NUS96" s="129"/>
      <c r="NUT96" s="129"/>
      <c r="NUU96" s="129"/>
      <c r="NUV96" s="129"/>
      <c r="NUW96" s="129"/>
      <c r="NUX96" s="129"/>
      <c r="NUY96" s="129"/>
      <c r="NUZ96" s="129"/>
      <c r="NVA96" s="129"/>
      <c r="NVB96" s="129"/>
      <c r="NVC96" s="129"/>
      <c r="NVD96" s="129"/>
      <c r="NVE96" s="129"/>
      <c r="NVF96" s="129"/>
      <c r="NVG96" s="129"/>
      <c r="NVH96" s="129"/>
      <c r="NVI96" s="129"/>
      <c r="NVJ96" s="129"/>
      <c r="NVK96" s="129"/>
      <c r="NVL96" s="129"/>
      <c r="NVM96" s="129"/>
      <c r="NVN96" s="129"/>
      <c r="NVO96" s="129"/>
      <c r="NVP96" s="129"/>
      <c r="NVQ96" s="129"/>
      <c r="NVR96" s="129"/>
      <c r="NVS96" s="129"/>
      <c r="NVT96" s="129"/>
      <c r="NVU96" s="129"/>
      <c r="NVV96" s="129"/>
      <c r="NVW96" s="129"/>
      <c r="NVX96" s="129"/>
      <c r="NVY96" s="129"/>
      <c r="NVZ96" s="129"/>
      <c r="NWA96" s="129"/>
      <c r="NWB96" s="129"/>
      <c r="NWC96" s="129"/>
      <c r="NWD96" s="129"/>
      <c r="NWE96" s="129"/>
      <c r="NWF96" s="129"/>
      <c r="NWG96" s="129"/>
      <c r="NWH96" s="129"/>
      <c r="NWI96" s="129"/>
      <c r="NWJ96" s="129"/>
      <c r="NWK96" s="129"/>
      <c r="NWL96" s="129"/>
      <c r="NWM96" s="129"/>
      <c r="NWN96" s="129"/>
      <c r="NWO96" s="129"/>
      <c r="NWP96" s="129"/>
      <c r="NWQ96" s="129"/>
      <c r="NWR96" s="129"/>
      <c r="NWS96" s="129"/>
      <c r="NWT96" s="129"/>
      <c r="NWU96" s="129"/>
      <c r="NWV96" s="129"/>
      <c r="NWW96" s="129"/>
      <c r="NWX96" s="129"/>
      <c r="NWY96" s="129"/>
      <c r="NWZ96" s="129"/>
      <c r="NXA96" s="129"/>
      <c r="NXB96" s="129"/>
      <c r="NXC96" s="129"/>
      <c r="NXD96" s="129"/>
      <c r="NXE96" s="129"/>
      <c r="NXF96" s="129"/>
      <c r="NXG96" s="129"/>
      <c r="NXH96" s="129"/>
      <c r="NXI96" s="129"/>
      <c r="NXJ96" s="129"/>
      <c r="NXK96" s="129"/>
      <c r="NXL96" s="129"/>
      <c r="NXM96" s="129"/>
      <c r="NXN96" s="129"/>
      <c r="NXO96" s="129"/>
      <c r="NXP96" s="129"/>
      <c r="NXQ96" s="129"/>
      <c r="NXR96" s="129"/>
      <c r="NXS96" s="129"/>
      <c r="NXT96" s="129"/>
      <c r="NXU96" s="129"/>
      <c r="NXV96" s="129"/>
      <c r="NXW96" s="129"/>
      <c r="NXX96" s="129"/>
      <c r="NXY96" s="129"/>
      <c r="NXZ96" s="129"/>
      <c r="NYA96" s="129"/>
      <c r="NYB96" s="129"/>
      <c r="NYC96" s="129"/>
      <c r="NYD96" s="129"/>
      <c r="NYE96" s="129"/>
      <c r="NYF96" s="129"/>
      <c r="NYG96" s="129"/>
      <c r="NYH96" s="129"/>
      <c r="NYI96" s="129"/>
      <c r="NYJ96" s="129"/>
      <c r="NYK96" s="129"/>
      <c r="NYL96" s="129"/>
      <c r="NYM96" s="129"/>
      <c r="NYN96" s="129"/>
      <c r="NYO96" s="129"/>
      <c r="NYP96" s="129"/>
      <c r="NYQ96" s="129"/>
      <c r="NYR96" s="129"/>
      <c r="NYS96" s="129"/>
      <c r="NYT96" s="129"/>
      <c r="NYU96" s="129"/>
      <c r="NYV96" s="129"/>
      <c r="NYW96" s="129"/>
      <c r="NYX96" s="129"/>
      <c r="NYY96" s="129"/>
      <c r="NYZ96" s="129"/>
      <c r="NZA96" s="129"/>
      <c r="NZB96" s="129"/>
      <c r="NZC96" s="129"/>
      <c r="NZD96" s="129"/>
      <c r="NZE96" s="129"/>
      <c r="NZF96" s="129"/>
      <c r="NZG96" s="129"/>
      <c r="NZH96" s="129"/>
      <c r="NZI96" s="129"/>
      <c r="NZJ96" s="129"/>
      <c r="NZK96" s="129"/>
      <c r="NZL96" s="129"/>
      <c r="NZM96" s="129"/>
      <c r="NZN96" s="129"/>
      <c r="NZO96" s="129"/>
      <c r="NZP96" s="129"/>
      <c r="NZQ96" s="129"/>
      <c r="NZR96" s="129"/>
      <c r="NZS96" s="129"/>
      <c r="NZT96" s="129"/>
      <c r="NZU96" s="129"/>
      <c r="NZV96" s="129"/>
      <c r="NZW96" s="129"/>
      <c r="NZX96" s="129"/>
      <c r="NZY96" s="129"/>
      <c r="NZZ96" s="129"/>
      <c r="OAA96" s="129"/>
      <c r="OAB96" s="129"/>
      <c r="OAC96" s="129"/>
      <c r="OAD96" s="129"/>
      <c r="OAE96" s="129"/>
      <c r="OAF96" s="129"/>
      <c r="OAG96" s="129"/>
      <c r="OAH96" s="129"/>
      <c r="OAI96" s="129"/>
      <c r="OAJ96" s="129"/>
      <c r="OAK96" s="129"/>
      <c r="OAL96" s="129"/>
      <c r="OAM96" s="129"/>
      <c r="OAN96" s="129"/>
      <c r="OAO96" s="129"/>
      <c r="OAP96" s="129"/>
      <c r="OAQ96" s="129"/>
      <c r="OAR96" s="129"/>
      <c r="OAS96" s="129"/>
      <c r="OAT96" s="129"/>
      <c r="OAU96" s="129"/>
      <c r="OAV96" s="129"/>
      <c r="OAW96" s="129"/>
      <c r="OAX96" s="129"/>
      <c r="OAY96" s="129"/>
      <c r="OAZ96" s="129"/>
      <c r="OBA96" s="129"/>
      <c r="OBB96" s="129"/>
      <c r="OBC96" s="129"/>
      <c r="OBD96" s="129"/>
      <c r="OBE96" s="129"/>
      <c r="OBF96" s="129"/>
      <c r="OBG96" s="129"/>
      <c r="OBH96" s="129"/>
      <c r="OBI96" s="129"/>
      <c r="OBJ96" s="129"/>
      <c r="OBK96" s="129"/>
      <c r="OBL96" s="129"/>
      <c r="OBM96" s="129"/>
      <c r="OBN96" s="129"/>
      <c r="OBO96" s="129"/>
      <c r="OBP96" s="129"/>
      <c r="OBQ96" s="129"/>
      <c r="OBR96" s="129"/>
      <c r="OBS96" s="129"/>
      <c r="OBT96" s="129"/>
      <c r="OBU96" s="129"/>
      <c r="OBV96" s="129"/>
      <c r="OBW96" s="129"/>
      <c r="OBX96" s="129"/>
      <c r="OBY96" s="129"/>
      <c r="OBZ96" s="129"/>
      <c r="OCA96" s="129"/>
      <c r="OCB96" s="129"/>
      <c r="OCC96" s="129"/>
      <c r="OCD96" s="129"/>
      <c r="OCE96" s="129"/>
      <c r="OCF96" s="129"/>
      <c r="OCG96" s="129"/>
      <c r="OCH96" s="129"/>
      <c r="OCI96" s="129"/>
      <c r="OCJ96" s="129"/>
      <c r="OCK96" s="129"/>
      <c r="OCL96" s="129"/>
      <c r="OCM96" s="129"/>
      <c r="OCN96" s="129"/>
      <c r="OCO96" s="129"/>
      <c r="OCP96" s="129"/>
      <c r="OCQ96" s="129"/>
      <c r="OCR96" s="129"/>
      <c r="OCS96" s="129"/>
      <c r="OCT96" s="129"/>
      <c r="OCU96" s="129"/>
      <c r="OCV96" s="129"/>
      <c r="OCW96" s="129"/>
      <c r="OCX96" s="129"/>
      <c r="OCY96" s="129"/>
      <c r="OCZ96" s="129"/>
      <c r="ODA96" s="129"/>
      <c r="ODB96" s="129"/>
      <c r="ODC96" s="129"/>
      <c r="ODD96" s="129"/>
      <c r="ODE96" s="129"/>
      <c r="ODF96" s="129"/>
      <c r="ODG96" s="129"/>
      <c r="ODH96" s="129"/>
      <c r="ODI96" s="129"/>
      <c r="ODJ96" s="129"/>
      <c r="ODK96" s="129"/>
      <c r="ODL96" s="129"/>
      <c r="ODM96" s="129"/>
      <c r="ODN96" s="129"/>
      <c r="ODO96" s="129"/>
      <c r="ODP96" s="129"/>
      <c r="ODQ96" s="129"/>
      <c r="ODR96" s="129"/>
      <c r="ODS96" s="129"/>
      <c r="ODT96" s="129"/>
      <c r="ODU96" s="129"/>
      <c r="ODV96" s="129"/>
      <c r="ODW96" s="129"/>
      <c r="ODX96" s="129"/>
      <c r="ODY96" s="129"/>
      <c r="ODZ96" s="129"/>
      <c r="OEA96" s="129"/>
      <c r="OEB96" s="129"/>
      <c r="OEC96" s="129"/>
      <c r="OED96" s="129"/>
      <c r="OEE96" s="129"/>
      <c r="OEF96" s="129"/>
      <c r="OEG96" s="129"/>
      <c r="OEH96" s="129"/>
      <c r="OEI96" s="129"/>
      <c r="OEJ96" s="129"/>
      <c r="OEK96" s="129"/>
      <c r="OEL96" s="129"/>
      <c r="OEM96" s="129"/>
      <c r="OEN96" s="129"/>
      <c r="OEO96" s="129"/>
      <c r="OEP96" s="129"/>
      <c r="OEQ96" s="129"/>
      <c r="OER96" s="129"/>
      <c r="OES96" s="129"/>
      <c r="OET96" s="129"/>
      <c r="OEU96" s="129"/>
      <c r="OEV96" s="129"/>
      <c r="OEW96" s="129"/>
      <c r="OEX96" s="129"/>
      <c r="OEY96" s="129"/>
      <c r="OEZ96" s="129"/>
      <c r="OFA96" s="129"/>
      <c r="OFB96" s="129"/>
      <c r="OFC96" s="129"/>
      <c r="OFD96" s="129"/>
      <c r="OFE96" s="129"/>
      <c r="OFF96" s="129"/>
      <c r="OFG96" s="129"/>
      <c r="OFH96" s="129"/>
      <c r="OFI96" s="129"/>
      <c r="OFJ96" s="129"/>
      <c r="OFK96" s="129"/>
      <c r="OFL96" s="129"/>
      <c r="OFM96" s="129"/>
      <c r="OFN96" s="129"/>
      <c r="OFO96" s="129"/>
      <c r="OFP96" s="129"/>
      <c r="OFQ96" s="129"/>
      <c r="OFR96" s="129"/>
      <c r="OFS96" s="129"/>
      <c r="OFT96" s="129"/>
      <c r="OFU96" s="129"/>
      <c r="OFV96" s="129"/>
      <c r="OFW96" s="129"/>
      <c r="OFX96" s="129"/>
      <c r="OFY96" s="129"/>
      <c r="OFZ96" s="129"/>
      <c r="OGA96" s="129"/>
      <c r="OGB96" s="129"/>
      <c r="OGC96" s="129"/>
      <c r="OGD96" s="129"/>
      <c r="OGE96" s="129"/>
      <c r="OGF96" s="129"/>
      <c r="OGG96" s="129"/>
      <c r="OGH96" s="129"/>
      <c r="OGI96" s="129"/>
      <c r="OGJ96" s="129"/>
      <c r="OGK96" s="129"/>
      <c r="OGL96" s="129"/>
      <c r="OGM96" s="129"/>
      <c r="OGN96" s="129"/>
      <c r="OGO96" s="129"/>
      <c r="OGP96" s="129"/>
      <c r="OGQ96" s="129"/>
      <c r="OGR96" s="129"/>
      <c r="OGS96" s="129"/>
      <c r="OGT96" s="129"/>
      <c r="OGU96" s="129"/>
      <c r="OGV96" s="129"/>
      <c r="OGW96" s="129"/>
      <c r="OGX96" s="129"/>
      <c r="OGY96" s="129"/>
      <c r="OGZ96" s="129"/>
      <c r="OHA96" s="129"/>
      <c r="OHB96" s="129"/>
      <c r="OHC96" s="129"/>
      <c r="OHD96" s="129"/>
      <c r="OHE96" s="129"/>
      <c r="OHF96" s="129"/>
      <c r="OHG96" s="129"/>
      <c r="OHH96" s="129"/>
      <c r="OHI96" s="129"/>
      <c r="OHJ96" s="129"/>
      <c r="OHK96" s="129"/>
      <c r="OHL96" s="129"/>
      <c r="OHM96" s="129"/>
      <c r="OHN96" s="129"/>
      <c r="OHO96" s="129"/>
      <c r="OHP96" s="129"/>
      <c r="OHQ96" s="129"/>
      <c r="OHR96" s="129"/>
      <c r="OHS96" s="129"/>
      <c r="OHT96" s="129"/>
      <c r="OHU96" s="129"/>
      <c r="OHV96" s="129"/>
      <c r="OHW96" s="129"/>
      <c r="OHX96" s="129"/>
      <c r="OHY96" s="129"/>
      <c r="OHZ96" s="129"/>
      <c r="OIA96" s="129"/>
      <c r="OIB96" s="129"/>
      <c r="OIC96" s="129"/>
      <c r="OID96" s="129"/>
      <c r="OIE96" s="129"/>
      <c r="OIF96" s="129"/>
      <c r="OIG96" s="129"/>
      <c r="OIH96" s="129"/>
      <c r="OII96" s="129"/>
      <c r="OIJ96" s="129"/>
      <c r="OIK96" s="129"/>
      <c r="OIL96" s="129"/>
      <c r="OIM96" s="129"/>
      <c r="OIN96" s="129"/>
      <c r="OIO96" s="129"/>
      <c r="OIP96" s="129"/>
      <c r="OIQ96" s="129"/>
      <c r="OIR96" s="129"/>
      <c r="OIS96" s="129"/>
      <c r="OIT96" s="129"/>
      <c r="OIU96" s="129"/>
      <c r="OIV96" s="129"/>
      <c r="OIW96" s="129"/>
      <c r="OIX96" s="129"/>
      <c r="OIY96" s="129"/>
      <c r="OIZ96" s="129"/>
      <c r="OJA96" s="129"/>
      <c r="OJB96" s="129"/>
      <c r="OJC96" s="129"/>
      <c r="OJD96" s="129"/>
      <c r="OJE96" s="129"/>
      <c r="OJF96" s="129"/>
      <c r="OJG96" s="129"/>
      <c r="OJH96" s="129"/>
      <c r="OJI96" s="129"/>
      <c r="OJJ96" s="129"/>
      <c r="OJK96" s="129"/>
      <c r="OJL96" s="129"/>
      <c r="OJM96" s="129"/>
      <c r="OJN96" s="129"/>
      <c r="OJO96" s="129"/>
      <c r="OJP96" s="129"/>
      <c r="OJQ96" s="129"/>
      <c r="OJR96" s="129"/>
      <c r="OJS96" s="129"/>
      <c r="OJT96" s="129"/>
      <c r="OJU96" s="129"/>
      <c r="OJV96" s="129"/>
      <c r="OJW96" s="129"/>
      <c r="OJX96" s="129"/>
      <c r="OJY96" s="129"/>
      <c r="OJZ96" s="129"/>
      <c r="OKA96" s="129"/>
      <c r="OKB96" s="129"/>
      <c r="OKC96" s="129"/>
      <c r="OKD96" s="129"/>
      <c r="OKE96" s="129"/>
      <c r="OKF96" s="129"/>
      <c r="OKG96" s="129"/>
      <c r="OKH96" s="129"/>
      <c r="OKI96" s="129"/>
      <c r="OKJ96" s="129"/>
      <c r="OKK96" s="129"/>
      <c r="OKL96" s="129"/>
      <c r="OKM96" s="129"/>
      <c r="OKN96" s="129"/>
      <c r="OKO96" s="129"/>
      <c r="OKP96" s="129"/>
      <c r="OKQ96" s="129"/>
      <c r="OKR96" s="129"/>
      <c r="OKS96" s="129"/>
      <c r="OKT96" s="129"/>
      <c r="OKU96" s="129"/>
      <c r="OKV96" s="129"/>
      <c r="OKW96" s="129"/>
      <c r="OKX96" s="129"/>
      <c r="OKY96" s="129"/>
      <c r="OKZ96" s="129"/>
      <c r="OLA96" s="129"/>
      <c r="OLB96" s="129"/>
      <c r="OLC96" s="129"/>
      <c r="OLD96" s="129"/>
      <c r="OLE96" s="129"/>
      <c r="OLF96" s="129"/>
      <c r="OLG96" s="129"/>
      <c r="OLH96" s="129"/>
      <c r="OLI96" s="129"/>
      <c r="OLJ96" s="129"/>
      <c r="OLK96" s="129"/>
      <c r="OLL96" s="129"/>
      <c r="OLM96" s="129"/>
      <c r="OLN96" s="129"/>
      <c r="OLO96" s="129"/>
      <c r="OLP96" s="129"/>
      <c r="OLQ96" s="129"/>
      <c r="OLR96" s="129"/>
      <c r="OLS96" s="129"/>
      <c r="OLT96" s="129"/>
      <c r="OLU96" s="129"/>
      <c r="OLV96" s="129"/>
      <c r="OLW96" s="129"/>
      <c r="OLX96" s="129"/>
      <c r="OLY96" s="129"/>
      <c r="OLZ96" s="129"/>
      <c r="OMA96" s="129"/>
      <c r="OMB96" s="129"/>
      <c r="OMC96" s="129"/>
      <c r="OMD96" s="129"/>
      <c r="OME96" s="129"/>
      <c r="OMF96" s="129"/>
      <c r="OMG96" s="129"/>
      <c r="OMH96" s="129"/>
      <c r="OMI96" s="129"/>
      <c r="OMJ96" s="129"/>
      <c r="OMK96" s="129"/>
      <c r="OML96" s="129"/>
      <c r="OMM96" s="129"/>
      <c r="OMN96" s="129"/>
      <c r="OMO96" s="129"/>
      <c r="OMP96" s="129"/>
      <c r="OMQ96" s="129"/>
      <c r="OMR96" s="129"/>
      <c r="OMS96" s="129"/>
      <c r="OMT96" s="129"/>
      <c r="OMU96" s="129"/>
      <c r="OMV96" s="129"/>
      <c r="OMW96" s="129"/>
      <c r="OMX96" s="129"/>
      <c r="OMY96" s="129"/>
      <c r="OMZ96" s="129"/>
      <c r="ONA96" s="129"/>
      <c r="ONB96" s="129"/>
      <c r="ONC96" s="129"/>
      <c r="OND96" s="129"/>
      <c r="ONE96" s="129"/>
      <c r="ONF96" s="129"/>
      <c r="ONG96" s="129"/>
      <c r="ONH96" s="129"/>
      <c r="ONI96" s="129"/>
      <c r="ONJ96" s="129"/>
      <c r="ONK96" s="129"/>
      <c r="ONL96" s="129"/>
      <c r="ONM96" s="129"/>
      <c r="ONN96" s="129"/>
      <c r="ONO96" s="129"/>
      <c r="ONP96" s="129"/>
      <c r="ONQ96" s="129"/>
      <c r="ONR96" s="129"/>
      <c r="ONS96" s="129"/>
      <c r="ONT96" s="129"/>
      <c r="ONU96" s="129"/>
      <c r="ONV96" s="129"/>
      <c r="ONW96" s="129"/>
      <c r="ONX96" s="129"/>
      <c r="ONY96" s="129"/>
      <c r="ONZ96" s="129"/>
      <c r="OOA96" s="129"/>
      <c r="OOB96" s="129"/>
      <c r="OOC96" s="129"/>
      <c r="OOD96" s="129"/>
      <c r="OOE96" s="129"/>
      <c r="OOF96" s="129"/>
      <c r="OOG96" s="129"/>
      <c r="OOH96" s="129"/>
      <c r="OOI96" s="129"/>
      <c r="OOJ96" s="129"/>
      <c r="OOK96" s="129"/>
      <c r="OOL96" s="129"/>
      <c r="OOM96" s="129"/>
      <c r="OON96" s="129"/>
      <c r="OOO96" s="129"/>
      <c r="OOP96" s="129"/>
      <c r="OOQ96" s="129"/>
      <c r="OOR96" s="129"/>
      <c r="OOS96" s="129"/>
      <c r="OOT96" s="129"/>
      <c r="OOU96" s="129"/>
      <c r="OOV96" s="129"/>
      <c r="OOW96" s="129"/>
      <c r="OOX96" s="129"/>
      <c r="OOY96" s="129"/>
      <c r="OOZ96" s="129"/>
      <c r="OPA96" s="129"/>
      <c r="OPB96" s="129"/>
      <c r="OPC96" s="129"/>
      <c r="OPD96" s="129"/>
      <c r="OPE96" s="129"/>
      <c r="OPF96" s="129"/>
      <c r="OPG96" s="129"/>
      <c r="OPH96" s="129"/>
      <c r="OPI96" s="129"/>
      <c r="OPJ96" s="129"/>
      <c r="OPK96" s="129"/>
      <c r="OPL96" s="129"/>
      <c r="OPM96" s="129"/>
      <c r="OPN96" s="129"/>
      <c r="OPO96" s="129"/>
      <c r="OPP96" s="129"/>
      <c r="OPQ96" s="129"/>
      <c r="OPR96" s="129"/>
      <c r="OPS96" s="129"/>
      <c r="OPT96" s="129"/>
      <c r="OPU96" s="129"/>
      <c r="OPV96" s="129"/>
      <c r="OPW96" s="129"/>
      <c r="OPX96" s="129"/>
      <c r="OPY96" s="129"/>
      <c r="OPZ96" s="129"/>
      <c r="OQA96" s="129"/>
      <c r="OQB96" s="129"/>
      <c r="OQC96" s="129"/>
      <c r="OQD96" s="129"/>
      <c r="OQE96" s="129"/>
      <c r="OQF96" s="129"/>
      <c r="OQG96" s="129"/>
      <c r="OQH96" s="129"/>
      <c r="OQI96" s="129"/>
      <c r="OQJ96" s="129"/>
      <c r="OQK96" s="129"/>
      <c r="OQL96" s="129"/>
      <c r="OQM96" s="129"/>
      <c r="OQN96" s="129"/>
      <c r="OQO96" s="129"/>
      <c r="OQP96" s="129"/>
      <c r="OQQ96" s="129"/>
      <c r="OQR96" s="129"/>
      <c r="OQS96" s="129"/>
      <c r="OQT96" s="129"/>
      <c r="OQU96" s="129"/>
      <c r="OQV96" s="129"/>
      <c r="OQW96" s="129"/>
      <c r="OQX96" s="129"/>
      <c r="OQY96" s="129"/>
      <c r="OQZ96" s="129"/>
      <c r="ORA96" s="129"/>
      <c r="ORB96" s="129"/>
      <c r="ORC96" s="129"/>
      <c r="ORD96" s="129"/>
      <c r="ORE96" s="129"/>
      <c r="ORF96" s="129"/>
      <c r="ORG96" s="129"/>
      <c r="ORH96" s="129"/>
      <c r="ORI96" s="129"/>
      <c r="ORJ96" s="129"/>
      <c r="ORK96" s="129"/>
      <c r="ORL96" s="129"/>
      <c r="ORM96" s="129"/>
      <c r="ORN96" s="129"/>
      <c r="ORO96" s="129"/>
      <c r="ORP96" s="129"/>
      <c r="ORQ96" s="129"/>
      <c r="ORR96" s="129"/>
      <c r="ORS96" s="129"/>
      <c r="ORT96" s="129"/>
      <c r="ORU96" s="129"/>
      <c r="ORV96" s="129"/>
      <c r="ORW96" s="129"/>
      <c r="ORX96" s="129"/>
      <c r="ORY96" s="129"/>
      <c r="ORZ96" s="129"/>
      <c r="OSA96" s="129"/>
      <c r="OSB96" s="129"/>
      <c r="OSC96" s="129"/>
      <c r="OSD96" s="129"/>
      <c r="OSE96" s="129"/>
      <c r="OSF96" s="129"/>
      <c r="OSG96" s="129"/>
      <c r="OSH96" s="129"/>
      <c r="OSI96" s="129"/>
      <c r="OSJ96" s="129"/>
      <c r="OSK96" s="129"/>
      <c r="OSL96" s="129"/>
      <c r="OSM96" s="129"/>
      <c r="OSN96" s="129"/>
      <c r="OSO96" s="129"/>
      <c r="OSP96" s="129"/>
      <c r="OSQ96" s="129"/>
      <c r="OSR96" s="129"/>
      <c r="OSS96" s="129"/>
      <c r="OST96" s="129"/>
      <c r="OSU96" s="129"/>
      <c r="OSV96" s="129"/>
      <c r="OSW96" s="129"/>
      <c r="OSX96" s="129"/>
      <c r="OSY96" s="129"/>
      <c r="OSZ96" s="129"/>
      <c r="OTA96" s="129"/>
      <c r="OTB96" s="129"/>
      <c r="OTC96" s="129"/>
      <c r="OTD96" s="129"/>
      <c r="OTE96" s="129"/>
      <c r="OTF96" s="129"/>
      <c r="OTG96" s="129"/>
      <c r="OTH96" s="129"/>
      <c r="OTI96" s="129"/>
      <c r="OTJ96" s="129"/>
      <c r="OTK96" s="129"/>
      <c r="OTL96" s="129"/>
      <c r="OTM96" s="129"/>
      <c r="OTN96" s="129"/>
      <c r="OTO96" s="129"/>
      <c r="OTP96" s="129"/>
      <c r="OTQ96" s="129"/>
      <c r="OTR96" s="129"/>
      <c r="OTS96" s="129"/>
      <c r="OTT96" s="129"/>
      <c r="OTU96" s="129"/>
      <c r="OTV96" s="129"/>
      <c r="OTW96" s="129"/>
      <c r="OTX96" s="129"/>
      <c r="OTY96" s="129"/>
      <c r="OTZ96" s="129"/>
      <c r="OUA96" s="129"/>
      <c r="OUB96" s="129"/>
      <c r="OUC96" s="129"/>
      <c r="OUD96" s="129"/>
      <c r="OUE96" s="129"/>
      <c r="OUF96" s="129"/>
      <c r="OUG96" s="129"/>
      <c r="OUH96" s="129"/>
      <c r="OUI96" s="129"/>
      <c r="OUJ96" s="129"/>
      <c r="OUK96" s="129"/>
      <c r="OUL96" s="129"/>
      <c r="OUM96" s="129"/>
      <c r="OUN96" s="129"/>
      <c r="OUO96" s="129"/>
      <c r="OUP96" s="129"/>
      <c r="OUQ96" s="129"/>
      <c r="OUR96" s="129"/>
      <c r="OUS96" s="129"/>
      <c r="OUT96" s="129"/>
      <c r="OUU96" s="129"/>
      <c r="OUV96" s="129"/>
      <c r="OUW96" s="129"/>
      <c r="OUX96" s="129"/>
      <c r="OUY96" s="129"/>
      <c r="OUZ96" s="129"/>
      <c r="OVA96" s="129"/>
      <c r="OVB96" s="129"/>
      <c r="OVC96" s="129"/>
      <c r="OVD96" s="129"/>
      <c r="OVE96" s="129"/>
      <c r="OVF96" s="129"/>
      <c r="OVG96" s="129"/>
      <c r="OVH96" s="129"/>
      <c r="OVI96" s="129"/>
      <c r="OVJ96" s="129"/>
      <c r="OVK96" s="129"/>
      <c r="OVL96" s="129"/>
      <c r="OVM96" s="129"/>
      <c r="OVN96" s="129"/>
      <c r="OVO96" s="129"/>
      <c r="OVP96" s="129"/>
      <c r="OVQ96" s="129"/>
      <c r="OVR96" s="129"/>
      <c r="OVS96" s="129"/>
      <c r="OVT96" s="129"/>
      <c r="OVU96" s="129"/>
      <c r="OVV96" s="129"/>
      <c r="OVW96" s="129"/>
      <c r="OVX96" s="129"/>
      <c r="OVY96" s="129"/>
      <c r="OVZ96" s="129"/>
      <c r="OWA96" s="129"/>
      <c r="OWB96" s="129"/>
      <c r="OWC96" s="129"/>
      <c r="OWD96" s="129"/>
      <c r="OWE96" s="129"/>
      <c r="OWF96" s="129"/>
      <c r="OWG96" s="129"/>
      <c r="OWH96" s="129"/>
      <c r="OWI96" s="129"/>
      <c r="OWJ96" s="129"/>
      <c r="OWK96" s="129"/>
      <c r="OWL96" s="129"/>
      <c r="OWM96" s="129"/>
      <c r="OWN96" s="129"/>
      <c r="OWO96" s="129"/>
      <c r="OWP96" s="129"/>
      <c r="OWQ96" s="129"/>
      <c r="OWR96" s="129"/>
      <c r="OWS96" s="129"/>
      <c r="OWT96" s="129"/>
      <c r="OWU96" s="129"/>
      <c r="OWV96" s="129"/>
      <c r="OWW96" s="129"/>
      <c r="OWX96" s="129"/>
      <c r="OWY96" s="129"/>
      <c r="OWZ96" s="129"/>
      <c r="OXA96" s="129"/>
      <c r="OXB96" s="129"/>
      <c r="OXC96" s="129"/>
      <c r="OXD96" s="129"/>
      <c r="OXE96" s="129"/>
      <c r="OXF96" s="129"/>
      <c r="OXG96" s="129"/>
      <c r="OXH96" s="129"/>
      <c r="OXI96" s="129"/>
      <c r="OXJ96" s="129"/>
      <c r="OXK96" s="129"/>
      <c r="OXL96" s="129"/>
      <c r="OXM96" s="129"/>
      <c r="OXN96" s="129"/>
      <c r="OXO96" s="129"/>
      <c r="OXP96" s="129"/>
      <c r="OXQ96" s="129"/>
      <c r="OXR96" s="129"/>
      <c r="OXS96" s="129"/>
      <c r="OXT96" s="129"/>
      <c r="OXU96" s="129"/>
      <c r="OXV96" s="129"/>
      <c r="OXW96" s="129"/>
      <c r="OXX96" s="129"/>
      <c r="OXY96" s="129"/>
      <c r="OXZ96" s="129"/>
      <c r="OYA96" s="129"/>
      <c r="OYB96" s="129"/>
      <c r="OYC96" s="129"/>
      <c r="OYD96" s="129"/>
      <c r="OYE96" s="129"/>
      <c r="OYF96" s="129"/>
      <c r="OYG96" s="129"/>
      <c r="OYH96" s="129"/>
      <c r="OYI96" s="129"/>
      <c r="OYJ96" s="129"/>
      <c r="OYK96" s="129"/>
      <c r="OYL96" s="129"/>
      <c r="OYM96" s="129"/>
      <c r="OYN96" s="129"/>
      <c r="OYO96" s="129"/>
      <c r="OYP96" s="129"/>
      <c r="OYQ96" s="129"/>
      <c r="OYR96" s="129"/>
      <c r="OYS96" s="129"/>
      <c r="OYT96" s="129"/>
      <c r="OYU96" s="129"/>
      <c r="OYV96" s="129"/>
      <c r="OYW96" s="129"/>
      <c r="OYX96" s="129"/>
      <c r="OYY96" s="129"/>
      <c r="OYZ96" s="129"/>
      <c r="OZA96" s="129"/>
      <c r="OZB96" s="129"/>
      <c r="OZC96" s="129"/>
      <c r="OZD96" s="129"/>
      <c r="OZE96" s="129"/>
      <c r="OZF96" s="129"/>
      <c r="OZG96" s="129"/>
      <c r="OZH96" s="129"/>
      <c r="OZI96" s="129"/>
      <c r="OZJ96" s="129"/>
      <c r="OZK96" s="129"/>
      <c r="OZL96" s="129"/>
      <c r="OZM96" s="129"/>
      <c r="OZN96" s="129"/>
      <c r="OZO96" s="129"/>
      <c r="OZP96" s="129"/>
      <c r="OZQ96" s="129"/>
      <c r="OZR96" s="129"/>
      <c r="OZS96" s="129"/>
      <c r="OZT96" s="129"/>
      <c r="OZU96" s="129"/>
      <c r="OZV96" s="129"/>
      <c r="OZW96" s="129"/>
      <c r="OZX96" s="129"/>
      <c r="OZY96" s="129"/>
      <c r="OZZ96" s="129"/>
      <c r="PAA96" s="129"/>
      <c r="PAB96" s="129"/>
      <c r="PAC96" s="129"/>
      <c r="PAD96" s="129"/>
      <c r="PAE96" s="129"/>
      <c r="PAF96" s="129"/>
      <c r="PAG96" s="129"/>
      <c r="PAH96" s="129"/>
      <c r="PAI96" s="129"/>
      <c r="PAJ96" s="129"/>
      <c r="PAK96" s="129"/>
      <c r="PAL96" s="129"/>
      <c r="PAM96" s="129"/>
      <c r="PAN96" s="129"/>
      <c r="PAO96" s="129"/>
      <c r="PAP96" s="129"/>
      <c r="PAQ96" s="129"/>
      <c r="PAR96" s="129"/>
      <c r="PAS96" s="129"/>
      <c r="PAT96" s="129"/>
      <c r="PAU96" s="129"/>
      <c r="PAV96" s="129"/>
      <c r="PAW96" s="129"/>
      <c r="PAX96" s="129"/>
      <c r="PAY96" s="129"/>
      <c r="PAZ96" s="129"/>
      <c r="PBA96" s="129"/>
      <c r="PBB96" s="129"/>
      <c r="PBC96" s="129"/>
      <c r="PBD96" s="129"/>
      <c r="PBE96" s="129"/>
      <c r="PBF96" s="129"/>
      <c r="PBG96" s="129"/>
      <c r="PBH96" s="129"/>
      <c r="PBI96" s="129"/>
      <c r="PBJ96" s="129"/>
      <c r="PBK96" s="129"/>
      <c r="PBL96" s="129"/>
      <c r="PBM96" s="129"/>
      <c r="PBN96" s="129"/>
      <c r="PBO96" s="129"/>
      <c r="PBP96" s="129"/>
      <c r="PBQ96" s="129"/>
      <c r="PBR96" s="129"/>
      <c r="PBS96" s="129"/>
      <c r="PBT96" s="129"/>
      <c r="PBU96" s="129"/>
      <c r="PBV96" s="129"/>
      <c r="PBW96" s="129"/>
      <c r="PBX96" s="129"/>
      <c r="PBY96" s="129"/>
      <c r="PBZ96" s="129"/>
      <c r="PCA96" s="129"/>
      <c r="PCB96" s="129"/>
      <c r="PCC96" s="129"/>
      <c r="PCD96" s="129"/>
      <c r="PCE96" s="129"/>
      <c r="PCF96" s="129"/>
      <c r="PCG96" s="129"/>
      <c r="PCH96" s="129"/>
      <c r="PCI96" s="129"/>
      <c r="PCJ96" s="129"/>
      <c r="PCK96" s="129"/>
      <c r="PCL96" s="129"/>
      <c r="PCM96" s="129"/>
      <c r="PCN96" s="129"/>
      <c r="PCO96" s="129"/>
      <c r="PCP96" s="129"/>
      <c r="PCQ96" s="129"/>
      <c r="PCR96" s="129"/>
      <c r="PCS96" s="129"/>
      <c r="PCT96" s="129"/>
      <c r="PCU96" s="129"/>
      <c r="PCV96" s="129"/>
      <c r="PCW96" s="129"/>
      <c r="PCX96" s="129"/>
      <c r="PCY96" s="129"/>
      <c r="PCZ96" s="129"/>
      <c r="PDA96" s="129"/>
      <c r="PDB96" s="129"/>
      <c r="PDC96" s="129"/>
      <c r="PDD96" s="129"/>
      <c r="PDE96" s="129"/>
      <c r="PDF96" s="129"/>
      <c r="PDG96" s="129"/>
      <c r="PDH96" s="129"/>
      <c r="PDI96" s="129"/>
      <c r="PDJ96" s="129"/>
      <c r="PDK96" s="129"/>
      <c r="PDL96" s="129"/>
      <c r="PDM96" s="129"/>
      <c r="PDN96" s="129"/>
      <c r="PDO96" s="129"/>
      <c r="PDP96" s="129"/>
      <c r="PDQ96" s="129"/>
      <c r="PDR96" s="129"/>
      <c r="PDS96" s="129"/>
      <c r="PDT96" s="129"/>
      <c r="PDU96" s="129"/>
      <c r="PDV96" s="129"/>
      <c r="PDW96" s="129"/>
      <c r="PDX96" s="129"/>
      <c r="PDY96" s="129"/>
      <c r="PDZ96" s="129"/>
      <c r="PEA96" s="129"/>
      <c r="PEB96" s="129"/>
      <c r="PEC96" s="129"/>
      <c r="PED96" s="129"/>
      <c r="PEE96" s="129"/>
      <c r="PEF96" s="129"/>
      <c r="PEG96" s="129"/>
      <c r="PEH96" s="129"/>
      <c r="PEI96" s="129"/>
      <c r="PEJ96" s="129"/>
      <c r="PEK96" s="129"/>
      <c r="PEL96" s="129"/>
      <c r="PEM96" s="129"/>
      <c r="PEN96" s="129"/>
      <c r="PEO96" s="129"/>
      <c r="PEP96" s="129"/>
      <c r="PEQ96" s="129"/>
      <c r="PER96" s="129"/>
      <c r="PES96" s="129"/>
      <c r="PET96" s="129"/>
      <c r="PEU96" s="129"/>
      <c r="PEV96" s="129"/>
      <c r="PEW96" s="129"/>
      <c r="PEX96" s="129"/>
      <c r="PEY96" s="129"/>
      <c r="PEZ96" s="129"/>
      <c r="PFA96" s="129"/>
      <c r="PFB96" s="129"/>
      <c r="PFC96" s="129"/>
      <c r="PFD96" s="129"/>
      <c r="PFE96" s="129"/>
      <c r="PFF96" s="129"/>
      <c r="PFG96" s="129"/>
      <c r="PFH96" s="129"/>
      <c r="PFI96" s="129"/>
      <c r="PFJ96" s="129"/>
      <c r="PFK96" s="129"/>
      <c r="PFL96" s="129"/>
      <c r="PFM96" s="129"/>
      <c r="PFN96" s="129"/>
      <c r="PFO96" s="129"/>
      <c r="PFP96" s="129"/>
      <c r="PFQ96" s="129"/>
      <c r="PFR96" s="129"/>
      <c r="PFS96" s="129"/>
      <c r="PFT96" s="129"/>
      <c r="PFU96" s="129"/>
      <c r="PFV96" s="129"/>
      <c r="PFW96" s="129"/>
      <c r="PFX96" s="129"/>
      <c r="PFY96" s="129"/>
      <c r="PFZ96" s="129"/>
      <c r="PGA96" s="129"/>
      <c r="PGB96" s="129"/>
      <c r="PGC96" s="129"/>
      <c r="PGD96" s="129"/>
      <c r="PGE96" s="129"/>
      <c r="PGF96" s="129"/>
      <c r="PGG96" s="129"/>
      <c r="PGH96" s="129"/>
      <c r="PGI96" s="129"/>
      <c r="PGJ96" s="129"/>
      <c r="PGK96" s="129"/>
      <c r="PGL96" s="129"/>
      <c r="PGM96" s="129"/>
      <c r="PGN96" s="129"/>
      <c r="PGO96" s="129"/>
      <c r="PGP96" s="129"/>
      <c r="PGQ96" s="129"/>
      <c r="PGR96" s="129"/>
      <c r="PGS96" s="129"/>
      <c r="PGT96" s="129"/>
      <c r="PGU96" s="129"/>
      <c r="PGV96" s="129"/>
      <c r="PGW96" s="129"/>
      <c r="PGX96" s="129"/>
      <c r="PGY96" s="129"/>
      <c r="PGZ96" s="129"/>
      <c r="PHA96" s="129"/>
      <c r="PHB96" s="129"/>
      <c r="PHC96" s="129"/>
      <c r="PHD96" s="129"/>
      <c r="PHE96" s="129"/>
      <c r="PHF96" s="129"/>
      <c r="PHG96" s="129"/>
      <c r="PHH96" s="129"/>
      <c r="PHI96" s="129"/>
      <c r="PHJ96" s="129"/>
      <c r="PHK96" s="129"/>
      <c r="PHL96" s="129"/>
      <c r="PHM96" s="129"/>
      <c r="PHN96" s="129"/>
      <c r="PHO96" s="129"/>
      <c r="PHP96" s="129"/>
      <c r="PHQ96" s="129"/>
      <c r="PHR96" s="129"/>
      <c r="PHS96" s="129"/>
      <c r="PHT96" s="129"/>
      <c r="PHU96" s="129"/>
      <c r="PHV96" s="129"/>
      <c r="PHW96" s="129"/>
      <c r="PHX96" s="129"/>
      <c r="PHY96" s="129"/>
      <c r="PHZ96" s="129"/>
      <c r="PIA96" s="129"/>
      <c r="PIB96" s="129"/>
      <c r="PIC96" s="129"/>
      <c r="PID96" s="129"/>
      <c r="PIE96" s="129"/>
      <c r="PIF96" s="129"/>
      <c r="PIG96" s="129"/>
      <c r="PIH96" s="129"/>
      <c r="PII96" s="129"/>
      <c r="PIJ96" s="129"/>
      <c r="PIK96" s="129"/>
      <c r="PIL96" s="129"/>
      <c r="PIM96" s="129"/>
      <c r="PIN96" s="129"/>
      <c r="PIO96" s="129"/>
      <c r="PIP96" s="129"/>
      <c r="PIQ96" s="129"/>
      <c r="PIR96" s="129"/>
      <c r="PIS96" s="129"/>
      <c r="PIT96" s="129"/>
      <c r="PIU96" s="129"/>
      <c r="PIV96" s="129"/>
      <c r="PIW96" s="129"/>
      <c r="PIX96" s="129"/>
      <c r="PIY96" s="129"/>
      <c r="PIZ96" s="129"/>
      <c r="PJA96" s="129"/>
      <c r="PJB96" s="129"/>
      <c r="PJC96" s="129"/>
      <c r="PJD96" s="129"/>
      <c r="PJE96" s="129"/>
      <c r="PJF96" s="129"/>
      <c r="PJG96" s="129"/>
      <c r="PJH96" s="129"/>
      <c r="PJI96" s="129"/>
      <c r="PJJ96" s="129"/>
      <c r="PJK96" s="129"/>
      <c r="PJL96" s="129"/>
      <c r="PJM96" s="129"/>
      <c r="PJN96" s="129"/>
      <c r="PJO96" s="129"/>
      <c r="PJP96" s="129"/>
      <c r="PJQ96" s="129"/>
      <c r="PJR96" s="129"/>
      <c r="PJS96" s="129"/>
      <c r="PJT96" s="129"/>
      <c r="PJU96" s="129"/>
      <c r="PJV96" s="129"/>
      <c r="PJW96" s="129"/>
      <c r="PJX96" s="129"/>
      <c r="PJY96" s="129"/>
      <c r="PJZ96" s="129"/>
      <c r="PKA96" s="129"/>
      <c r="PKB96" s="129"/>
      <c r="PKC96" s="129"/>
      <c r="PKD96" s="129"/>
      <c r="PKE96" s="129"/>
      <c r="PKF96" s="129"/>
      <c r="PKG96" s="129"/>
      <c r="PKH96" s="129"/>
      <c r="PKI96" s="129"/>
      <c r="PKJ96" s="129"/>
      <c r="PKK96" s="129"/>
      <c r="PKL96" s="129"/>
      <c r="PKM96" s="129"/>
      <c r="PKN96" s="129"/>
      <c r="PKO96" s="129"/>
      <c r="PKP96" s="129"/>
      <c r="PKQ96" s="129"/>
      <c r="PKR96" s="129"/>
      <c r="PKS96" s="129"/>
      <c r="PKT96" s="129"/>
      <c r="PKU96" s="129"/>
      <c r="PKV96" s="129"/>
      <c r="PKW96" s="129"/>
      <c r="PKX96" s="129"/>
      <c r="PKY96" s="129"/>
      <c r="PKZ96" s="129"/>
      <c r="PLA96" s="129"/>
      <c r="PLB96" s="129"/>
      <c r="PLC96" s="129"/>
      <c r="PLD96" s="129"/>
      <c r="PLE96" s="129"/>
      <c r="PLF96" s="129"/>
      <c r="PLG96" s="129"/>
      <c r="PLH96" s="129"/>
      <c r="PLI96" s="129"/>
      <c r="PLJ96" s="129"/>
      <c r="PLK96" s="129"/>
      <c r="PLL96" s="129"/>
      <c r="PLM96" s="129"/>
      <c r="PLN96" s="129"/>
      <c r="PLO96" s="129"/>
      <c r="PLP96" s="129"/>
      <c r="PLQ96" s="129"/>
      <c r="PLR96" s="129"/>
      <c r="PLS96" s="129"/>
      <c r="PLT96" s="129"/>
      <c r="PLU96" s="129"/>
      <c r="PLV96" s="129"/>
      <c r="PLW96" s="129"/>
      <c r="PLX96" s="129"/>
      <c r="PLY96" s="129"/>
      <c r="PLZ96" s="129"/>
      <c r="PMA96" s="129"/>
      <c r="PMB96" s="129"/>
      <c r="PMC96" s="129"/>
      <c r="PMD96" s="129"/>
      <c r="PME96" s="129"/>
      <c r="PMF96" s="129"/>
      <c r="PMG96" s="129"/>
      <c r="PMH96" s="129"/>
      <c r="PMI96" s="129"/>
      <c r="PMJ96" s="129"/>
      <c r="PMK96" s="129"/>
      <c r="PML96" s="129"/>
      <c r="PMM96" s="129"/>
      <c r="PMN96" s="129"/>
      <c r="PMO96" s="129"/>
      <c r="PMP96" s="129"/>
      <c r="PMQ96" s="129"/>
      <c r="PMR96" s="129"/>
      <c r="PMS96" s="129"/>
      <c r="PMT96" s="129"/>
      <c r="PMU96" s="129"/>
      <c r="PMV96" s="129"/>
      <c r="PMW96" s="129"/>
      <c r="PMX96" s="129"/>
      <c r="PMY96" s="129"/>
      <c r="PMZ96" s="129"/>
      <c r="PNA96" s="129"/>
      <c r="PNB96" s="129"/>
      <c r="PNC96" s="129"/>
      <c r="PND96" s="129"/>
      <c r="PNE96" s="129"/>
      <c r="PNF96" s="129"/>
      <c r="PNG96" s="129"/>
      <c r="PNH96" s="129"/>
      <c r="PNI96" s="129"/>
      <c r="PNJ96" s="129"/>
      <c r="PNK96" s="129"/>
      <c r="PNL96" s="129"/>
      <c r="PNM96" s="129"/>
      <c r="PNN96" s="129"/>
      <c r="PNO96" s="129"/>
      <c r="PNP96" s="129"/>
      <c r="PNQ96" s="129"/>
      <c r="PNR96" s="129"/>
      <c r="PNS96" s="129"/>
      <c r="PNT96" s="129"/>
      <c r="PNU96" s="129"/>
      <c r="PNV96" s="129"/>
      <c r="PNW96" s="129"/>
      <c r="PNX96" s="129"/>
      <c r="PNY96" s="129"/>
      <c r="PNZ96" s="129"/>
      <c r="POA96" s="129"/>
      <c r="POB96" s="129"/>
      <c r="POC96" s="129"/>
      <c r="POD96" s="129"/>
      <c r="POE96" s="129"/>
      <c r="POF96" s="129"/>
      <c r="POG96" s="129"/>
      <c r="POH96" s="129"/>
      <c r="POI96" s="129"/>
      <c r="POJ96" s="129"/>
      <c r="POK96" s="129"/>
      <c r="POL96" s="129"/>
      <c r="POM96" s="129"/>
      <c r="PON96" s="129"/>
      <c r="POO96" s="129"/>
      <c r="POP96" s="129"/>
      <c r="POQ96" s="129"/>
      <c r="POR96" s="129"/>
      <c r="POS96" s="129"/>
      <c r="POT96" s="129"/>
      <c r="POU96" s="129"/>
      <c r="POV96" s="129"/>
      <c r="POW96" s="129"/>
      <c r="POX96" s="129"/>
      <c r="POY96" s="129"/>
      <c r="POZ96" s="129"/>
      <c r="PPA96" s="129"/>
      <c r="PPB96" s="129"/>
      <c r="PPC96" s="129"/>
      <c r="PPD96" s="129"/>
      <c r="PPE96" s="129"/>
      <c r="PPF96" s="129"/>
      <c r="PPG96" s="129"/>
      <c r="PPH96" s="129"/>
      <c r="PPI96" s="129"/>
      <c r="PPJ96" s="129"/>
      <c r="PPK96" s="129"/>
      <c r="PPL96" s="129"/>
      <c r="PPM96" s="129"/>
      <c r="PPN96" s="129"/>
      <c r="PPO96" s="129"/>
      <c r="PPP96" s="129"/>
      <c r="PPQ96" s="129"/>
      <c r="PPR96" s="129"/>
      <c r="PPS96" s="129"/>
      <c r="PPT96" s="129"/>
      <c r="PPU96" s="129"/>
      <c r="PPV96" s="129"/>
      <c r="PPW96" s="129"/>
      <c r="PPX96" s="129"/>
      <c r="PPY96" s="129"/>
      <c r="PPZ96" s="129"/>
      <c r="PQA96" s="129"/>
      <c r="PQB96" s="129"/>
      <c r="PQC96" s="129"/>
      <c r="PQD96" s="129"/>
      <c r="PQE96" s="129"/>
      <c r="PQF96" s="129"/>
      <c r="PQG96" s="129"/>
      <c r="PQH96" s="129"/>
      <c r="PQI96" s="129"/>
      <c r="PQJ96" s="129"/>
      <c r="PQK96" s="129"/>
      <c r="PQL96" s="129"/>
      <c r="PQM96" s="129"/>
      <c r="PQN96" s="129"/>
      <c r="PQO96" s="129"/>
      <c r="PQP96" s="129"/>
      <c r="PQQ96" s="129"/>
      <c r="PQR96" s="129"/>
      <c r="PQS96" s="129"/>
      <c r="PQT96" s="129"/>
      <c r="PQU96" s="129"/>
      <c r="PQV96" s="129"/>
      <c r="PQW96" s="129"/>
      <c r="PQX96" s="129"/>
      <c r="PQY96" s="129"/>
      <c r="PQZ96" s="129"/>
      <c r="PRA96" s="129"/>
      <c r="PRB96" s="129"/>
      <c r="PRC96" s="129"/>
      <c r="PRD96" s="129"/>
      <c r="PRE96" s="129"/>
      <c r="PRF96" s="129"/>
      <c r="PRG96" s="129"/>
      <c r="PRH96" s="129"/>
      <c r="PRI96" s="129"/>
      <c r="PRJ96" s="129"/>
      <c r="PRK96" s="129"/>
      <c r="PRL96" s="129"/>
      <c r="PRM96" s="129"/>
      <c r="PRN96" s="129"/>
      <c r="PRO96" s="129"/>
      <c r="PRP96" s="129"/>
      <c r="PRQ96" s="129"/>
      <c r="PRR96" s="129"/>
      <c r="PRS96" s="129"/>
      <c r="PRT96" s="129"/>
      <c r="PRU96" s="129"/>
      <c r="PRV96" s="129"/>
      <c r="PRW96" s="129"/>
      <c r="PRX96" s="129"/>
      <c r="PRY96" s="129"/>
      <c r="PRZ96" s="129"/>
      <c r="PSA96" s="129"/>
      <c r="PSB96" s="129"/>
      <c r="PSC96" s="129"/>
      <c r="PSD96" s="129"/>
      <c r="PSE96" s="129"/>
      <c r="PSF96" s="129"/>
      <c r="PSG96" s="129"/>
      <c r="PSH96" s="129"/>
      <c r="PSI96" s="129"/>
      <c r="PSJ96" s="129"/>
      <c r="PSK96" s="129"/>
      <c r="PSL96" s="129"/>
      <c r="PSM96" s="129"/>
      <c r="PSN96" s="129"/>
      <c r="PSO96" s="129"/>
      <c r="PSP96" s="129"/>
      <c r="PSQ96" s="129"/>
      <c r="PSR96" s="129"/>
      <c r="PSS96" s="129"/>
      <c r="PST96" s="129"/>
      <c r="PSU96" s="129"/>
      <c r="PSV96" s="129"/>
      <c r="PSW96" s="129"/>
      <c r="PSX96" s="129"/>
      <c r="PSY96" s="129"/>
      <c r="PSZ96" s="129"/>
      <c r="PTA96" s="129"/>
      <c r="PTB96" s="129"/>
      <c r="PTC96" s="129"/>
      <c r="PTD96" s="129"/>
      <c r="PTE96" s="129"/>
      <c r="PTF96" s="129"/>
      <c r="PTG96" s="129"/>
      <c r="PTH96" s="129"/>
      <c r="PTI96" s="129"/>
      <c r="PTJ96" s="129"/>
      <c r="PTK96" s="129"/>
      <c r="PTL96" s="129"/>
      <c r="PTM96" s="129"/>
      <c r="PTN96" s="129"/>
      <c r="PTO96" s="129"/>
      <c r="PTP96" s="129"/>
      <c r="PTQ96" s="129"/>
      <c r="PTR96" s="129"/>
      <c r="PTS96" s="129"/>
      <c r="PTT96" s="129"/>
      <c r="PTU96" s="129"/>
      <c r="PTV96" s="129"/>
      <c r="PTW96" s="129"/>
      <c r="PTX96" s="129"/>
      <c r="PTY96" s="129"/>
      <c r="PTZ96" s="129"/>
      <c r="PUA96" s="129"/>
      <c r="PUB96" s="129"/>
      <c r="PUC96" s="129"/>
      <c r="PUD96" s="129"/>
      <c r="PUE96" s="129"/>
      <c r="PUF96" s="129"/>
      <c r="PUG96" s="129"/>
      <c r="PUH96" s="129"/>
      <c r="PUI96" s="129"/>
      <c r="PUJ96" s="129"/>
      <c r="PUK96" s="129"/>
      <c r="PUL96" s="129"/>
      <c r="PUM96" s="129"/>
      <c r="PUN96" s="129"/>
      <c r="PUO96" s="129"/>
      <c r="PUP96" s="129"/>
      <c r="PUQ96" s="129"/>
      <c r="PUR96" s="129"/>
      <c r="PUS96" s="129"/>
      <c r="PUT96" s="129"/>
      <c r="PUU96" s="129"/>
      <c r="PUV96" s="129"/>
      <c r="PUW96" s="129"/>
      <c r="PUX96" s="129"/>
      <c r="PUY96" s="129"/>
      <c r="PUZ96" s="129"/>
      <c r="PVA96" s="129"/>
      <c r="PVB96" s="129"/>
      <c r="PVC96" s="129"/>
      <c r="PVD96" s="129"/>
      <c r="PVE96" s="129"/>
      <c r="PVF96" s="129"/>
      <c r="PVG96" s="129"/>
      <c r="PVH96" s="129"/>
      <c r="PVI96" s="129"/>
      <c r="PVJ96" s="129"/>
      <c r="PVK96" s="129"/>
      <c r="PVL96" s="129"/>
      <c r="PVM96" s="129"/>
      <c r="PVN96" s="129"/>
      <c r="PVO96" s="129"/>
      <c r="PVP96" s="129"/>
      <c r="PVQ96" s="129"/>
      <c r="PVR96" s="129"/>
      <c r="PVS96" s="129"/>
      <c r="PVT96" s="129"/>
      <c r="PVU96" s="129"/>
      <c r="PVV96" s="129"/>
      <c r="PVW96" s="129"/>
      <c r="PVX96" s="129"/>
      <c r="PVY96" s="129"/>
      <c r="PVZ96" s="129"/>
      <c r="PWA96" s="129"/>
      <c r="PWB96" s="129"/>
      <c r="PWC96" s="129"/>
      <c r="PWD96" s="129"/>
      <c r="PWE96" s="129"/>
      <c r="PWF96" s="129"/>
      <c r="PWG96" s="129"/>
      <c r="PWH96" s="129"/>
      <c r="PWI96" s="129"/>
      <c r="PWJ96" s="129"/>
      <c r="PWK96" s="129"/>
      <c r="PWL96" s="129"/>
      <c r="PWM96" s="129"/>
      <c r="PWN96" s="129"/>
      <c r="PWO96" s="129"/>
      <c r="PWP96" s="129"/>
      <c r="PWQ96" s="129"/>
      <c r="PWR96" s="129"/>
      <c r="PWS96" s="129"/>
      <c r="PWT96" s="129"/>
      <c r="PWU96" s="129"/>
      <c r="PWV96" s="129"/>
      <c r="PWW96" s="129"/>
      <c r="PWX96" s="129"/>
      <c r="PWY96" s="129"/>
      <c r="PWZ96" s="129"/>
      <c r="PXA96" s="129"/>
      <c r="PXB96" s="129"/>
      <c r="PXC96" s="129"/>
      <c r="PXD96" s="129"/>
      <c r="PXE96" s="129"/>
      <c r="PXF96" s="129"/>
      <c r="PXG96" s="129"/>
      <c r="PXH96" s="129"/>
      <c r="PXI96" s="129"/>
      <c r="PXJ96" s="129"/>
      <c r="PXK96" s="129"/>
      <c r="PXL96" s="129"/>
      <c r="PXM96" s="129"/>
      <c r="PXN96" s="129"/>
      <c r="PXO96" s="129"/>
      <c r="PXP96" s="129"/>
      <c r="PXQ96" s="129"/>
      <c r="PXR96" s="129"/>
      <c r="PXS96" s="129"/>
      <c r="PXT96" s="129"/>
      <c r="PXU96" s="129"/>
      <c r="PXV96" s="129"/>
      <c r="PXW96" s="129"/>
      <c r="PXX96" s="129"/>
      <c r="PXY96" s="129"/>
      <c r="PXZ96" s="129"/>
      <c r="PYA96" s="129"/>
      <c r="PYB96" s="129"/>
      <c r="PYC96" s="129"/>
      <c r="PYD96" s="129"/>
      <c r="PYE96" s="129"/>
      <c r="PYF96" s="129"/>
      <c r="PYG96" s="129"/>
      <c r="PYH96" s="129"/>
      <c r="PYI96" s="129"/>
      <c r="PYJ96" s="129"/>
      <c r="PYK96" s="129"/>
      <c r="PYL96" s="129"/>
      <c r="PYM96" s="129"/>
      <c r="PYN96" s="129"/>
      <c r="PYO96" s="129"/>
      <c r="PYP96" s="129"/>
      <c r="PYQ96" s="129"/>
      <c r="PYR96" s="129"/>
      <c r="PYS96" s="129"/>
      <c r="PYT96" s="129"/>
      <c r="PYU96" s="129"/>
      <c r="PYV96" s="129"/>
      <c r="PYW96" s="129"/>
      <c r="PYX96" s="129"/>
      <c r="PYY96" s="129"/>
      <c r="PYZ96" s="129"/>
      <c r="PZA96" s="129"/>
      <c r="PZB96" s="129"/>
      <c r="PZC96" s="129"/>
      <c r="PZD96" s="129"/>
      <c r="PZE96" s="129"/>
      <c r="PZF96" s="129"/>
      <c r="PZG96" s="129"/>
      <c r="PZH96" s="129"/>
      <c r="PZI96" s="129"/>
      <c r="PZJ96" s="129"/>
      <c r="PZK96" s="129"/>
      <c r="PZL96" s="129"/>
      <c r="PZM96" s="129"/>
      <c r="PZN96" s="129"/>
      <c r="PZO96" s="129"/>
      <c r="PZP96" s="129"/>
      <c r="PZQ96" s="129"/>
      <c r="PZR96" s="129"/>
      <c r="PZS96" s="129"/>
      <c r="PZT96" s="129"/>
      <c r="PZU96" s="129"/>
      <c r="PZV96" s="129"/>
      <c r="PZW96" s="129"/>
      <c r="PZX96" s="129"/>
      <c r="PZY96" s="129"/>
      <c r="PZZ96" s="129"/>
      <c r="QAA96" s="129"/>
      <c r="QAB96" s="129"/>
      <c r="QAC96" s="129"/>
      <c r="QAD96" s="129"/>
      <c r="QAE96" s="129"/>
      <c r="QAF96" s="129"/>
      <c r="QAG96" s="129"/>
      <c r="QAH96" s="129"/>
      <c r="QAI96" s="129"/>
      <c r="QAJ96" s="129"/>
      <c r="QAK96" s="129"/>
      <c r="QAL96" s="129"/>
      <c r="QAM96" s="129"/>
      <c r="QAN96" s="129"/>
      <c r="QAO96" s="129"/>
      <c r="QAP96" s="129"/>
      <c r="QAQ96" s="129"/>
      <c r="QAR96" s="129"/>
      <c r="QAS96" s="129"/>
      <c r="QAT96" s="129"/>
      <c r="QAU96" s="129"/>
      <c r="QAV96" s="129"/>
      <c r="QAW96" s="129"/>
      <c r="QAX96" s="129"/>
      <c r="QAY96" s="129"/>
      <c r="QAZ96" s="129"/>
      <c r="QBA96" s="129"/>
      <c r="QBB96" s="129"/>
      <c r="QBC96" s="129"/>
      <c r="QBD96" s="129"/>
      <c r="QBE96" s="129"/>
      <c r="QBF96" s="129"/>
      <c r="QBG96" s="129"/>
      <c r="QBH96" s="129"/>
      <c r="QBI96" s="129"/>
      <c r="QBJ96" s="129"/>
      <c r="QBK96" s="129"/>
      <c r="QBL96" s="129"/>
      <c r="QBM96" s="129"/>
      <c r="QBN96" s="129"/>
      <c r="QBO96" s="129"/>
      <c r="QBP96" s="129"/>
      <c r="QBQ96" s="129"/>
      <c r="QBR96" s="129"/>
      <c r="QBS96" s="129"/>
      <c r="QBT96" s="129"/>
      <c r="QBU96" s="129"/>
      <c r="QBV96" s="129"/>
      <c r="QBW96" s="129"/>
      <c r="QBX96" s="129"/>
      <c r="QBY96" s="129"/>
      <c r="QBZ96" s="129"/>
      <c r="QCA96" s="129"/>
      <c r="QCB96" s="129"/>
      <c r="QCC96" s="129"/>
      <c r="QCD96" s="129"/>
      <c r="QCE96" s="129"/>
      <c r="QCF96" s="129"/>
      <c r="QCG96" s="129"/>
      <c r="QCH96" s="129"/>
      <c r="QCI96" s="129"/>
      <c r="QCJ96" s="129"/>
      <c r="QCK96" s="129"/>
      <c r="QCL96" s="129"/>
      <c r="QCM96" s="129"/>
      <c r="QCN96" s="129"/>
      <c r="QCO96" s="129"/>
      <c r="QCP96" s="129"/>
      <c r="QCQ96" s="129"/>
      <c r="QCR96" s="129"/>
      <c r="QCS96" s="129"/>
      <c r="QCT96" s="129"/>
      <c r="QCU96" s="129"/>
      <c r="QCV96" s="129"/>
      <c r="QCW96" s="129"/>
      <c r="QCX96" s="129"/>
      <c r="QCY96" s="129"/>
      <c r="QCZ96" s="129"/>
      <c r="QDA96" s="129"/>
      <c r="QDB96" s="129"/>
      <c r="QDC96" s="129"/>
      <c r="QDD96" s="129"/>
      <c r="QDE96" s="129"/>
      <c r="QDF96" s="129"/>
      <c r="QDG96" s="129"/>
      <c r="QDH96" s="129"/>
      <c r="QDI96" s="129"/>
      <c r="QDJ96" s="129"/>
      <c r="QDK96" s="129"/>
      <c r="QDL96" s="129"/>
      <c r="QDM96" s="129"/>
      <c r="QDN96" s="129"/>
      <c r="QDO96" s="129"/>
      <c r="QDP96" s="129"/>
      <c r="QDQ96" s="129"/>
      <c r="QDR96" s="129"/>
      <c r="QDS96" s="129"/>
      <c r="QDT96" s="129"/>
      <c r="QDU96" s="129"/>
      <c r="QDV96" s="129"/>
      <c r="QDW96" s="129"/>
      <c r="QDX96" s="129"/>
      <c r="QDY96" s="129"/>
      <c r="QDZ96" s="129"/>
      <c r="QEA96" s="129"/>
      <c r="QEB96" s="129"/>
      <c r="QEC96" s="129"/>
      <c r="QED96" s="129"/>
      <c r="QEE96" s="129"/>
      <c r="QEF96" s="129"/>
      <c r="QEG96" s="129"/>
      <c r="QEH96" s="129"/>
      <c r="QEI96" s="129"/>
      <c r="QEJ96" s="129"/>
      <c r="QEK96" s="129"/>
      <c r="QEL96" s="129"/>
      <c r="QEM96" s="129"/>
      <c r="QEN96" s="129"/>
      <c r="QEO96" s="129"/>
      <c r="QEP96" s="129"/>
      <c r="QEQ96" s="129"/>
      <c r="QER96" s="129"/>
      <c r="QES96" s="129"/>
      <c r="QET96" s="129"/>
      <c r="QEU96" s="129"/>
      <c r="QEV96" s="129"/>
      <c r="QEW96" s="129"/>
      <c r="QEX96" s="129"/>
      <c r="QEY96" s="129"/>
      <c r="QEZ96" s="129"/>
      <c r="QFA96" s="129"/>
      <c r="QFB96" s="129"/>
      <c r="QFC96" s="129"/>
      <c r="QFD96" s="129"/>
      <c r="QFE96" s="129"/>
      <c r="QFF96" s="129"/>
      <c r="QFG96" s="129"/>
      <c r="QFH96" s="129"/>
      <c r="QFI96" s="129"/>
      <c r="QFJ96" s="129"/>
      <c r="QFK96" s="129"/>
      <c r="QFL96" s="129"/>
      <c r="QFM96" s="129"/>
      <c r="QFN96" s="129"/>
      <c r="QFO96" s="129"/>
      <c r="QFP96" s="129"/>
      <c r="QFQ96" s="129"/>
      <c r="QFR96" s="129"/>
      <c r="QFS96" s="129"/>
      <c r="QFT96" s="129"/>
      <c r="QFU96" s="129"/>
      <c r="QFV96" s="129"/>
      <c r="QFW96" s="129"/>
      <c r="QFX96" s="129"/>
      <c r="QFY96" s="129"/>
      <c r="QFZ96" s="129"/>
      <c r="QGA96" s="129"/>
      <c r="QGB96" s="129"/>
      <c r="QGC96" s="129"/>
      <c r="QGD96" s="129"/>
      <c r="QGE96" s="129"/>
      <c r="QGF96" s="129"/>
      <c r="QGG96" s="129"/>
      <c r="QGH96" s="129"/>
      <c r="QGI96" s="129"/>
      <c r="QGJ96" s="129"/>
      <c r="QGK96" s="129"/>
      <c r="QGL96" s="129"/>
      <c r="QGM96" s="129"/>
      <c r="QGN96" s="129"/>
      <c r="QGO96" s="129"/>
      <c r="QGP96" s="129"/>
      <c r="QGQ96" s="129"/>
      <c r="QGR96" s="129"/>
      <c r="QGS96" s="129"/>
      <c r="QGT96" s="129"/>
      <c r="QGU96" s="129"/>
      <c r="QGV96" s="129"/>
      <c r="QGW96" s="129"/>
      <c r="QGX96" s="129"/>
      <c r="QGY96" s="129"/>
      <c r="QGZ96" s="129"/>
      <c r="QHA96" s="129"/>
      <c r="QHB96" s="129"/>
      <c r="QHC96" s="129"/>
      <c r="QHD96" s="129"/>
      <c r="QHE96" s="129"/>
      <c r="QHF96" s="129"/>
      <c r="QHG96" s="129"/>
      <c r="QHH96" s="129"/>
      <c r="QHI96" s="129"/>
      <c r="QHJ96" s="129"/>
      <c r="QHK96" s="129"/>
      <c r="QHL96" s="129"/>
      <c r="QHM96" s="129"/>
      <c r="QHN96" s="129"/>
      <c r="QHO96" s="129"/>
      <c r="QHP96" s="129"/>
      <c r="QHQ96" s="129"/>
      <c r="QHR96" s="129"/>
      <c r="QHS96" s="129"/>
      <c r="QHT96" s="129"/>
      <c r="QHU96" s="129"/>
      <c r="QHV96" s="129"/>
      <c r="QHW96" s="129"/>
      <c r="QHX96" s="129"/>
      <c r="QHY96" s="129"/>
      <c r="QHZ96" s="129"/>
      <c r="QIA96" s="129"/>
      <c r="QIB96" s="129"/>
      <c r="QIC96" s="129"/>
      <c r="QID96" s="129"/>
      <c r="QIE96" s="129"/>
      <c r="QIF96" s="129"/>
      <c r="QIG96" s="129"/>
      <c r="QIH96" s="129"/>
      <c r="QII96" s="129"/>
      <c r="QIJ96" s="129"/>
      <c r="QIK96" s="129"/>
      <c r="QIL96" s="129"/>
      <c r="QIM96" s="129"/>
      <c r="QIN96" s="129"/>
      <c r="QIO96" s="129"/>
      <c r="QIP96" s="129"/>
      <c r="QIQ96" s="129"/>
      <c r="QIR96" s="129"/>
      <c r="QIS96" s="129"/>
      <c r="QIT96" s="129"/>
      <c r="QIU96" s="129"/>
      <c r="QIV96" s="129"/>
      <c r="QIW96" s="129"/>
      <c r="QIX96" s="129"/>
      <c r="QIY96" s="129"/>
      <c r="QIZ96" s="129"/>
      <c r="QJA96" s="129"/>
      <c r="QJB96" s="129"/>
      <c r="QJC96" s="129"/>
      <c r="QJD96" s="129"/>
      <c r="QJE96" s="129"/>
      <c r="QJF96" s="129"/>
      <c r="QJG96" s="129"/>
      <c r="QJH96" s="129"/>
      <c r="QJI96" s="129"/>
      <c r="QJJ96" s="129"/>
      <c r="QJK96" s="129"/>
      <c r="QJL96" s="129"/>
      <c r="QJM96" s="129"/>
      <c r="QJN96" s="129"/>
      <c r="QJO96" s="129"/>
      <c r="QJP96" s="129"/>
      <c r="QJQ96" s="129"/>
      <c r="QJR96" s="129"/>
      <c r="QJS96" s="129"/>
      <c r="QJT96" s="129"/>
      <c r="QJU96" s="129"/>
      <c r="QJV96" s="129"/>
      <c r="QJW96" s="129"/>
      <c r="QJX96" s="129"/>
      <c r="QJY96" s="129"/>
      <c r="QJZ96" s="129"/>
      <c r="QKA96" s="129"/>
      <c r="QKB96" s="129"/>
      <c r="QKC96" s="129"/>
      <c r="QKD96" s="129"/>
      <c r="QKE96" s="129"/>
      <c r="QKF96" s="129"/>
      <c r="QKG96" s="129"/>
      <c r="QKH96" s="129"/>
      <c r="QKI96" s="129"/>
      <c r="QKJ96" s="129"/>
      <c r="QKK96" s="129"/>
      <c r="QKL96" s="129"/>
      <c r="QKM96" s="129"/>
      <c r="QKN96" s="129"/>
      <c r="QKO96" s="129"/>
      <c r="QKP96" s="129"/>
      <c r="QKQ96" s="129"/>
      <c r="QKR96" s="129"/>
      <c r="QKS96" s="129"/>
      <c r="QKT96" s="129"/>
      <c r="QKU96" s="129"/>
      <c r="QKV96" s="129"/>
      <c r="QKW96" s="129"/>
      <c r="QKX96" s="129"/>
      <c r="QKY96" s="129"/>
      <c r="QKZ96" s="129"/>
      <c r="QLA96" s="129"/>
      <c r="QLB96" s="129"/>
      <c r="QLC96" s="129"/>
      <c r="QLD96" s="129"/>
      <c r="QLE96" s="129"/>
      <c r="QLF96" s="129"/>
      <c r="QLG96" s="129"/>
      <c r="QLH96" s="129"/>
      <c r="QLI96" s="129"/>
      <c r="QLJ96" s="129"/>
      <c r="QLK96" s="129"/>
      <c r="QLL96" s="129"/>
      <c r="QLM96" s="129"/>
      <c r="QLN96" s="129"/>
      <c r="QLO96" s="129"/>
      <c r="QLP96" s="129"/>
      <c r="QLQ96" s="129"/>
      <c r="QLR96" s="129"/>
      <c r="QLS96" s="129"/>
      <c r="QLT96" s="129"/>
      <c r="QLU96" s="129"/>
      <c r="QLV96" s="129"/>
      <c r="QLW96" s="129"/>
      <c r="QLX96" s="129"/>
      <c r="QLY96" s="129"/>
      <c r="QLZ96" s="129"/>
      <c r="QMA96" s="129"/>
      <c r="QMB96" s="129"/>
      <c r="QMC96" s="129"/>
      <c r="QMD96" s="129"/>
      <c r="QME96" s="129"/>
      <c r="QMF96" s="129"/>
      <c r="QMG96" s="129"/>
      <c r="QMH96" s="129"/>
      <c r="QMI96" s="129"/>
      <c r="QMJ96" s="129"/>
      <c r="QMK96" s="129"/>
      <c r="QML96" s="129"/>
      <c r="QMM96" s="129"/>
      <c r="QMN96" s="129"/>
      <c r="QMO96" s="129"/>
      <c r="QMP96" s="129"/>
      <c r="QMQ96" s="129"/>
      <c r="QMR96" s="129"/>
      <c r="QMS96" s="129"/>
      <c r="QMT96" s="129"/>
      <c r="QMU96" s="129"/>
      <c r="QMV96" s="129"/>
      <c r="QMW96" s="129"/>
      <c r="QMX96" s="129"/>
      <c r="QMY96" s="129"/>
      <c r="QMZ96" s="129"/>
      <c r="QNA96" s="129"/>
      <c r="QNB96" s="129"/>
      <c r="QNC96" s="129"/>
      <c r="QND96" s="129"/>
      <c r="QNE96" s="129"/>
      <c r="QNF96" s="129"/>
      <c r="QNG96" s="129"/>
      <c r="QNH96" s="129"/>
      <c r="QNI96" s="129"/>
      <c r="QNJ96" s="129"/>
      <c r="QNK96" s="129"/>
      <c r="QNL96" s="129"/>
      <c r="QNM96" s="129"/>
      <c r="QNN96" s="129"/>
      <c r="QNO96" s="129"/>
      <c r="QNP96" s="129"/>
      <c r="QNQ96" s="129"/>
      <c r="QNR96" s="129"/>
      <c r="QNS96" s="129"/>
      <c r="QNT96" s="129"/>
      <c r="QNU96" s="129"/>
      <c r="QNV96" s="129"/>
      <c r="QNW96" s="129"/>
      <c r="QNX96" s="129"/>
      <c r="QNY96" s="129"/>
      <c r="QNZ96" s="129"/>
      <c r="QOA96" s="129"/>
      <c r="QOB96" s="129"/>
      <c r="QOC96" s="129"/>
      <c r="QOD96" s="129"/>
      <c r="QOE96" s="129"/>
      <c r="QOF96" s="129"/>
      <c r="QOG96" s="129"/>
      <c r="QOH96" s="129"/>
      <c r="QOI96" s="129"/>
      <c r="QOJ96" s="129"/>
      <c r="QOK96" s="129"/>
      <c r="QOL96" s="129"/>
      <c r="QOM96" s="129"/>
      <c r="QON96" s="129"/>
      <c r="QOO96" s="129"/>
      <c r="QOP96" s="129"/>
      <c r="QOQ96" s="129"/>
      <c r="QOR96" s="129"/>
      <c r="QOS96" s="129"/>
      <c r="QOT96" s="129"/>
      <c r="QOU96" s="129"/>
      <c r="QOV96" s="129"/>
      <c r="QOW96" s="129"/>
      <c r="QOX96" s="129"/>
      <c r="QOY96" s="129"/>
      <c r="QOZ96" s="129"/>
      <c r="QPA96" s="129"/>
      <c r="QPB96" s="129"/>
      <c r="QPC96" s="129"/>
      <c r="QPD96" s="129"/>
      <c r="QPE96" s="129"/>
      <c r="QPF96" s="129"/>
      <c r="QPG96" s="129"/>
      <c r="QPH96" s="129"/>
      <c r="QPI96" s="129"/>
      <c r="QPJ96" s="129"/>
      <c r="QPK96" s="129"/>
      <c r="QPL96" s="129"/>
      <c r="QPM96" s="129"/>
      <c r="QPN96" s="129"/>
      <c r="QPO96" s="129"/>
      <c r="QPP96" s="129"/>
      <c r="QPQ96" s="129"/>
      <c r="QPR96" s="129"/>
      <c r="QPS96" s="129"/>
      <c r="QPT96" s="129"/>
      <c r="QPU96" s="129"/>
      <c r="QPV96" s="129"/>
      <c r="QPW96" s="129"/>
      <c r="QPX96" s="129"/>
      <c r="QPY96" s="129"/>
      <c r="QPZ96" s="129"/>
      <c r="QQA96" s="129"/>
      <c r="QQB96" s="129"/>
      <c r="QQC96" s="129"/>
      <c r="QQD96" s="129"/>
      <c r="QQE96" s="129"/>
      <c r="QQF96" s="129"/>
      <c r="QQG96" s="129"/>
      <c r="QQH96" s="129"/>
      <c r="QQI96" s="129"/>
      <c r="QQJ96" s="129"/>
      <c r="QQK96" s="129"/>
      <c r="QQL96" s="129"/>
      <c r="QQM96" s="129"/>
      <c r="QQN96" s="129"/>
      <c r="QQO96" s="129"/>
      <c r="QQP96" s="129"/>
      <c r="QQQ96" s="129"/>
      <c r="QQR96" s="129"/>
      <c r="QQS96" s="129"/>
      <c r="QQT96" s="129"/>
      <c r="QQU96" s="129"/>
      <c r="QQV96" s="129"/>
      <c r="QQW96" s="129"/>
      <c r="QQX96" s="129"/>
      <c r="QQY96" s="129"/>
      <c r="QQZ96" s="129"/>
      <c r="QRA96" s="129"/>
      <c r="QRB96" s="129"/>
      <c r="QRC96" s="129"/>
      <c r="QRD96" s="129"/>
      <c r="QRE96" s="129"/>
      <c r="QRF96" s="129"/>
      <c r="QRG96" s="129"/>
      <c r="QRH96" s="129"/>
      <c r="QRI96" s="129"/>
      <c r="QRJ96" s="129"/>
      <c r="QRK96" s="129"/>
      <c r="QRL96" s="129"/>
      <c r="QRM96" s="129"/>
      <c r="QRN96" s="129"/>
      <c r="QRO96" s="129"/>
      <c r="QRP96" s="129"/>
      <c r="QRQ96" s="129"/>
      <c r="QRR96" s="129"/>
      <c r="QRS96" s="129"/>
      <c r="QRT96" s="129"/>
      <c r="QRU96" s="129"/>
      <c r="QRV96" s="129"/>
      <c r="QRW96" s="129"/>
      <c r="QRX96" s="129"/>
      <c r="QRY96" s="129"/>
      <c r="QRZ96" s="129"/>
      <c r="QSA96" s="129"/>
      <c r="QSB96" s="129"/>
      <c r="QSC96" s="129"/>
      <c r="QSD96" s="129"/>
      <c r="QSE96" s="129"/>
      <c r="QSF96" s="129"/>
      <c r="QSG96" s="129"/>
      <c r="QSH96" s="129"/>
      <c r="QSI96" s="129"/>
      <c r="QSJ96" s="129"/>
      <c r="QSK96" s="129"/>
      <c r="QSL96" s="129"/>
      <c r="QSM96" s="129"/>
      <c r="QSN96" s="129"/>
      <c r="QSO96" s="129"/>
      <c r="QSP96" s="129"/>
      <c r="QSQ96" s="129"/>
      <c r="QSR96" s="129"/>
      <c r="QSS96" s="129"/>
      <c r="QST96" s="129"/>
      <c r="QSU96" s="129"/>
      <c r="QSV96" s="129"/>
      <c r="QSW96" s="129"/>
      <c r="QSX96" s="129"/>
      <c r="QSY96" s="129"/>
      <c r="QSZ96" s="129"/>
      <c r="QTA96" s="129"/>
      <c r="QTB96" s="129"/>
      <c r="QTC96" s="129"/>
      <c r="QTD96" s="129"/>
      <c r="QTE96" s="129"/>
      <c r="QTF96" s="129"/>
      <c r="QTG96" s="129"/>
      <c r="QTH96" s="129"/>
      <c r="QTI96" s="129"/>
      <c r="QTJ96" s="129"/>
      <c r="QTK96" s="129"/>
      <c r="QTL96" s="129"/>
      <c r="QTM96" s="129"/>
      <c r="QTN96" s="129"/>
      <c r="QTO96" s="129"/>
      <c r="QTP96" s="129"/>
      <c r="QTQ96" s="129"/>
      <c r="QTR96" s="129"/>
      <c r="QTS96" s="129"/>
      <c r="QTT96" s="129"/>
      <c r="QTU96" s="129"/>
      <c r="QTV96" s="129"/>
      <c r="QTW96" s="129"/>
      <c r="QTX96" s="129"/>
      <c r="QTY96" s="129"/>
      <c r="QTZ96" s="129"/>
      <c r="QUA96" s="129"/>
      <c r="QUB96" s="129"/>
      <c r="QUC96" s="129"/>
      <c r="QUD96" s="129"/>
      <c r="QUE96" s="129"/>
      <c r="QUF96" s="129"/>
      <c r="QUG96" s="129"/>
      <c r="QUH96" s="129"/>
      <c r="QUI96" s="129"/>
      <c r="QUJ96" s="129"/>
      <c r="QUK96" s="129"/>
      <c r="QUL96" s="129"/>
      <c r="QUM96" s="129"/>
      <c r="QUN96" s="129"/>
      <c r="QUO96" s="129"/>
      <c r="QUP96" s="129"/>
      <c r="QUQ96" s="129"/>
      <c r="QUR96" s="129"/>
      <c r="QUS96" s="129"/>
      <c r="QUT96" s="129"/>
      <c r="QUU96" s="129"/>
      <c r="QUV96" s="129"/>
      <c r="QUW96" s="129"/>
      <c r="QUX96" s="129"/>
      <c r="QUY96" s="129"/>
      <c r="QUZ96" s="129"/>
      <c r="QVA96" s="129"/>
      <c r="QVB96" s="129"/>
      <c r="QVC96" s="129"/>
      <c r="QVD96" s="129"/>
      <c r="QVE96" s="129"/>
      <c r="QVF96" s="129"/>
      <c r="QVG96" s="129"/>
      <c r="QVH96" s="129"/>
      <c r="QVI96" s="129"/>
      <c r="QVJ96" s="129"/>
      <c r="QVK96" s="129"/>
      <c r="QVL96" s="129"/>
      <c r="QVM96" s="129"/>
      <c r="QVN96" s="129"/>
      <c r="QVO96" s="129"/>
      <c r="QVP96" s="129"/>
      <c r="QVQ96" s="129"/>
      <c r="QVR96" s="129"/>
      <c r="QVS96" s="129"/>
      <c r="QVT96" s="129"/>
      <c r="QVU96" s="129"/>
      <c r="QVV96" s="129"/>
      <c r="QVW96" s="129"/>
      <c r="QVX96" s="129"/>
      <c r="QVY96" s="129"/>
      <c r="QVZ96" s="129"/>
      <c r="QWA96" s="129"/>
      <c r="QWB96" s="129"/>
      <c r="QWC96" s="129"/>
      <c r="QWD96" s="129"/>
      <c r="QWE96" s="129"/>
      <c r="QWF96" s="129"/>
      <c r="QWG96" s="129"/>
      <c r="QWH96" s="129"/>
      <c r="QWI96" s="129"/>
      <c r="QWJ96" s="129"/>
      <c r="QWK96" s="129"/>
      <c r="QWL96" s="129"/>
      <c r="QWM96" s="129"/>
      <c r="QWN96" s="129"/>
      <c r="QWO96" s="129"/>
      <c r="QWP96" s="129"/>
      <c r="QWQ96" s="129"/>
      <c r="QWR96" s="129"/>
      <c r="QWS96" s="129"/>
      <c r="QWT96" s="129"/>
      <c r="QWU96" s="129"/>
      <c r="QWV96" s="129"/>
      <c r="QWW96" s="129"/>
      <c r="QWX96" s="129"/>
      <c r="QWY96" s="129"/>
      <c r="QWZ96" s="129"/>
      <c r="QXA96" s="129"/>
      <c r="QXB96" s="129"/>
      <c r="QXC96" s="129"/>
      <c r="QXD96" s="129"/>
      <c r="QXE96" s="129"/>
      <c r="QXF96" s="129"/>
      <c r="QXG96" s="129"/>
      <c r="QXH96" s="129"/>
      <c r="QXI96" s="129"/>
      <c r="QXJ96" s="129"/>
      <c r="QXK96" s="129"/>
      <c r="QXL96" s="129"/>
      <c r="QXM96" s="129"/>
      <c r="QXN96" s="129"/>
      <c r="QXO96" s="129"/>
      <c r="QXP96" s="129"/>
      <c r="QXQ96" s="129"/>
      <c r="QXR96" s="129"/>
      <c r="QXS96" s="129"/>
      <c r="QXT96" s="129"/>
      <c r="QXU96" s="129"/>
      <c r="QXV96" s="129"/>
      <c r="QXW96" s="129"/>
      <c r="QXX96" s="129"/>
      <c r="QXY96" s="129"/>
      <c r="QXZ96" s="129"/>
      <c r="QYA96" s="129"/>
      <c r="QYB96" s="129"/>
      <c r="QYC96" s="129"/>
      <c r="QYD96" s="129"/>
      <c r="QYE96" s="129"/>
      <c r="QYF96" s="129"/>
      <c r="QYG96" s="129"/>
      <c r="QYH96" s="129"/>
      <c r="QYI96" s="129"/>
      <c r="QYJ96" s="129"/>
      <c r="QYK96" s="129"/>
      <c r="QYL96" s="129"/>
      <c r="QYM96" s="129"/>
      <c r="QYN96" s="129"/>
      <c r="QYO96" s="129"/>
      <c r="QYP96" s="129"/>
      <c r="QYQ96" s="129"/>
      <c r="QYR96" s="129"/>
      <c r="QYS96" s="129"/>
      <c r="QYT96" s="129"/>
      <c r="QYU96" s="129"/>
      <c r="QYV96" s="129"/>
      <c r="QYW96" s="129"/>
      <c r="QYX96" s="129"/>
      <c r="QYY96" s="129"/>
      <c r="QYZ96" s="129"/>
      <c r="QZA96" s="129"/>
      <c r="QZB96" s="129"/>
      <c r="QZC96" s="129"/>
      <c r="QZD96" s="129"/>
      <c r="QZE96" s="129"/>
      <c r="QZF96" s="129"/>
      <c r="QZG96" s="129"/>
      <c r="QZH96" s="129"/>
      <c r="QZI96" s="129"/>
      <c r="QZJ96" s="129"/>
      <c r="QZK96" s="129"/>
      <c r="QZL96" s="129"/>
      <c r="QZM96" s="129"/>
      <c r="QZN96" s="129"/>
      <c r="QZO96" s="129"/>
      <c r="QZP96" s="129"/>
      <c r="QZQ96" s="129"/>
      <c r="QZR96" s="129"/>
      <c r="QZS96" s="129"/>
      <c r="QZT96" s="129"/>
      <c r="QZU96" s="129"/>
      <c r="QZV96" s="129"/>
      <c r="QZW96" s="129"/>
      <c r="QZX96" s="129"/>
      <c r="QZY96" s="129"/>
      <c r="QZZ96" s="129"/>
      <c r="RAA96" s="129"/>
      <c r="RAB96" s="129"/>
      <c r="RAC96" s="129"/>
      <c r="RAD96" s="129"/>
      <c r="RAE96" s="129"/>
      <c r="RAF96" s="129"/>
      <c r="RAG96" s="129"/>
      <c r="RAH96" s="129"/>
      <c r="RAI96" s="129"/>
      <c r="RAJ96" s="129"/>
      <c r="RAK96" s="129"/>
      <c r="RAL96" s="129"/>
      <c r="RAM96" s="129"/>
      <c r="RAN96" s="129"/>
      <c r="RAO96" s="129"/>
      <c r="RAP96" s="129"/>
      <c r="RAQ96" s="129"/>
      <c r="RAR96" s="129"/>
      <c r="RAS96" s="129"/>
      <c r="RAT96" s="129"/>
      <c r="RAU96" s="129"/>
      <c r="RAV96" s="129"/>
      <c r="RAW96" s="129"/>
      <c r="RAX96" s="129"/>
      <c r="RAY96" s="129"/>
      <c r="RAZ96" s="129"/>
      <c r="RBA96" s="129"/>
      <c r="RBB96" s="129"/>
      <c r="RBC96" s="129"/>
      <c r="RBD96" s="129"/>
      <c r="RBE96" s="129"/>
      <c r="RBF96" s="129"/>
      <c r="RBG96" s="129"/>
      <c r="RBH96" s="129"/>
      <c r="RBI96" s="129"/>
      <c r="RBJ96" s="129"/>
      <c r="RBK96" s="129"/>
      <c r="RBL96" s="129"/>
      <c r="RBM96" s="129"/>
      <c r="RBN96" s="129"/>
      <c r="RBO96" s="129"/>
      <c r="RBP96" s="129"/>
      <c r="RBQ96" s="129"/>
      <c r="RBR96" s="129"/>
      <c r="RBS96" s="129"/>
      <c r="RBT96" s="129"/>
      <c r="RBU96" s="129"/>
      <c r="RBV96" s="129"/>
      <c r="RBW96" s="129"/>
      <c r="RBX96" s="129"/>
      <c r="RBY96" s="129"/>
      <c r="RBZ96" s="129"/>
      <c r="RCA96" s="129"/>
      <c r="RCB96" s="129"/>
      <c r="RCC96" s="129"/>
      <c r="RCD96" s="129"/>
      <c r="RCE96" s="129"/>
      <c r="RCF96" s="129"/>
      <c r="RCG96" s="129"/>
      <c r="RCH96" s="129"/>
      <c r="RCI96" s="129"/>
      <c r="RCJ96" s="129"/>
      <c r="RCK96" s="129"/>
      <c r="RCL96" s="129"/>
      <c r="RCM96" s="129"/>
      <c r="RCN96" s="129"/>
      <c r="RCO96" s="129"/>
      <c r="RCP96" s="129"/>
      <c r="RCQ96" s="129"/>
      <c r="RCR96" s="129"/>
      <c r="RCS96" s="129"/>
      <c r="RCT96" s="129"/>
      <c r="RCU96" s="129"/>
      <c r="RCV96" s="129"/>
      <c r="RCW96" s="129"/>
      <c r="RCX96" s="129"/>
      <c r="RCY96" s="129"/>
      <c r="RCZ96" s="129"/>
      <c r="RDA96" s="129"/>
      <c r="RDB96" s="129"/>
      <c r="RDC96" s="129"/>
      <c r="RDD96" s="129"/>
      <c r="RDE96" s="129"/>
      <c r="RDF96" s="129"/>
      <c r="RDG96" s="129"/>
      <c r="RDH96" s="129"/>
      <c r="RDI96" s="129"/>
      <c r="RDJ96" s="129"/>
      <c r="RDK96" s="129"/>
      <c r="RDL96" s="129"/>
      <c r="RDM96" s="129"/>
      <c r="RDN96" s="129"/>
      <c r="RDO96" s="129"/>
      <c r="RDP96" s="129"/>
      <c r="RDQ96" s="129"/>
      <c r="RDR96" s="129"/>
      <c r="RDS96" s="129"/>
      <c r="RDT96" s="129"/>
      <c r="RDU96" s="129"/>
      <c r="RDV96" s="129"/>
      <c r="RDW96" s="129"/>
      <c r="RDX96" s="129"/>
      <c r="RDY96" s="129"/>
      <c r="RDZ96" s="129"/>
      <c r="REA96" s="129"/>
      <c r="REB96" s="129"/>
      <c r="REC96" s="129"/>
      <c r="RED96" s="129"/>
      <c r="REE96" s="129"/>
      <c r="REF96" s="129"/>
      <c r="REG96" s="129"/>
      <c r="REH96" s="129"/>
      <c r="REI96" s="129"/>
      <c r="REJ96" s="129"/>
      <c r="REK96" s="129"/>
      <c r="REL96" s="129"/>
      <c r="REM96" s="129"/>
      <c r="REN96" s="129"/>
      <c r="REO96" s="129"/>
      <c r="REP96" s="129"/>
      <c r="REQ96" s="129"/>
      <c r="RER96" s="129"/>
      <c r="RES96" s="129"/>
      <c r="RET96" s="129"/>
      <c r="REU96" s="129"/>
      <c r="REV96" s="129"/>
      <c r="REW96" s="129"/>
      <c r="REX96" s="129"/>
      <c r="REY96" s="129"/>
      <c r="REZ96" s="129"/>
      <c r="RFA96" s="129"/>
      <c r="RFB96" s="129"/>
      <c r="RFC96" s="129"/>
      <c r="RFD96" s="129"/>
      <c r="RFE96" s="129"/>
      <c r="RFF96" s="129"/>
      <c r="RFG96" s="129"/>
      <c r="RFH96" s="129"/>
      <c r="RFI96" s="129"/>
      <c r="RFJ96" s="129"/>
      <c r="RFK96" s="129"/>
      <c r="RFL96" s="129"/>
      <c r="RFM96" s="129"/>
      <c r="RFN96" s="129"/>
      <c r="RFO96" s="129"/>
      <c r="RFP96" s="129"/>
      <c r="RFQ96" s="129"/>
      <c r="RFR96" s="129"/>
      <c r="RFS96" s="129"/>
      <c r="RFT96" s="129"/>
      <c r="RFU96" s="129"/>
      <c r="RFV96" s="129"/>
      <c r="RFW96" s="129"/>
      <c r="RFX96" s="129"/>
      <c r="RFY96" s="129"/>
      <c r="RFZ96" s="129"/>
      <c r="RGA96" s="129"/>
      <c r="RGB96" s="129"/>
      <c r="RGC96" s="129"/>
      <c r="RGD96" s="129"/>
      <c r="RGE96" s="129"/>
      <c r="RGF96" s="129"/>
      <c r="RGG96" s="129"/>
      <c r="RGH96" s="129"/>
      <c r="RGI96" s="129"/>
      <c r="RGJ96" s="129"/>
      <c r="RGK96" s="129"/>
      <c r="RGL96" s="129"/>
      <c r="RGM96" s="129"/>
      <c r="RGN96" s="129"/>
      <c r="RGO96" s="129"/>
      <c r="RGP96" s="129"/>
      <c r="RGQ96" s="129"/>
      <c r="RGR96" s="129"/>
      <c r="RGS96" s="129"/>
      <c r="RGT96" s="129"/>
      <c r="RGU96" s="129"/>
      <c r="RGV96" s="129"/>
      <c r="RGW96" s="129"/>
      <c r="RGX96" s="129"/>
      <c r="RGY96" s="129"/>
      <c r="RGZ96" s="129"/>
      <c r="RHA96" s="129"/>
      <c r="RHB96" s="129"/>
      <c r="RHC96" s="129"/>
      <c r="RHD96" s="129"/>
      <c r="RHE96" s="129"/>
      <c r="RHF96" s="129"/>
      <c r="RHG96" s="129"/>
      <c r="RHH96" s="129"/>
      <c r="RHI96" s="129"/>
      <c r="RHJ96" s="129"/>
      <c r="RHK96" s="129"/>
      <c r="RHL96" s="129"/>
      <c r="RHM96" s="129"/>
      <c r="RHN96" s="129"/>
      <c r="RHO96" s="129"/>
      <c r="RHP96" s="129"/>
      <c r="RHQ96" s="129"/>
      <c r="RHR96" s="129"/>
      <c r="RHS96" s="129"/>
      <c r="RHT96" s="129"/>
      <c r="RHU96" s="129"/>
      <c r="RHV96" s="129"/>
      <c r="RHW96" s="129"/>
      <c r="RHX96" s="129"/>
      <c r="RHY96" s="129"/>
      <c r="RHZ96" s="129"/>
      <c r="RIA96" s="129"/>
      <c r="RIB96" s="129"/>
      <c r="RIC96" s="129"/>
      <c r="RID96" s="129"/>
      <c r="RIE96" s="129"/>
      <c r="RIF96" s="129"/>
      <c r="RIG96" s="129"/>
      <c r="RIH96" s="129"/>
      <c r="RII96" s="129"/>
      <c r="RIJ96" s="129"/>
      <c r="RIK96" s="129"/>
      <c r="RIL96" s="129"/>
      <c r="RIM96" s="129"/>
      <c r="RIN96" s="129"/>
      <c r="RIO96" s="129"/>
      <c r="RIP96" s="129"/>
      <c r="RIQ96" s="129"/>
      <c r="RIR96" s="129"/>
      <c r="RIS96" s="129"/>
      <c r="RIT96" s="129"/>
      <c r="RIU96" s="129"/>
      <c r="RIV96" s="129"/>
      <c r="RIW96" s="129"/>
      <c r="RIX96" s="129"/>
      <c r="RIY96" s="129"/>
      <c r="RIZ96" s="129"/>
      <c r="RJA96" s="129"/>
      <c r="RJB96" s="129"/>
      <c r="RJC96" s="129"/>
      <c r="RJD96" s="129"/>
      <c r="RJE96" s="129"/>
      <c r="RJF96" s="129"/>
      <c r="RJG96" s="129"/>
      <c r="RJH96" s="129"/>
      <c r="RJI96" s="129"/>
      <c r="RJJ96" s="129"/>
      <c r="RJK96" s="129"/>
      <c r="RJL96" s="129"/>
      <c r="RJM96" s="129"/>
      <c r="RJN96" s="129"/>
      <c r="RJO96" s="129"/>
      <c r="RJP96" s="129"/>
      <c r="RJQ96" s="129"/>
      <c r="RJR96" s="129"/>
      <c r="RJS96" s="129"/>
      <c r="RJT96" s="129"/>
      <c r="RJU96" s="129"/>
      <c r="RJV96" s="129"/>
      <c r="RJW96" s="129"/>
      <c r="RJX96" s="129"/>
      <c r="RJY96" s="129"/>
      <c r="RJZ96" s="129"/>
      <c r="RKA96" s="129"/>
      <c r="RKB96" s="129"/>
      <c r="RKC96" s="129"/>
      <c r="RKD96" s="129"/>
      <c r="RKE96" s="129"/>
      <c r="RKF96" s="129"/>
      <c r="RKG96" s="129"/>
      <c r="RKH96" s="129"/>
      <c r="RKI96" s="129"/>
      <c r="RKJ96" s="129"/>
      <c r="RKK96" s="129"/>
      <c r="RKL96" s="129"/>
      <c r="RKM96" s="129"/>
      <c r="RKN96" s="129"/>
      <c r="RKO96" s="129"/>
      <c r="RKP96" s="129"/>
      <c r="RKQ96" s="129"/>
      <c r="RKR96" s="129"/>
      <c r="RKS96" s="129"/>
      <c r="RKT96" s="129"/>
      <c r="RKU96" s="129"/>
      <c r="RKV96" s="129"/>
      <c r="RKW96" s="129"/>
      <c r="RKX96" s="129"/>
      <c r="RKY96" s="129"/>
      <c r="RKZ96" s="129"/>
      <c r="RLA96" s="129"/>
      <c r="RLB96" s="129"/>
      <c r="RLC96" s="129"/>
      <c r="RLD96" s="129"/>
      <c r="RLE96" s="129"/>
      <c r="RLF96" s="129"/>
      <c r="RLG96" s="129"/>
      <c r="RLH96" s="129"/>
      <c r="RLI96" s="129"/>
      <c r="RLJ96" s="129"/>
      <c r="RLK96" s="129"/>
      <c r="RLL96" s="129"/>
      <c r="RLM96" s="129"/>
      <c r="RLN96" s="129"/>
      <c r="RLO96" s="129"/>
      <c r="RLP96" s="129"/>
      <c r="RLQ96" s="129"/>
      <c r="RLR96" s="129"/>
      <c r="RLS96" s="129"/>
      <c r="RLT96" s="129"/>
      <c r="RLU96" s="129"/>
      <c r="RLV96" s="129"/>
      <c r="RLW96" s="129"/>
      <c r="RLX96" s="129"/>
      <c r="RLY96" s="129"/>
      <c r="RLZ96" s="129"/>
      <c r="RMA96" s="129"/>
      <c r="RMB96" s="129"/>
      <c r="RMC96" s="129"/>
      <c r="RMD96" s="129"/>
      <c r="RME96" s="129"/>
      <c r="RMF96" s="129"/>
      <c r="RMG96" s="129"/>
      <c r="RMH96" s="129"/>
      <c r="RMI96" s="129"/>
      <c r="RMJ96" s="129"/>
      <c r="RMK96" s="129"/>
      <c r="RML96" s="129"/>
      <c r="RMM96" s="129"/>
      <c r="RMN96" s="129"/>
      <c r="RMO96" s="129"/>
      <c r="RMP96" s="129"/>
      <c r="RMQ96" s="129"/>
      <c r="RMR96" s="129"/>
      <c r="RMS96" s="129"/>
      <c r="RMT96" s="129"/>
      <c r="RMU96" s="129"/>
      <c r="RMV96" s="129"/>
      <c r="RMW96" s="129"/>
      <c r="RMX96" s="129"/>
      <c r="RMY96" s="129"/>
      <c r="RMZ96" s="129"/>
      <c r="RNA96" s="129"/>
      <c r="RNB96" s="129"/>
      <c r="RNC96" s="129"/>
      <c r="RND96" s="129"/>
      <c r="RNE96" s="129"/>
      <c r="RNF96" s="129"/>
      <c r="RNG96" s="129"/>
      <c r="RNH96" s="129"/>
      <c r="RNI96" s="129"/>
      <c r="RNJ96" s="129"/>
      <c r="RNK96" s="129"/>
      <c r="RNL96" s="129"/>
      <c r="RNM96" s="129"/>
      <c r="RNN96" s="129"/>
      <c r="RNO96" s="129"/>
      <c r="RNP96" s="129"/>
      <c r="RNQ96" s="129"/>
      <c r="RNR96" s="129"/>
      <c r="RNS96" s="129"/>
      <c r="RNT96" s="129"/>
      <c r="RNU96" s="129"/>
      <c r="RNV96" s="129"/>
      <c r="RNW96" s="129"/>
      <c r="RNX96" s="129"/>
      <c r="RNY96" s="129"/>
      <c r="RNZ96" s="129"/>
      <c r="ROA96" s="129"/>
      <c r="ROB96" s="129"/>
      <c r="ROC96" s="129"/>
      <c r="ROD96" s="129"/>
      <c r="ROE96" s="129"/>
      <c r="ROF96" s="129"/>
      <c r="ROG96" s="129"/>
      <c r="ROH96" s="129"/>
      <c r="ROI96" s="129"/>
      <c r="ROJ96" s="129"/>
      <c r="ROK96" s="129"/>
      <c r="ROL96" s="129"/>
      <c r="ROM96" s="129"/>
      <c r="RON96" s="129"/>
      <c r="ROO96" s="129"/>
      <c r="ROP96" s="129"/>
      <c r="ROQ96" s="129"/>
      <c r="ROR96" s="129"/>
      <c r="ROS96" s="129"/>
      <c r="ROT96" s="129"/>
      <c r="ROU96" s="129"/>
      <c r="ROV96" s="129"/>
      <c r="ROW96" s="129"/>
      <c r="ROX96" s="129"/>
      <c r="ROY96" s="129"/>
      <c r="ROZ96" s="129"/>
      <c r="RPA96" s="129"/>
      <c r="RPB96" s="129"/>
      <c r="RPC96" s="129"/>
      <c r="RPD96" s="129"/>
      <c r="RPE96" s="129"/>
      <c r="RPF96" s="129"/>
      <c r="RPG96" s="129"/>
      <c r="RPH96" s="129"/>
      <c r="RPI96" s="129"/>
      <c r="RPJ96" s="129"/>
      <c r="RPK96" s="129"/>
      <c r="RPL96" s="129"/>
      <c r="RPM96" s="129"/>
      <c r="RPN96" s="129"/>
      <c r="RPO96" s="129"/>
      <c r="RPP96" s="129"/>
      <c r="RPQ96" s="129"/>
      <c r="RPR96" s="129"/>
      <c r="RPS96" s="129"/>
      <c r="RPT96" s="129"/>
      <c r="RPU96" s="129"/>
      <c r="RPV96" s="129"/>
      <c r="RPW96" s="129"/>
      <c r="RPX96" s="129"/>
      <c r="RPY96" s="129"/>
      <c r="RPZ96" s="129"/>
      <c r="RQA96" s="129"/>
      <c r="RQB96" s="129"/>
      <c r="RQC96" s="129"/>
      <c r="RQD96" s="129"/>
      <c r="RQE96" s="129"/>
      <c r="RQF96" s="129"/>
      <c r="RQG96" s="129"/>
      <c r="RQH96" s="129"/>
      <c r="RQI96" s="129"/>
      <c r="RQJ96" s="129"/>
      <c r="RQK96" s="129"/>
      <c r="RQL96" s="129"/>
      <c r="RQM96" s="129"/>
      <c r="RQN96" s="129"/>
      <c r="RQO96" s="129"/>
      <c r="RQP96" s="129"/>
      <c r="RQQ96" s="129"/>
      <c r="RQR96" s="129"/>
      <c r="RQS96" s="129"/>
      <c r="RQT96" s="129"/>
      <c r="RQU96" s="129"/>
      <c r="RQV96" s="129"/>
      <c r="RQW96" s="129"/>
      <c r="RQX96" s="129"/>
      <c r="RQY96" s="129"/>
      <c r="RQZ96" s="129"/>
      <c r="RRA96" s="129"/>
      <c r="RRB96" s="129"/>
      <c r="RRC96" s="129"/>
      <c r="RRD96" s="129"/>
      <c r="RRE96" s="129"/>
      <c r="RRF96" s="129"/>
      <c r="RRG96" s="129"/>
      <c r="RRH96" s="129"/>
      <c r="RRI96" s="129"/>
      <c r="RRJ96" s="129"/>
      <c r="RRK96" s="129"/>
      <c r="RRL96" s="129"/>
      <c r="RRM96" s="129"/>
      <c r="RRN96" s="129"/>
      <c r="RRO96" s="129"/>
      <c r="RRP96" s="129"/>
      <c r="RRQ96" s="129"/>
      <c r="RRR96" s="129"/>
      <c r="RRS96" s="129"/>
      <c r="RRT96" s="129"/>
      <c r="RRU96" s="129"/>
      <c r="RRV96" s="129"/>
      <c r="RRW96" s="129"/>
      <c r="RRX96" s="129"/>
      <c r="RRY96" s="129"/>
      <c r="RRZ96" s="129"/>
      <c r="RSA96" s="129"/>
      <c r="RSB96" s="129"/>
      <c r="RSC96" s="129"/>
      <c r="RSD96" s="129"/>
      <c r="RSE96" s="129"/>
      <c r="RSF96" s="129"/>
      <c r="RSG96" s="129"/>
      <c r="RSH96" s="129"/>
      <c r="RSI96" s="129"/>
      <c r="RSJ96" s="129"/>
      <c r="RSK96" s="129"/>
      <c r="RSL96" s="129"/>
      <c r="RSM96" s="129"/>
      <c r="RSN96" s="129"/>
      <c r="RSO96" s="129"/>
      <c r="RSP96" s="129"/>
      <c r="RSQ96" s="129"/>
      <c r="RSR96" s="129"/>
      <c r="RSS96" s="129"/>
      <c r="RST96" s="129"/>
      <c r="RSU96" s="129"/>
      <c r="RSV96" s="129"/>
      <c r="RSW96" s="129"/>
      <c r="RSX96" s="129"/>
      <c r="RSY96" s="129"/>
      <c r="RSZ96" s="129"/>
      <c r="RTA96" s="129"/>
      <c r="RTB96" s="129"/>
      <c r="RTC96" s="129"/>
      <c r="RTD96" s="129"/>
      <c r="RTE96" s="129"/>
      <c r="RTF96" s="129"/>
      <c r="RTG96" s="129"/>
      <c r="RTH96" s="129"/>
      <c r="RTI96" s="129"/>
      <c r="RTJ96" s="129"/>
      <c r="RTK96" s="129"/>
      <c r="RTL96" s="129"/>
      <c r="RTM96" s="129"/>
      <c r="RTN96" s="129"/>
      <c r="RTO96" s="129"/>
      <c r="RTP96" s="129"/>
      <c r="RTQ96" s="129"/>
      <c r="RTR96" s="129"/>
      <c r="RTS96" s="129"/>
      <c r="RTT96" s="129"/>
      <c r="RTU96" s="129"/>
      <c r="RTV96" s="129"/>
      <c r="RTW96" s="129"/>
      <c r="RTX96" s="129"/>
      <c r="RTY96" s="129"/>
      <c r="RTZ96" s="129"/>
      <c r="RUA96" s="129"/>
      <c r="RUB96" s="129"/>
      <c r="RUC96" s="129"/>
      <c r="RUD96" s="129"/>
      <c r="RUE96" s="129"/>
      <c r="RUF96" s="129"/>
      <c r="RUG96" s="129"/>
      <c r="RUH96" s="129"/>
      <c r="RUI96" s="129"/>
      <c r="RUJ96" s="129"/>
      <c r="RUK96" s="129"/>
      <c r="RUL96" s="129"/>
      <c r="RUM96" s="129"/>
      <c r="RUN96" s="129"/>
      <c r="RUO96" s="129"/>
      <c r="RUP96" s="129"/>
      <c r="RUQ96" s="129"/>
      <c r="RUR96" s="129"/>
      <c r="RUS96" s="129"/>
      <c r="RUT96" s="129"/>
      <c r="RUU96" s="129"/>
      <c r="RUV96" s="129"/>
      <c r="RUW96" s="129"/>
      <c r="RUX96" s="129"/>
      <c r="RUY96" s="129"/>
      <c r="RUZ96" s="129"/>
      <c r="RVA96" s="129"/>
      <c r="RVB96" s="129"/>
      <c r="RVC96" s="129"/>
      <c r="RVD96" s="129"/>
      <c r="RVE96" s="129"/>
      <c r="RVF96" s="129"/>
      <c r="RVG96" s="129"/>
      <c r="RVH96" s="129"/>
      <c r="RVI96" s="129"/>
      <c r="RVJ96" s="129"/>
      <c r="RVK96" s="129"/>
      <c r="RVL96" s="129"/>
      <c r="RVM96" s="129"/>
      <c r="RVN96" s="129"/>
      <c r="RVO96" s="129"/>
      <c r="RVP96" s="129"/>
      <c r="RVQ96" s="129"/>
      <c r="RVR96" s="129"/>
      <c r="RVS96" s="129"/>
      <c r="RVT96" s="129"/>
      <c r="RVU96" s="129"/>
      <c r="RVV96" s="129"/>
      <c r="RVW96" s="129"/>
      <c r="RVX96" s="129"/>
      <c r="RVY96" s="129"/>
      <c r="RVZ96" s="129"/>
      <c r="RWA96" s="129"/>
      <c r="RWB96" s="129"/>
      <c r="RWC96" s="129"/>
      <c r="RWD96" s="129"/>
      <c r="RWE96" s="129"/>
      <c r="RWF96" s="129"/>
      <c r="RWG96" s="129"/>
      <c r="RWH96" s="129"/>
      <c r="RWI96" s="129"/>
      <c r="RWJ96" s="129"/>
      <c r="RWK96" s="129"/>
      <c r="RWL96" s="129"/>
      <c r="RWM96" s="129"/>
      <c r="RWN96" s="129"/>
      <c r="RWO96" s="129"/>
      <c r="RWP96" s="129"/>
      <c r="RWQ96" s="129"/>
      <c r="RWR96" s="129"/>
      <c r="RWS96" s="129"/>
      <c r="RWT96" s="129"/>
      <c r="RWU96" s="129"/>
      <c r="RWV96" s="129"/>
      <c r="RWW96" s="129"/>
      <c r="RWX96" s="129"/>
      <c r="RWY96" s="129"/>
      <c r="RWZ96" s="129"/>
      <c r="RXA96" s="129"/>
      <c r="RXB96" s="129"/>
      <c r="RXC96" s="129"/>
      <c r="RXD96" s="129"/>
      <c r="RXE96" s="129"/>
      <c r="RXF96" s="129"/>
      <c r="RXG96" s="129"/>
      <c r="RXH96" s="129"/>
      <c r="RXI96" s="129"/>
      <c r="RXJ96" s="129"/>
      <c r="RXK96" s="129"/>
      <c r="RXL96" s="129"/>
      <c r="RXM96" s="129"/>
      <c r="RXN96" s="129"/>
      <c r="RXO96" s="129"/>
      <c r="RXP96" s="129"/>
      <c r="RXQ96" s="129"/>
      <c r="RXR96" s="129"/>
      <c r="RXS96" s="129"/>
      <c r="RXT96" s="129"/>
      <c r="RXU96" s="129"/>
      <c r="RXV96" s="129"/>
      <c r="RXW96" s="129"/>
      <c r="RXX96" s="129"/>
      <c r="RXY96" s="129"/>
      <c r="RXZ96" s="129"/>
      <c r="RYA96" s="129"/>
      <c r="RYB96" s="129"/>
      <c r="RYC96" s="129"/>
      <c r="RYD96" s="129"/>
      <c r="RYE96" s="129"/>
      <c r="RYF96" s="129"/>
      <c r="RYG96" s="129"/>
      <c r="RYH96" s="129"/>
      <c r="RYI96" s="129"/>
      <c r="RYJ96" s="129"/>
      <c r="RYK96" s="129"/>
      <c r="RYL96" s="129"/>
      <c r="RYM96" s="129"/>
      <c r="RYN96" s="129"/>
      <c r="RYO96" s="129"/>
      <c r="RYP96" s="129"/>
      <c r="RYQ96" s="129"/>
      <c r="RYR96" s="129"/>
      <c r="RYS96" s="129"/>
      <c r="RYT96" s="129"/>
      <c r="RYU96" s="129"/>
      <c r="RYV96" s="129"/>
      <c r="RYW96" s="129"/>
      <c r="RYX96" s="129"/>
      <c r="RYY96" s="129"/>
      <c r="RYZ96" s="129"/>
      <c r="RZA96" s="129"/>
      <c r="RZB96" s="129"/>
      <c r="RZC96" s="129"/>
      <c r="RZD96" s="129"/>
      <c r="RZE96" s="129"/>
      <c r="RZF96" s="129"/>
      <c r="RZG96" s="129"/>
      <c r="RZH96" s="129"/>
      <c r="RZI96" s="129"/>
      <c r="RZJ96" s="129"/>
      <c r="RZK96" s="129"/>
      <c r="RZL96" s="129"/>
      <c r="RZM96" s="129"/>
      <c r="RZN96" s="129"/>
      <c r="RZO96" s="129"/>
      <c r="RZP96" s="129"/>
      <c r="RZQ96" s="129"/>
      <c r="RZR96" s="129"/>
      <c r="RZS96" s="129"/>
      <c r="RZT96" s="129"/>
      <c r="RZU96" s="129"/>
      <c r="RZV96" s="129"/>
      <c r="RZW96" s="129"/>
      <c r="RZX96" s="129"/>
      <c r="RZY96" s="129"/>
      <c r="RZZ96" s="129"/>
      <c r="SAA96" s="129"/>
      <c r="SAB96" s="129"/>
      <c r="SAC96" s="129"/>
      <c r="SAD96" s="129"/>
      <c r="SAE96" s="129"/>
      <c r="SAF96" s="129"/>
      <c r="SAG96" s="129"/>
      <c r="SAH96" s="129"/>
      <c r="SAI96" s="129"/>
      <c r="SAJ96" s="129"/>
      <c r="SAK96" s="129"/>
      <c r="SAL96" s="129"/>
      <c r="SAM96" s="129"/>
      <c r="SAN96" s="129"/>
      <c r="SAO96" s="129"/>
      <c r="SAP96" s="129"/>
      <c r="SAQ96" s="129"/>
      <c r="SAR96" s="129"/>
      <c r="SAS96" s="129"/>
      <c r="SAT96" s="129"/>
      <c r="SAU96" s="129"/>
      <c r="SAV96" s="129"/>
      <c r="SAW96" s="129"/>
      <c r="SAX96" s="129"/>
      <c r="SAY96" s="129"/>
      <c r="SAZ96" s="129"/>
      <c r="SBA96" s="129"/>
      <c r="SBB96" s="129"/>
      <c r="SBC96" s="129"/>
      <c r="SBD96" s="129"/>
      <c r="SBE96" s="129"/>
      <c r="SBF96" s="129"/>
      <c r="SBG96" s="129"/>
      <c r="SBH96" s="129"/>
      <c r="SBI96" s="129"/>
      <c r="SBJ96" s="129"/>
      <c r="SBK96" s="129"/>
      <c r="SBL96" s="129"/>
      <c r="SBM96" s="129"/>
      <c r="SBN96" s="129"/>
      <c r="SBO96" s="129"/>
      <c r="SBP96" s="129"/>
      <c r="SBQ96" s="129"/>
      <c r="SBR96" s="129"/>
      <c r="SBS96" s="129"/>
      <c r="SBT96" s="129"/>
      <c r="SBU96" s="129"/>
      <c r="SBV96" s="129"/>
      <c r="SBW96" s="129"/>
      <c r="SBX96" s="129"/>
      <c r="SBY96" s="129"/>
      <c r="SBZ96" s="129"/>
      <c r="SCA96" s="129"/>
      <c r="SCB96" s="129"/>
      <c r="SCC96" s="129"/>
      <c r="SCD96" s="129"/>
      <c r="SCE96" s="129"/>
      <c r="SCF96" s="129"/>
      <c r="SCG96" s="129"/>
      <c r="SCH96" s="129"/>
      <c r="SCI96" s="129"/>
      <c r="SCJ96" s="129"/>
      <c r="SCK96" s="129"/>
      <c r="SCL96" s="129"/>
      <c r="SCM96" s="129"/>
      <c r="SCN96" s="129"/>
      <c r="SCO96" s="129"/>
      <c r="SCP96" s="129"/>
      <c r="SCQ96" s="129"/>
      <c r="SCR96" s="129"/>
      <c r="SCS96" s="129"/>
      <c r="SCT96" s="129"/>
      <c r="SCU96" s="129"/>
      <c r="SCV96" s="129"/>
      <c r="SCW96" s="129"/>
      <c r="SCX96" s="129"/>
      <c r="SCY96" s="129"/>
      <c r="SCZ96" s="129"/>
      <c r="SDA96" s="129"/>
      <c r="SDB96" s="129"/>
      <c r="SDC96" s="129"/>
      <c r="SDD96" s="129"/>
      <c r="SDE96" s="129"/>
      <c r="SDF96" s="129"/>
      <c r="SDG96" s="129"/>
      <c r="SDH96" s="129"/>
      <c r="SDI96" s="129"/>
      <c r="SDJ96" s="129"/>
      <c r="SDK96" s="129"/>
      <c r="SDL96" s="129"/>
      <c r="SDM96" s="129"/>
      <c r="SDN96" s="129"/>
      <c r="SDO96" s="129"/>
      <c r="SDP96" s="129"/>
      <c r="SDQ96" s="129"/>
      <c r="SDR96" s="129"/>
      <c r="SDS96" s="129"/>
      <c r="SDT96" s="129"/>
      <c r="SDU96" s="129"/>
      <c r="SDV96" s="129"/>
      <c r="SDW96" s="129"/>
      <c r="SDX96" s="129"/>
      <c r="SDY96" s="129"/>
      <c r="SDZ96" s="129"/>
      <c r="SEA96" s="129"/>
      <c r="SEB96" s="129"/>
      <c r="SEC96" s="129"/>
      <c r="SED96" s="129"/>
      <c r="SEE96" s="129"/>
      <c r="SEF96" s="129"/>
      <c r="SEG96" s="129"/>
      <c r="SEH96" s="129"/>
      <c r="SEI96" s="129"/>
      <c r="SEJ96" s="129"/>
      <c r="SEK96" s="129"/>
      <c r="SEL96" s="129"/>
      <c r="SEM96" s="129"/>
      <c r="SEN96" s="129"/>
      <c r="SEO96" s="129"/>
      <c r="SEP96" s="129"/>
      <c r="SEQ96" s="129"/>
      <c r="SER96" s="129"/>
      <c r="SES96" s="129"/>
      <c r="SET96" s="129"/>
      <c r="SEU96" s="129"/>
      <c r="SEV96" s="129"/>
      <c r="SEW96" s="129"/>
      <c r="SEX96" s="129"/>
      <c r="SEY96" s="129"/>
      <c r="SEZ96" s="129"/>
      <c r="SFA96" s="129"/>
      <c r="SFB96" s="129"/>
      <c r="SFC96" s="129"/>
      <c r="SFD96" s="129"/>
      <c r="SFE96" s="129"/>
      <c r="SFF96" s="129"/>
      <c r="SFG96" s="129"/>
      <c r="SFH96" s="129"/>
      <c r="SFI96" s="129"/>
      <c r="SFJ96" s="129"/>
      <c r="SFK96" s="129"/>
      <c r="SFL96" s="129"/>
      <c r="SFM96" s="129"/>
      <c r="SFN96" s="129"/>
      <c r="SFO96" s="129"/>
      <c r="SFP96" s="129"/>
      <c r="SFQ96" s="129"/>
      <c r="SFR96" s="129"/>
      <c r="SFS96" s="129"/>
      <c r="SFT96" s="129"/>
      <c r="SFU96" s="129"/>
      <c r="SFV96" s="129"/>
      <c r="SFW96" s="129"/>
      <c r="SFX96" s="129"/>
      <c r="SFY96" s="129"/>
      <c r="SFZ96" s="129"/>
      <c r="SGA96" s="129"/>
      <c r="SGB96" s="129"/>
      <c r="SGC96" s="129"/>
      <c r="SGD96" s="129"/>
      <c r="SGE96" s="129"/>
      <c r="SGF96" s="129"/>
      <c r="SGG96" s="129"/>
      <c r="SGH96" s="129"/>
      <c r="SGI96" s="129"/>
      <c r="SGJ96" s="129"/>
      <c r="SGK96" s="129"/>
      <c r="SGL96" s="129"/>
      <c r="SGM96" s="129"/>
      <c r="SGN96" s="129"/>
      <c r="SGO96" s="129"/>
      <c r="SGP96" s="129"/>
      <c r="SGQ96" s="129"/>
      <c r="SGR96" s="129"/>
      <c r="SGS96" s="129"/>
      <c r="SGT96" s="129"/>
      <c r="SGU96" s="129"/>
      <c r="SGV96" s="129"/>
      <c r="SGW96" s="129"/>
      <c r="SGX96" s="129"/>
      <c r="SGY96" s="129"/>
      <c r="SGZ96" s="129"/>
      <c r="SHA96" s="129"/>
      <c r="SHB96" s="129"/>
      <c r="SHC96" s="129"/>
      <c r="SHD96" s="129"/>
      <c r="SHE96" s="129"/>
      <c r="SHF96" s="129"/>
      <c r="SHG96" s="129"/>
      <c r="SHH96" s="129"/>
      <c r="SHI96" s="129"/>
      <c r="SHJ96" s="129"/>
      <c r="SHK96" s="129"/>
      <c r="SHL96" s="129"/>
      <c r="SHM96" s="129"/>
      <c r="SHN96" s="129"/>
      <c r="SHO96" s="129"/>
      <c r="SHP96" s="129"/>
      <c r="SHQ96" s="129"/>
      <c r="SHR96" s="129"/>
      <c r="SHS96" s="129"/>
      <c r="SHT96" s="129"/>
      <c r="SHU96" s="129"/>
      <c r="SHV96" s="129"/>
      <c r="SHW96" s="129"/>
      <c r="SHX96" s="129"/>
      <c r="SHY96" s="129"/>
      <c r="SHZ96" s="129"/>
      <c r="SIA96" s="129"/>
      <c r="SIB96" s="129"/>
      <c r="SIC96" s="129"/>
      <c r="SID96" s="129"/>
      <c r="SIE96" s="129"/>
      <c r="SIF96" s="129"/>
      <c r="SIG96" s="129"/>
      <c r="SIH96" s="129"/>
      <c r="SII96" s="129"/>
      <c r="SIJ96" s="129"/>
      <c r="SIK96" s="129"/>
      <c r="SIL96" s="129"/>
      <c r="SIM96" s="129"/>
      <c r="SIN96" s="129"/>
      <c r="SIO96" s="129"/>
      <c r="SIP96" s="129"/>
      <c r="SIQ96" s="129"/>
      <c r="SIR96" s="129"/>
      <c r="SIS96" s="129"/>
      <c r="SIT96" s="129"/>
      <c r="SIU96" s="129"/>
      <c r="SIV96" s="129"/>
      <c r="SIW96" s="129"/>
      <c r="SIX96" s="129"/>
      <c r="SIY96" s="129"/>
      <c r="SIZ96" s="129"/>
      <c r="SJA96" s="129"/>
      <c r="SJB96" s="129"/>
      <c r="SJC96" s="129"/>
      <c r="SJD96" s="129"/>
      <c r="SJE96" s="129"/>
      <c r="SJF96" s="129"/>
      <c r="SJG96" s="129"/>
      <c r="SJH96" s="129"/>
      <c r="SJI96" s="129"/>
      <c r="SJJ96" s="129"/>
      <c r="SJK96" s="129"/>
      <c r="SJL96" s="129"/>
      <c r="SJM96" s="129"/>
      <c r="SJN96" s="129"/>
      <c r="SJO96" s="129"/>
      <c r="SJP96" s="129"/>
      <c r="SJQ96" s="129"/>
      <c r="SJR96" s="129"/>
      <c r="SJS96" s="129"/>
      <c r="SJT96" s="129"/>
      <c r="SJU96" s="129"/>
      <c r="SJV96" s="129"/>
      <c r="SJW96" s="129"/>
      <c r="SJX96" s="129"/>
      <c r="SJY96" s="129"/>
      <c r="SJZ96" s="129"/>
      <c r="SKA96" s="129"/>
      <c r="SKB96" s="129"/>
      <c r="SKC96" s="129"/>
      <c r="SKD96" s="129"/>
      <c r="SKE96" s="129"/>
      <c r="SKF96" s="129"/>
      <c r="SKG96" s="129"/>
      <c r="SKH96" s="129"/>
      <c r="SKI96" s="129"/>
      <c r="SKJ96" s="129"/>
      <c r="SKK96" s="129"/>
      <c r="SKL96" s="129"/>
      <c r="SKM96" s="129"/>
      <c r="SKN96" s="129"/>
      <c r="SKO96" s="129"/>
      <c r="SKP96" s="129"/>
      <c r="SKQ96" s="129"/>
      <c r="SKR96" s="129"/>
      <c r="SKS96" s="129"/>
      <c r="SKT96" s="129"/>
      <c r="SKU96" s="129"/>
      <c r="SKV96" s="129"/>
      <c r="SKW96" s="129"/>
      <c r="SKX96" s="129"/>
      <c r="SKY96" s="129"/>
      <c r="SKZ96" s="129"/>
      <c r="SLA96" s="129"/>
      <c r="SLB96" s="129"/>
      <c r="SLC96" s="129"/>
      <c r="SLD96" s="129"/>
      <c r="SLE96" s="129"/>
      <c r="SLF96" s="129"/>
      <c r="SLG96" s="129"/>
      <c r="SLH96" s="129"/>
      <c r="SLI96" s="129"/>
      <c r="SLJ96" s="129"/>
      <c r="SLK96" s="129"/>
      <c r="SLL96" s="129"/>
      <c r="SLM96" s="129"/>
      <c r="SLN96" s="129"/>
      <c r="SLO96" s="129"/>
      <c r="SLP96" s="129"/>
      <c r="SLQ96" s="129"/>
      <c r="SLR96" s="129"/>
      <c r="SLS96" s="129"/>
      <c r="SLT96" s="129"/>
      <c r="SLU96" s="129"/>
      <c r="SLV96" s="129"/>
      <c r="SLW96" s="129"/>
      <c r="SLX96" s="129"/>
      <c r="SLY96" s="129"/>
      <c r="SLZ96" s="129"/>
      <c r="SMA96" s="129"/>
      <c r="SMB96" s="129"/>
      <c r="SMC96" s="129"/>
      <c r="SMD96" s="129"/>
      <c r="SME96" s="129"/>
      <c r="SMF96" s="129"/>
      <c r="SMG96" s="129"/>
      <c r="SMH96" s="129"/>
      <c r="SMI96" s="129"/>
      <c r="SMJ96" s="129"/>
      <c r="SMK96" s="129"/>
      <c r="SML96" s="129"/>
      <c r="SMM96" s="129"/>
      <c r="SMN96" s="129"/>
      <c r="SMO96" s="129"/>
      <c r="SMP96" s="129"/>
      <c r="SMQ96" s="129"/>
      <c r="SMR96" s="129"/>
      <c r="SMS96" s="129"/>
      <c r="SMT96" s="129"/>
      <c r="SMU96" s="129"/>
      <c r="SMV96" s="129"/>
      <c r="SMW96" s="129"/>
      <c r="SMX96" s="129"/>
      <c r="SMY96" s="129"/>
      <c r="SMZ96" s="129"/>
      <c r="SNA96" s="129"/>
      <c r="SNB96" s="129"/>
      <c r="SNC96" s="129"/>
      <c r="SND96" s="129"/>
      <c r="SNE96" s="129"/>
      <c r="SNF96" s="129"/>
      <c r="SNG96" s="129"/>
      <c r="SNH96" s="129"/>
      <c r="SNI96" s="129"/>
      <c r="SNJ96" s="129"/>
      <c r="SNK96" s="129"/>
      <c r="SNL96" s="129"/>
      <c r="SNM96" s="129"/>
      <c r="SNN96" s="129"/>
      <c r="SNO96" s="129"/>
      <c r="SNP96" s="129"/>
      <c r="SNQ96" s="129"/>
      <c r="SNR96" s="129"/>
      <c r="SNS96" s="129"/>
      <c r="SNT96" s="129"/>
      <c r="SNU96" s="129"/>
      <c r="SNV96" s="129"/>
      <c r="SNW96" s="129"/>
      <c r="SNX96" s="129"/>
      <c r="SNY96" s="129"/>
      <c r="SNZ96" s="129"/>
      <c r="SOA96" s="129"/>
      <c r="SOB96" s="129"/>
      <c r="SOC96" s="129"/>
      <c r="SOD96" s="129"/>
      <c r="SOE96" s="129"/>
      <c r="SOF96" s="129"/>
      <c r="SOG96" s="129"/>
      <c r="SOH96" s="129"/>
      <c r="SOI96" s="129"/>
      <c r="SOJ96" s="129"/>
      <c r="SOK96" s="129"/>
      <c r="SOL96" s="129"/>
      <c r="SOM96" s="129"/>
      <c r="SON96" s="129"/>
      <c r="SOO96" s="129"/>
      <c r="SOP96" s="129"/>
      <c r="SOQ96" s="129"/>
      <c r="SOR96" s="129"/>
      <c r="SOS96" s="129"/>
      <c r="SOT96" s="129"/>
      <c r="SOU96" s="129"/>
      <c r="SOV96" s="129"/>
      <c r="SOW96" s="129"/>
      <c r="SOX96" s="129"/>
      <c r="SOY96" s="129"/>
      <c r="SOZ96" s="129"/>
      <c r="SPA96" s="129"/>
      <c r="SPB96" s="129"/>
      <c r="SPC96" s="129"/>
      <c r="SPD96" s="129"/>
      <c r="SPE96" s="129"/>
      <c r="SPF96" s="129"/>
      <c r="SPG96" s="129"/>
      <c r="SPH96" s="129"/>
      <c r="SPI96" s="129"/>
      <c r="SPJ96" s="129"/>
      <c r="SPK96" s="129"/>
      <c r="SPL96" s="129"/>
      <c r="SPM96" s="129"/>
      <c r="SPN96" s="129"/>
      <c r="SPO96" s="129"/>
      <c r="SPP96" s="129"/>
      <c r="SPQ96" s="129"/>
      <c r="SPR96" s="129"/>
      <c r="SPS96" s="129"/>
      <c r="SPT96" s="129"/>
      <c r="SPU96" s="129"/>
      <c r="SPV96" s="129"/>
      <c r="SPW96" s="129"/>
      <c r="SPX96" s="129"/>
      <c r="SPY96" s="129"/>
      <c r="SPZ96" s="129"/>
      <c r="SQA96" s="129"/>
      <c r="SQB96" s="129"/>
      <c r="SQC96" s="129"/>
      <c r="SQD96" s="129"/>
      <c r="SQE96" s="129"/>
      <c r="SQF96" s="129"/>
      <c r="SQG96" s="129"/>
      <c r="SQH96" s="129"/>
      <c r="SQI96" s="129"/>
      <c r="SQJ96" s="129"/>
      <c r="SQK96" s="129"/>
      <c r="SQL96" s="129"/>
      <c r="SQM96" s="129"/>
      <c r="SQN96" s="129"/>
      <c r="SQO96" s="129"/>
      <c r="SQP96" s="129"/>
      <c r="SQQ96" s="129"/>
      <c r="SQR96" s="129"/>
      <c r="SQS96" s="129"/>
      <c r="SQT96" s="129"/>
      <c r="SQU96" s="129"/>
      <c r="SQV96" s="129"/>
      <c r="SQW96" s="129"/>
      <c r="SQX96" s="129"/>
      <c r="SQY96" s="129"/>
      <c r="SQZ96" s="129"/>
      <c r="SRA96" s="129"/>
      <c r="SRB96" s="129"/>
      <c r="SRC96" s="129"/>
      <c r="SRD96" s="129"/>
      <c r="SRE96" s="129"/>
      <c r="SRF96" s="129"/>
      <c r="SRG96" s="129"/>
      <c r="SRH96" s="129"/>
      <c r="SRI96" s="129"/>
      <c r="SRJ96" s="129"/>
      <c r="SRK96" s="129"/>
      <c r="SRL96" s="129"/>
      <c r="SRM96" s="129"/>
      <c r="SRN96" s="129"/>
      <c r="SRO96" s="129"/>
      <c r="SRP96" s="129"/>
      <c r="SRQ96" s="129"/>
      <c r="SRR96" s="129"/>
      <c r="SRS96" s="129"/>
      <c r="SRT96" s="129"/>
      <c r="SRU96" s="129"/>
      <c r="SRV96" s="129"/>
      <c r="SRW96" s="129"/>
      <c r="SRX96" s="129"/>
      <c r="SRY96" s="129"/>
      <c r="SRZ96" s="129"/>
      <c r="SSA96" s="129"/>
      <c r="SSB96" s="129"/>
      <c r="SSC96" s="129"/>
      <c r="SSD96" s="129"/>
      <c r="SSE96" s="129"/>
      <c r="SSF96" s="129"/>
      <c r="SSG96" s="129"/>
      <c r="SSH96" s="129"/>
      <c r="SSI96" s="129"/>
      <c r="SSJ96" s="129"/>
      <c r="SSK96" s="129"/>
      <c r="SSL96" s="129"/>
      <c r="SSM96" s="129"/>
      <c r="SSN96" s="129"/>
      <c r="SSO96" s="129"/>
      <c r="SSP96" s="129"/>
      <c r="SSQ96" s="129"/>
      <c r="SSR96" s="129"/>
      <c r="SSS96" s="129"/>
      <c r="SST96" s="129"/>
      <c r="SSU96" s="129"/>
      <c r="SSV96" s="129"/>
      <c r="SSW96" s="129"/>
      <c r="SSX96" s="129"/>
      <c r="SSY96" s="129"/>
      <c r="SSZ96" s="129"/>
      <c r="STA96" s="129"/>
      <c r="STB96" s="129"/>
      <c r="STC96" s="129"/>
      <c r="STD96" s="129"/>
      <c r="STE96" s="129"/>
      <c r="STF96" s="129"/>
      <c r="STG96" s="129"/>
      <c r="STH96" s="129"/>
      <c r="STI96" s="129"/>
      <c r="STJ96" s="129"/>
      <c r="STK96" s="129"/>
      <c r="STL96" s="129"/>
      <c r="STM96" s="129"/>
      <c r="STN96" s="129"/>
      <c r="STO96" s="129"/>
      <c r="STP96" s="129"/>
      <c r="STQ96" s="129"/>
      <c r="STR96" s="129"/>
      <c r="STS96" s="129"/>
      <c r="STT96" s="129"/>
      <c r="STU96" s="129"/>
      <c r="STV96" s="129"/>
      <c r="STW96" s="129"/>
      <c r="STX96" s="129"/>
      <c r="STY96" s="129"/>
      <c r="STZ96" s="129"/>
      <c r="SUA96" s="129"/>
      <c r="SUB96" s="129"/>
      <c r="SUC96" s="129"/>
      <c r="SUD96" s="129"/>
      <c r="SUE96" s="129"/>
      <c r="SUF96" s="129"/>
      <c r="SUG96" s="129"/>
      <c r="SUH96" s="129"/>
      <c r="SUI96" s="129"/>
      <c r="SUJ96" s="129"/>
      <c r="SUK96" s="129"/>
      <c r="SUL96" s="129"/>
      <c r="SUM96" s="129"/>
      <c r="SUN96" s="129"/>
      <c r="SUO96" s="129"/>
      <c r="SUP96" s="129"/>
      <c r="SUQ96" s="129"/>
      <c r="SUR96" s="129"/>
      <c r="SUS96" s="129"/>
      <c r="SUT96" s="129"/>
      <c r="SUU96" s="129"/>
      <c r="SUV96" s="129"/>
      <c r="SUW96" s="129"/>
      <c r="SUX96" s="129"/>
      <c r="SUY96" s="129"/>
      <c r="SUZ96" s="129"/>
      <c r="SVA96" s="129"/>
      <c r="SVB96" s="129"/>
      <c r="SVC96" s="129"/>
      <c r="SVD96" s="129"/>
      <c r="SVE96" s="129"/>
      <c r="SVF96" s="129"/>
      <c r="SVG96" s="129"/>
      <c r="SVH96" s="129"/>
      <c r="SVI96" s="129"/>
      <c r="SVJ96" s="129"/>
      <c r="SVK96" s="129"/>
      <c r="SVL96" s="129"/>
      <c r="SVM96" s="129"/>
      <c r="SVN96" s="129"/>
      <c r="SVO96" s="129"/>
      <c r="SVP96" s="129"/>
      <c r="SVQ96" s="129"/>
      <c r="SVR96" s="129"/>
      <c r="SVS96" s="129"/>
      <c r="SVT96" s="129"/>
      <c r="SVU96" s="129"/>
      <c r="SVV96" s="129"/>
      <c r="SVW96" s="129"/>
      <c r="SVX96" s="129"/>
      <c r="SVY96" s="129"/>
      <c r="SVZ96" s="129"/>
      <c r="SWA96" s="129"/>
      <c r="SWB96" s="129"/>
      <c r="SWC96" s="129"/>
      <c r="SWD96" s="129"/>
      <c r="SWE96" s="129"/>
      <c r="SWF96" s="129"/>
      <c r="SWG96" s="129"/>
      <c r="SWH96" s="129"/>
      <c r="SWI96" s="129"/>
      <c r="SWJ96" s="129"/>
      <c r="SWK96" s="129"/>
      <c r="SWL96" s="129"/>
      <c r="SWM96" s="129"/>
      <c r="SWN96" s="129"/>
      <c r="SWO96" s="129"/>
      <c r="SWP96" s="129"/>
      <c r="SWQ96" s="129"/>
      <c r="SWR96" s="129"/>
      <c r="SWS96" s="129"/>
      <c r="SWT96" s="129"/>
      <c r="SWU96" s="129"/>
      <c r="SWV96" s="129"/>
      <c r="SWW96" s="129"/>
      <c r="SWX96" s="129"/>
      <c r="SWY96" s="129"/>
      <c r="SWZ96" s="129"/>
      <c r="SXA96" s="129"/>
      <c r="SXB96" s="129"/>
      <c r="SXC96" s="129"/>
      <c r="SXD96" s="129"/>
      <c r="SXE96" s="129"/>
      <c r="SXF96" s="129"/>
      <c r="SXG96" s="129"/>
      <c r="SXH96" s="129"/>
      <c r="SXI96" s="129"/>
      <c r="SXJ96" s="129"/>
      <c r="SXK96" s="129"/>
      <c r="SXL96" s="129"/>
      <c r="SXM96" s="129"/>
      <c r="SXN96" s="129"/>
      <c r="SXO96" s="129"/>
      <c r="SXP96" s="129"/>
      <c r="SXQ96" s="129"/>
      <c r="SXR96" s="129"/>
      <c r="SXS96" s="129"/>
      <c r="SXT96" s="129"/>
      <c r="SXU96" s="129"/>
      <c r="SXV96" s="129"/>
      <c r="SXW96" s="129"/>
      <c r="SXX96" s="129"/>
      <c r="SXY96" s="129"/>
      <c r="SXZ96" s="129"/>
      <c r="SYA96" s="129"/>
      <c r="SYB96" s="129"/>
      <c r="SYC96" s="129"/>
      <c r="SYD96" s="129"/>
      <c r="SYE96" s="129"/>
      <c r="SYF96" s="129"/>
      <c r="SYG96" s="129"/>
      <c r="SYH96" s="129"/>
      <c r="SYI96" s="129"/>
      <c r="SYJ96" s="129"/>
      <c r="SYK96" s="129"/>
      <c r="SYL96" s="129"/>
      <c r="SYM96" s="129"/>
      <c r="SYN96" s="129"/>
      <c r="SYO96" s="129"/>
      <c r="SYP96" s="129"/>
      <c r="SYQ96" s="129"/>
      <c r="SYR96" s="129"/>
      <c r="SYS96" s="129"/>
      <c r="SYT96" s="129"/>
      <c r="SYU96" s="129"/>
      <c r="SYV96" s="129"/>
      <c r="SYW96" s="129"/>
      <c r="SYX96" s="129"/>
      <c r="SYY96" s="129"/>
      <c r="SYZ96" s="129"/>
      <c r="SZA96" s="129"/>
      <c r="SZB96" s="129"/>
      <c r="SZC96" s="129"/>
      <c r="SZD96" s="129"/>
      <c r="SZE96" s="129"/>
      <c r="SZF96" s="129"/>
      <c r="SZG96" s="129"/>
      <c r="SZH96" s="129"/>
      <c r="SZI96" s="129"/>
      <c r="SZJ96" s="129"/>
      <c r="SZK96" s="129"/>
      <c r="SZL96" s="129"/>
      <c r="SZM96" s="129"/>
      <c r="SZN96" s="129"/>
      <c r="SZO96" s="129"/>
      <c r="SZP96" s="129"/>
      <c r="SZQ96" s="129"/>
      <c r="SZR96" s="129"/>
      <c r="SZS96" s="129"/>
      <c r="SZT96" s="129"/>
      <c r="SZU96" s="129"/>
      <c r="SZV96" s="129"/>
      <c r="SZW96" s="129"/>
      <c r="SZX96" s="129"/>
      <c r="SZY96" s="129"/>
      <c r="SZZ96" s="129"/>
      <c r="TAA96" s="129"/>
      <c r="TAB96" s="129"/>
      <c r="TAC96" s="129"/>
      <c r="TAD96" s="129"/>
      <c r="TAE96" s="129"/>
      <c r="TAF96" s="129"/>
      <c r="TAG96" s="129"/>
      <c r="TAH96" s="129"/>
      <c r="TAI96" s="129"/>
      <c r="TAJ96" s="129"/>
      <c r="TAK96" s="129"/>
      <c r="TAL96" s="129"/>
      <c r="TAM96" s="129"/>
      <c r="TAN96" s="129"/>
      <c r="TAO96" s="129"/>
      <c r="TAP96" s="129"/>
      <c r="TAQ96" s="129"/>
      <c r="TAR96" s="129"/>
      <c r="TAS96" s="129"/>
      <c r="TAT96" s="129"/>
      <c r="TAU96" s="129"/>
      <c r="TAV96" s="129"/>
      <c r="TAW96" s="129"/>
      <c r="TAX96" s="129"/>
      <c r="TAY96" s="129"/>
      <c r="TAZ96" s="129"/>
      <c r="TBA96" s="129"/>
      <c r="TBB96" s="129"/>
      <c r="TBC96" s="129"/>
      <c r="TBD96" s="129"/>
      <c r="TBE96" s="129"/>
      <c r="TBF96" s="129"/>
      <c r="TBG96" s="129"/>
      <c r="TBH96" s="129"/>
      <c r="TBI96" s="129"/>
      <c r="TBJ96" s="129"/>
      <c r="TBK96" s="129"/>
      <c r="TBL96" s="129"/>
      <c r="TBM96" s="129"/>
      <c r="TBN96" s="129"/>
      <c r="TBO96" s="129"/>
      <c r="TBP96" s="129"/>
      <c r="TBQ96" s="129"/>
      <c r="TBR96" s="129"/>
      <c r="TBS96" s="129"/>
      <c r="TBT96" s="129"/>
      <c r="TBU96" s="129"/>
      <c r="TBV96" s="129"/>
      <c r="TBW96" s="129"/>
      <c r="TBX96" s="129"/>
      <c r="TBY96" s="129"/>
      <c r="TBZ96" s="129"/>
      <c r="TCA96" s="129"/>
      <c r="TCB96" s="129"/>
      <c r="TCC96" s="129"/>
      <c r="TCD96" s="129"/>
      <c r="TCE96" s="129"/>
      <c r="TCF96" s="129"/>
      <c r="TCG96" s="129"/>
      <c r="TCH96" s="129"/>
      <c r="TCI96" s="129"/>
      <c r="TCJ96" s="129"/>
      <c r="TCK96" s="129"/>
      <c r="TCL96" s="129"/>
      <c r="TCM96" s="129"/>
      <c r="TCN96" s="129"/>
      <c r="TCO96" s="129"/>
      <c r="TCP96" s="129"/>
      <c r="TCQ96" s="129"/>
      <c r="TCR96" s="129"/>
      <c r="TCS96" s="129"/>
      <c r="TCT96" s="129"/>
      <c r="TCU96" s="129"/>
      <c r="TCV96" s="129"/>
      <c r="TCW96" s="129"/>
      <c r="TCX96" s="129"/>
      <c r="TCY96" s="129"/>
      <c r="TCZ96" s="129"/>
      <c r="TDA96" s="129"/>
      <c r="TDB96" s="129"/>
      <c r="TDC96" s="129"/>
      <c r="TDD96" s="129"/>
      <c r="TDE96" s="129"/>
      <c r="TDF96" s="129"/>
      <c r="TDG96" s="129"/>
      <c r="TDH96" s="129"/>
      <c r="TDI96" s="129"/>
      <c r="TDJ96" s="129"/>
      <c r="TDK96" s="129"/>
      <c r="TDL96" s="129"/>
      <c r="TDM96" s="129"/>
      <c r="TDN96" s="129"/>
      <c r="TDO96" s="129"/>
      <c r="TDP96" s="129"/>
      <c r="TDQ96" s="129"/>
      <c r="TDR96" s="129"/>
      <c r="TDS96" s="129"/>
      <c r="TDT96" s="129"/>
      <c r="TDU96" s="129"/>
      <c r="TDV96" s="129"/>
      <c r="TDW96" s="129"/>
      <c r="TDX96" s="129"/>
      <c r="TDY96" s="129"/>
      <c r="TDZ96" s="129"/>
      <c r="TEA96" s="129"/>
      <c r="TEB96" s="129"/>
      <c r="TEC96" s="129"/>
      <c r="TED96" s="129"/>
      <c r="TEE96" s="129"/>
      <c r="TEF96" s="129"/>
      <c r="TEG96" s="129"/>
      <c r="TEH96" s="129"/>
      <c r="TEI96" s="129"/>
      <c r="TEJ96" s="129"/>
      <c r="TEK96" s="129"/>
      <c r="TEL96" s="129"/>
      <c r="TEM96" s="129"/>
      <c r="TEN96" s="129"/>
      <c r="TEO96" s="129"/>
      <c r="TEP96" s="129"/>
      <c r="TEQ96" s="129"/>
      <c r="TER96" s="129"/>
      <c r="TES96" s="129"/>
      <c r="TET96" s="129"/>
      <c r="TEU96" s="129"/>
      <c r="TEV96" s="129"/>
      <c r="TEW96" s="129"/>
      <c r="TEX96" s="129"/>
      <c r="TEY96" s="129"/>
      <c r="TEZ96" s="129"/>
      <c r="TFA96" s="129"/>
      <c r="TFB96" s="129"/>
      <c r="TFC96" s="129"/>
      <c r="TFD96" s="129"/>
      <c r="TFE96" s="129"/>
      <c r="TFF96" s="129"/>
      <c r="TFG96" s="129"/>
      <c r="TFH96" s="129"/>
      <c r="TFI96" s="129"/>
      <c r="TFJ96" s="129"/>
      <c r="TFK96" s="129"/>
      <c r="TFL96" s="129"/>
      <c r="TFM96" s="129"/>
      <c r="TFN96" s="129"/>
      <c r="TFO96" s="129"/>
      <c r="TFP96" s="129"/>
      <c r="TFQ96" s="129"/>
      <c r="TFR96" s="129"/>
      <c r="TFS96" s="129"/>
      <c r="TFT96" s="129"/>
      <c r="TFU96" s="129"/>
      <c r="TFV96" s="129"/>
      <c r="TFW96" s="129"/>
      <c r="TFX96" s="129"/>
      <c r="TFY96" s="129"/>
      <c r="TFZ96" s="129"/>
      <c r="TGA96" s="129"/>
      <c r="TGB96" s="129"/>
      <c r="TGC96" s="129"/>
      <c r="TGD96" s="129"/>
      <c r="TGE96" s="129"/>
      <c r="TGF96" s="129"/>
      <c r="TGG96" s="129"/>
      <c r="TGH96" s="129"/>
      <c r="TGI96" s="129"/>
      <c r="TGJ96" s="129"/>
      <c r="TGK96" s="129"/>
      <c r="TGL96" s="129"/>
      <c r="TGM96" s="129"/>
      <c r="TGN96" s="129"/>
      <c r="TGO96" s="129"/>
      <c r="TGP96" s="129"/>
      <c r="TGQ96" s="129"/>
      <c r="TGR96" s="129"/>
      <c r="TGS96" s="129"/>
      <c r="TGT96" s="129"/>
      <c r="TGU96" s="129"/>
      <c r="TGV96" s="129"/>
      <c r="TGW96" s="129"/>
      <c r="TGX96" s="129"/>
      <c r="TGY96" s="129"/>
      <c r="TGZ96" s="129"/>
      <c r="THA96" s="129"/>
      <c r="THB96" s="129"/>
      <c r="THC96" s="129"/>
      <c r="THD96" s="129"/>
      <c r="THE96" s="129"/>
      <c r="THF96" s="129"/>
      <c r="THG96" s="129"/>
      <c r="THH96" s="129"/>
      <c r="THI96" s="129"/>
      <c r="THJ96" s="129"/>
      <c r="THK96" s="129"/>
      <c r="THL96" s="129"/>
      <c r="THM96" s="129"/>
      <c r="THN96" s="129"/>
      <c r="THO96" s="129"/>
      <c r="THP96" s="129"/>
      <c r="THQ96" s="129"/>
      <c r="THR96" s="129"/>
      <c r="THS96" s="129"/>
      <c r="THT96" s="129"/>
      <c r="THU96" s="129"/>
      <c r="THV96" s="129"/>
      <c r="THW96" s="129"/>
      <c r="THX96" s="129"/>
      <c r="THY96" s="129"/>
      <c r="THZ96" s="129"/>
      <c r="TIA96" s="129"/>
      <c r="TIB96" s="129"/>
      <c r="TIC96" s="129"/>
      <c r="TID96" s="129"/>
      <c r="TIE96" s="129"/>
      <c r="TIF96" s="129"/>
      <c r="TIG96" s="129"/>
      <c r="TIH96" s="129"/>
      <c r="TII96" s="129"/>
      <c r="TIJ96" s="129"/>
      <c r="TIK96" s="129"/>
      <c r="TIL96" s="129"/>
      <c r="TIM96" s="129"/>
      <c r="TIN96" s="129"/>
      <c r="TIO96" s="129"/>
      <c r="TIP96" s="129"/>
      <c r="TIQ96" s="129"/>
      <c r="TIR96" s="129"/>
      <c r="TIS96" s="129"/>
      <c r="TIT96" s="129"/>
      <c r="TIU96" s="129"/>
      <c r="TIV96" s="129"/>
      <c r="TIW96" s="129"/>
      <c r="TIX96" s="129"/>
      <c r="TIY96" s="129"/>
      <c r="TIZ96" s="129"/>
      <c r="TJA96" s="129"/>
      <c r="TJB96" s="129"/>
      <c r="TJC96" s="129"/>
      <c r="TJD96" s="129"/>
      <c r="TJE96" s="129"/>
      <c r="TJF96" s="129"/>
      <c r="TJG96" s="129"/>
      <c r="TJH96" s="129"/>
      <c r="TJI96" s="129"/>
      <c r="TJJ96" s="129"/>
      <c r="TJK96" s="129"/>
      <c r="TJL96" s="129"/>
      <c r="TJM96" s="129"/>
      <c r="TJN96" s="129"/>
      <c r="TJO96" s="129"/>
      <c r="TJP96" s="129"/>
      <c r="TJQ96" s="129"/>
      <c r="TJR96" s="129"/>
      <c r="TJS96" s="129"/>
      <c r="TJT96" s="129"/>
      <c r="TJU96" s="129"/>
      <c r="TJV96" s="129"/>
      <c r="TJW96" s="129"/>
      <c r="TJX96" s="129"/>
      <c r="TJY96" s="129"/>
      <c r="TJZ96" s="129"/>
      <c r="TKA96" s="129"/>
      <c r="TKB96" s="129"/>
      <c r="TKC96" s="129"/>
      <c r="TKD96" s="129"/>
      <c r="TKE96" s="129"/>
      <c r="TKF96" s="129"/>
      <c r="TKG96" s="129"/>
      <c r="TKH96" s="129"/>
      <c r="TKI96" s="129"/>
      <c r="TKJ96" s="129"/>
      <c r="TKK96" s="129"/>
      <c r="TKL96" s="129"/>
      <c r="TKM96" s="129"/>
      <c r="TKN96" s="129"/>
      <c r="TKO96" s="129"/>
      <c r="TKP96" s="129"/>
      <c r="TKQ96" s="129"/>
      <c r="TKR96" s="129"/>
      <c r="TKS96" s="129"/>
      <c r="TKT96" s="129"/>
      <c r="TKU96" s="129"/>
      <c r="TKV96" s="129"/>
      <c r="TKW96" s="129"/>
      <c r="TKX96" s="129"/>
      <c r="TKY96" s="129"/>
      <c r="TKZ96" s="129"/>
      <c r="TLA96" s="129"/>
      <c r="TLB96" s="129"/>
      <c r="TLC96" s="129"/>
      <c r="TLD96" s="129"/>
      <c r="TLE96" s="129"/>
      <c r="TLF96" s="129"/>
      <c r="TLG96" s="129"/>
      <c r="TLH96" s="129"/>
      <c r="TLI96" s="129"/>
      <c r="TLJ96" s="129"/>
      <c r="TLK96" s="129"/>
      <c r="TLL96" s="129"/>
      <c r="TLM96" s="129"/>
      <c r="TLN96" s="129"/>
      <c r="TLO96" s="129"/>
      <c r="TLP96" s="129"/>
      <c r="TLQ96" s="129"/>
      <c r="TLR96" s="129"/>
      <c r="TLS96" s="129"/>
      <c r="TLT96" s="129"/>
      <c r="TLU96" s="129"/>
      <c r="TLV96" s="129"/>
      <c r="TLW96" s="129"/>
      <c r="TLX96" s="129"/>
      <c r="TLY96" s="129"/>
      <c r="TLZ96" s="129"/>
      <c r="TMA96" s="129"/>
      <c r="TMB96" s="129"/>
      <c r="TMC96" s="129"/>
      <c r="TMD96" s="129"/>
      <c r="TME96" s="129"/>
      <c r="TMF96" s="129"/>
      <c r="TMG96" s="129"/>
      <c r="TMH96" s="129"/>
      <c r="TMI96" s="129"/>
      <c r="TMJ96" s="129"/>
      <c r="TMK96" s="129"/>
      <c r="TML96" s="129"/>
      <c r="TMM96" s="129"/>
      <c r="TMN96" s="129"/>
      <c r="TMO96" s="129"/>
      <c r="TMP96" s="129"/>
      <c r="TMQ96" s="129"/>
      <c r="TMR96" s="129"/>
      <c r="TMS96" s="129"/>
      <c r="TMT96" s="129"/>
      <c r="TMU96" s="129"/>
      <c r="TMV96" s="129"/>
      <c r="TMW96" s="129"/>
      <c r="TMX96" s="129"/>
      <c r="TMY96" s="129"/>
      <c r="TMZ96" s="129"/>
      <c r="TNA96" s="129"/>
      <c r="TNB96" s="129"/>
      <c r="TNC96" s="129"/>
      <c r="TND96" s="129"/>
      <c r="TNE96" s="129"/>
      <c r="TNF96" s="129"/>
      <c r="TNG96" s="129"/>
      <c r="TNH96" s="129"/>
      <c r="TNI96" s="129"/>
      <c r="TNJ96" s="129"/>
      <c r="TNK96" s="129"/>
      <c r="TNL96" s="129"/>
      <c r="TNM96" s="129"/>
      <c r="TNN96" s="129"/>
      <c r="TNO96" s="129"/>
      <c r="TNP96" s="129"/>
      <c r="TNQ96" s="129"/>
      <c r="TNR96" s="129"/>
      <c r="TNS96" s="129"/>
      <c r="TNT96" s="129"/>
      <c r="TNU96" s="129"/>
      <c r="TNV96" s="129"/>
      <c r="TNW96" s="129"/>
      <c r="TNX96" s="129"/>
      <c r="TNY96" s="129"/>
      <c r="TNZ96" s="129"/>
      <c r="TOA96" s="129"/>
      <c r="TOB96" s="129"/>
      <c r="TOC96" s="129"/>
      <c r="TOD96" s="129"/>
      <c r="TOE96" s="129"/>
      <c r="TOF96" s="129"/>
      <c r="TOG96" s="129"/>
      <c r="TOH96" s="129"/>
      <c r="TOI96" s="129"/>
      <c r="TOJ96" s="129"/>
      <c r="TOK96" s="129"/>
      <c r="TOL96" s="129"/>
      <c r="TOM96" s="129"/>
      <c r="TON96" s="129"/>
      <c r="TOO96" s="129"/>
      <c r="TOP96" s="129"/>
      <c r="TOQ96" s="129"/>
      <c r="TOR96" s="129"/>
      <c r="TOS96" s="129"/>
      <c r="TOT96" s="129"/>
      <c r="TOU96" s="129"/>
      <c r="TOV96" s="129"/>
      <c r="TOW96" s="129"/>
      <c r="TOX96" s="129"/>
      <c r="TOY96" s="129"/>
      <c r="TOZ96" s="129"/>
      <c r="TPA96" s="129"/>
      <c r="TPB96" s="129"/>
      <c r="TPC96" s="129"/>
      <c r="TPD96" s="129"/>
      <c r="TPE96" s="129"/>
      <c r="TPF96" s="129"/>
      <c r="TPG96" s="129"/>
      <c r="TPH96" s="129"/>
      <c r="TPI96" s="129"/>
      <c r="TPJ96" s="129"/>
      <c r="TPK96" s="129"/>
      <c r="TPL96" s="129"/>
      <c r="TPM96" s="129"/>
      <c r="TPN96" s="129"/>
      <c r="TPO96" s="129"/>
      <c r="TPP96" s="129"/>
      <c r="TPQ96" s="129"/>
      <c r="TPR96" s="129"/>
      <c r="TPS96" s="129"/>
      <c r="TPT96" s="129"/>
      <c r="TPU96" s="129"/>
      <c r="TPV96" s="129"/>
      <c r="TPW96" s="129"/>
      <c r="TPX96" s="129"/>
      <c r="TPY96" s="129"/>
      <c r="TPZ96" s="129"/>
      <c r="TQA96" s="129"/>
      <c r="TQB96" s="129"/>
      <c r="TQC96" s="129"/>
      <c r="TQD96" s="129"/>
      <c r="TQE96" s="129"/>
      <c r="TQF96" s="129"/>
      <c r="TQG96" s="129"/>
      <c r="TQH96" s="129"/>
      <c r="TQI96" s="129"/>
      <c r="TQJ96" s="129"/>
      <c r="TQK96" s="129"/>
      <c r="TQL96" s="129"/>
      <c r="TQM96" s="129"/>
      <c r="TQN96" s="129"/>
      <c r="TQO96" s="129"/>
      <c r="TQP96" s="129"/>
      <c r="TQQ96" s="129"/>
      <c r="TQR96" s="129"/>
      <c r="TQS96" s="129"/>
      <c r="TQT96" s="129"/>
      <c r="TQU96" s="129"/>
      <c r="TQV96" s="129"/>
      <c r="TQW96" s="129"/>
      <c r="TQX96" s="129"/>
      <c r="TQY96" s="129"/>
      <c r="TQZ96" s="129"/>
      <c r="TRA96" s="129"/>
      <c r="TRB96" s="129"/>
      <c r="TRC96" s="129"/>
      <c r="TRD96" s="129"/>
      <c r="TRE96" s="129"/>
      <c r="TRF96" s="129"/>
      <c r="TRG96" s="129"/>
      <c r="TRH96" s="129"/>
      <c r="TRI96" s="129"/>
      <c r="TRJ96" s="129"/>
      <c r="TRK96" s="129"/>
      <c r="TRL96" s="129"/>
      <c r="TRM96" s="129"/>
      <c r="TRN96" s="129"/>
      <c r="TRO96" s="129"/>
      <c r="TRP96" s="129"/>
      <c r="TRQ96" s="129"/>
      <c r="TRR96" s="129"/>
      <c r="TRS96" s="129"/>
      <c r="TRT96" s="129"/>
      <c r="TRU96" s="129"/>
      <c r="TRV96" s="129"/>
      <c r="TRW96" s="129"/>
      <c r="TRX96" s="129"/>
      <c r="TRY96" s="129"/>
      <c r="TRZ96" s="129"/>
      <c r="TSA96" s="129"/>
      <c r="TSB96" s="129"/>
      <c r="TSC96" s="129"/>
      <c r="TSD96" s="129"/>
      <c r="TSE96" s="129"/>
      <c r="TSF96" s="129"/>
      <c r="TSG96" s="129"/>
      <c r="TSH96" s="129"/>
      <c r="TSI96" s="129"/>
      <c r="TSJ96" s="129"/>
      <c r="TSK96" s="129"/>
      <c r="TSL96" s="129"/>
      <c r="TSM96" s="129"/>
      <c r="TSN96" s="129"/>
      <c r="TSO96" s="129"/>
      <c r="TSP96" s="129"/>
      <c r="TSQ96" s="129"/>
      <c r="TSR96" s="129"/>
      <c r="TSS96" s="129"/>
      <c r="TST96" s="129"/>
      <c r="TSU96" s="129"/>
      <c r="TSV96" s="129"/>
      <c r="TSW96" s="129"/>
      <c r="TSX96" s="129"/>
      <c r="TSY96" s="129"/>
      <c r="TSZ96" s="129"/>
      <c r="TTA96" s="129"/>
      <c r="TTB96" s="129"/>
      <c r="TTC96" s="129"/>
      <c r="TTD96" s="129"/>
      <c r="TTE96" s="129"/>
      <c r="TTF96" s="129"/>
      <c r="TTG96" s="129"/>
      <c r="TTH96" s="129"/>
      <c r="TTI96" s="129"/>
      <c r="TTJ96" s="129"/>
      <c r="TTK96" s="129"/>
      <c r="TTL96" s="129"/>
      <c r="TTM96" s="129"/>
      <c r="TTN96" s="129"/>
      <c r="TTO96" s="129"/>
      <c r="TTP96" s="129"/>
      <c r="TTQ96" s="129"/>
      <c r="TTR96" s="129"/>
      <c r="TTS96" s="129"/>
      <c r="TTT96" s="129"/>
      <c r="TTU96" s="129"/>
      <c r="TTV96" s="129"/>
      <c r="TTW96" s="129"/>
      <c r="TTX96" s="129"/>
      <c r="TTY96" s="129"/>
      <c r="TTZ96" s="129"/>
      <c r="TUA96" s="129"/>
      <c r="TUB96" s="129"/>
      <c r="TUC96" s="129"/>
      <c r="TUD96" s="129"/>
      <c r="TUE96" s="129"/>
      <c r="TUF96" s="129"/>
      <c r="TUG96" s="129"/>
      <c r="TUH96" s="129"/>
      <c r="TUI96" s="129"/>
      <c r="TUJ96" s="129"/>
      <c r="TUK96" s="129"/>
      <c r="TUL96" s="129"/>
      <c r="TUM96" s="129"/>
      <c r="TUN96" s="129"/>
      <c r="TUO96" s="129"/>
      <c r="TUP96" s="129"/>
      <c r="TUQ96" s="129"/>
      <c r="TUR96" s="129"/>
      <c r="TUS96" s="129"/>
      <c r="TUT96" s="129"/>
      <c r="TUU96" s="129"/>
      <c r="TUV96" s="129"/>
      <c r="TUW96" s="129"/>
      <c r="TUX96" s="129"/>
      <c r="TUY96" s="129"/>
      <c r="TUZ96" s="129"/>
      <c r="TVA96" s="129"/>
      <c r="TVB96" s="129"/>
      <c r="TVC96" s="129"/>
      <c r="TVD96" s="129"/>
      <c r="TVE96" s="129"/>
      <c r="TVF96" s="129"/>
      <c r="TVG96" s="129"/>
      <c r="TVH96" s="129"/>
      <c r="TVI96" s="129"/>
      <c r="TVJ96" s="129"/>
      <c r="TVK96" s="129"/>
      <c r="TVL96" s="129"/>
      <c r="TVM96" s="129"/>
      <c r="TVN96" s="129"/>
      <c r="TVO96" s="129"/>
      <c r="TVP96" s="129"/>
      <c r="TVQ96" s="129"/>
      <c r="TVR96" s="129"/>
      <c r="TVS96" s="129"/>
      <c r="TVT96" s="129"/>
      <c r="TVU96" s="129"/>
      <c r="TVV96" s="129"/>
      <c r="TVW96" s="129"/>
      <c r="TVX96" s="129"/>
      <c r="TVY96" s="129"/>
      <c r="TVZ96" s="129"/>
      <c r="TWA96" s="129"/>
      <c r="TWB96" s="129"/>
      <c r="TWC96" s="129"/>
      <c r="TWD96" s="129"/>
      <c r="TWE96" s="129"/>
      <c r="TWF96" s="129"/>
      <c r="TWG96" s="129"/>
      <c r="TWH96" s="129"/>
      <c r="TWI96" s="129"/>
      <c r="TWJ96" s="129"/>
      <c r="TWK96" s="129"/>
      <c r="TWL96" s="129"/>
      <c r="TWM96" s="129"/>
      <c r="TWN96" s="129"/>
      <c r="TWO96" s="129"/>
      <c r="TWP96" s="129"/>
      <c r="TWQ96" s="129"/>
      <c r="TWR96" s="129"/>
      <c r="TWS96" s="129"/>
      <c r="TWT96" s="129"/>
      <c r="TWU96" s="129"/>
      <c r="TWV96" s="129"/>
      <c r="TWW96" s="129"/>
      <c r="TWX96" s="129"/>
      <c r="TWY96" s="129"/>
      <c r="TWZ96" s="129"/>
      <c r="TXA96" s="129"/>
      <c r="TXB96" s="129"/>
      <c r="TXC96" s="129"/>
      <c r="TXD96" s="129"/>
      <c r="TXE96" s="129"/>
      <c r="TXF96" s="129"/>
      <c r="TXG96" s="129"/>
      <c r="TXH96" s="129"/>
      <c r="TXI96" s="129"/>
      <c r="TXJ96" s="129"/>
      <c r="TXK96" s="129"/>
      <c r="TXL96" s="129"/>
      <c r="TXM96" s="129"/>
      <c r="TXN96" s="129"/>
      <c r="TXO96" s="129"/>
      <c r="TXP96" s="129"/>
      <c r="TXQ96" s="129"/>
      <c r="TXR96" s="129"/>
      <c r="TXS96" s="129"/>
      <c r="TXT96" s="129"/>
      <c r="TXU96" s="129"/>
      <c r="TXV96" s="129"/>
      <c r="TXW96" s="129"/>
      <c r="TXX96" s="129"/>
      <c r="TXY96" s="129"/>
      <c r="TXZ96" s="129"/>
      <c r="TYA96" s="129"/>
      <c r="TYB96" s="129"/>
      <c r="TYC96" s="129"/>
      <c r="TYD96" s="129"/>
      <c r="TYE96" s="129"/>
      <c r="TYF96" s="129"/>
      <c r="TYG96" s="129"/>
      <c r="TYH96" s="129"/>
      <c r="TYI96" s="129"/>
      <c r="TYJ96" s="129"/>
      <c r="TYK96" s="129"/>
      <c r="TYL96" s="129"/>
      <c r="TYM96" s="129"/>
      <c r="TYN96" s="129"/>
      <c r="TYO96" s="129"/>
      <c r="TYP96" s="129"/>
      <c r="TYQ96" s="129"/>
      <c r="TYR96" s="129"/>
      <c r="TYS96" s="129"/>
      <c r="TYT96" s="129"/>
      <c r="TYU96" s="129"/>
      <c r="TYV96" s="129"/>
      <c r="TYW96" s="129"/>
      <c r="TYX96" s="129"/>
      <c r="TYY96" s="129"/>
      <c r="TYZ96" s="129"/>
      <c r="TZA96" s="129"/>
      <c r="TZB96" s="129"/>
      <c r="TZC96" s="129"/>
      <c r="TZD96" s="129"/>
      <c r="TZE96" s="129"/>
      <c r="TZF96" s="129"/>
      <c r="TZG96" s="129"/>
      <c r="TZH96" s="129"/>
      <c r="TZI96" s="129"/>
      <c r="TZJ96" s="129"/>
      <c r="TZK96" s="129"/>
      <c r="TZL96" s="129"/>
      <c r="TZM96" s="129"/>
      <c r="TZN96" s="129"/>
      <c r="TZO96" s="129"/>
      <c r="TZP96" s="129"/>
      <c r="TZQ96" s="129"/>
      <c r="TZR96" s="129"/>
      <c r="TZS96" s="129"/>
      <c r="TZT96" s="129"/>
      <c r="TZU96" s="129"/>
      <c r="TZV96" s="129"/>
      <c r="TZW96" s="129"/>
      <c r="TZX96" s="129"/>
      <c r="TZY96" s="129"/>
      <c r="TZZ96" s="129"/>
      <c r="UAA96" s="129"/>
      <c r="UAB96" s="129"/>
      <c r="UAC96" s="129"/>
      <c r="UAD96" s="129"/>
      <c r="UAE96" s="129"/>
      <c r="UAF96" s="129"/>
      <c r="UAG96" s="129"/>
      <c r="UAH96" s="129"/>
      <c r="UAI96" s="129"/>
      <c r="UAJ96" s="129"/>
      <c r="UAK96" s="129"/>
      <c r="UAL96" s="129"/>
      <c r="UAM96" s="129"/>
      <c r="UAN96" s="129"/>
      <c r="UAO96" s="129"/>
      <c r="UAP96" s="129"/>
      <c r="UAQ96" s="129"/>
      <c r="UAR96" s="129"/>
      <c r="UAS96" s="129"/>
      <c r="UAT96" s="129"/>
      <c r="UAU96" s="129"/>
      <c r="UAV96" s="129"/>
      <c r="UAW96" s="129"/>
      <c r="UAX96" s="129"/>
      <c r="UAY96" s="129"/>
      <c r="UAZ96" s="129"/>
      <c r="UBA96" s="129"/>
      <c r="UBB96" s="129"/>
      <c r="UBC96" s="129"/>
      <c r="UBD96" s="129"/>
      <c r="UBE96" s="129"/>
      <c r="UBF96" s="129"/>
      <c r="UBG96" s="129"/>
      <c r="UBH96" s="129"/>
      <c r="UBI96" s="129"/>
      <c r="UBJ96" s="129"/>
      <c r="UBK96" s="129"/>
      <c r="UBL96" s="129"/>
      <c r="UBM96" s="129"/>
      <c r="UBN96" s="129"/>
      <c r="UBO96" s="129"/>
      <c r="UBP96" s="129"/>
      <c r="UBQ96" s="129"/>
      <c r="UBR96" s="129"/>
      <c r="UBS96" s="129"/>
      <c r="UBT96" s="129"/>
      <c r="UBU96" s="129"/>
      <c r="UBV96" s="129"/>
      <c r="UBW96" s="129"/>
      <c r="UBX96" s="129"/>
      <c r="UBY96" s="129"/>
      <c r="UBZ96" s="129"/>
      <c r="UCA96" s="129"/>
      <c r="UCB96" s="129"/>
      <c r="UCC96" s="129"/>
      <c r="UCD96" s="129"/>
      <c r="UCE96" s="129"/>
      <c r="UCF96" s="129"/>
      <c r="UCG96" s="129"/>
      <c r="UCH96" s="129"/>
      <c r="UCI96" s="129"/>
      <c r="UCJ96" s="129"/>
      <c r="UCK96" s="129"/>
      <c r="UCL96" s="129"/>
      <c r="UCM96" s="129"/>
      <c r="UCN96" s="129"/>
      <c r="UCO96" s="129"/>
      <c r="UCP96" s="129"/>
      <c r="UCQ96" s="129"/>
      <c r="UCR96" s="129"/>
      <c r="UCS96" s="129"/>
      <c r="UCT96" s="129"/>
      <c r="UCU96" s="129"/>
      <c r="UCV96" s="129"/>
      <c r="UCW96" s="129"/>
      <c r="UCX96" s="129"/>
      <c r="UCY96" s="129"/>
      <c r="UCZ96" s="129"/>
      <c r="UDA96" s="129"/>
      <c r="UDB96" s="129"/>
      <c r="UDC96" s="129"/>
      <c r="UDD96" s="129"/>
      <c r="UDE96" s="129"/>
      <c r="UDF96" s="129"/>
      <c r="UDG96" s="129"/>
      <c r="UDH96" s="129"/>
      <c r="UDI96" s="129"/>
      <c r="UDJ96" s="129"/>
      <c r="UDK96" s="129"/>
      <c r="UDL96" s="129"/>
      <c r="UDM96" s="129"/>
      <c r="UDN96" s="129"/>
      <c r="UDO96" s="129"/>
      <c r="UDP96" s="129"/>
      <c r="UDQ96" s="129"/>
      <c r="UDR96" s="129"/>
      <c r="UDS96" s="129"/>
      <c r="UDT96" s="129"/>
      <c r="UDU96" s="129"/>
      <c r="UDV96" s="129"/>
      <c r="UDW96" s="129"/>
      <c r="UDX96" s="129"/>
      <c r="UDY96" s="129"/>
      <c r="UDZ96" s="129"/>
      <c r="UEA96" s="129"/>
      <c r="UEB96" s="129"/>
      <c r="UEC96" s="129"/>
      <c r="UED96" s="129"/>
      <c r="UEE96" s="129"/>
      <c r="UEF96" s="129"/>
      <c r="UEG96" s="129"/>
      <c r="UEH96" s="129"/>
      <c r="UEI96" s="129"/>
      <c r="UEJ96" s="129"/>
      <c r="UEK96" s="129"/>
      <c r="UEL96" s="129"/>
      <c r="UEM96" s="129"/>
      <c r="UEN96" s="129"/>
      <c r="UEO96" s="129"/>
      <c r="UEP96" s="129"/>
      <c r="UEQ96" s="129"/>
      <c r="UER96" s="129"/>
      <c r="UES96" s="129"/>
      <c r="UET96" s="129"/>
      <c r="UEU96" s="129"/>
      <c r="UEV96" s="129"/>
      <c r="UEW96" s="129"/>
      <c r="UEX96" s="129"/>
      <c r="UEY96" s="129"/>
      <c r="UEZ96" s="129"/>
      <c r="UFA96" s="129"/>
      <c r="UFB96" s="129"/>
      <c r="UFC96" s="129"/>
      <c r="UFD96" s="129"/>
      <c r="UFE96" s="129"/>
      <c r="UFF96" s="129"/>
      <c r="UFG96" s="129"/>
      <c r="UFH96" s="129"/>
      <c r="UFI96" s="129"/>
      <c r="UFJ96" s="129"/>
      <c r="UFK96" s="129"/>
      <c r="UFL96" s="129"/>
      <c r="UFM96" s="129"/>
      <c r="UFN96" s="129"/>
      <c r="UFO96" s="129"/>
      <c r="UFP96" s="129"/>
      <c r="UFQ96" s="129"/>
      <c r="UFR96" s="129"/>
      <c r="UFS96" s="129"/>
      <c r="UFT96" s="129"/>
      <c r="UFU96" s="129"/>
      <c r="UFV96" s="129"/>
      <c r="UFW96" s="129"/>
      <c r="UFX96" s="129"/>
      <c r="UFY96" s="129"/>
      <c r="UFZ96" s="129"/>
      <c r="UGA96" s="129"/>
      <c r="UGB96" s="129"/>
      <c r="UGC96" s="129"/>
      <c r="UGD96" s="129"/>
      <c r="UGE96" s="129"/>
      <c r="UGF96" s="129"/>
      <c r="UGG96" s="129"/>
      <c r="UGH96" s="129"/>
      <c r="UGI96" s="129"/>
      <c r="UGJ96" s="129"/>
      <c r="UGK96" s="129"/>
      <c r="UGL96" s="129"/>
      <c r="UGM96" s="129"/>
      <c r="UGN96" s="129"/>
      <c r="UGO96" s="129"/>
      <c r="UGP96" s="129"/>
      <c r="UGQ96" s="129"/>
      <c r="UGR96" s="129"/>
      <c r="UGS96" s="129"/>
      <c r="UGT96" s="129"/>
      <c r="UGU96" s="129"/>
      <c r="UGV96" s="129"/>
      <c r="UGW96" s="129"/>
      <c r="UGX96" s="129"/>
      <c r="UGY96" s="129"/>
      <c r="UGZ96" s="129"/>
      <c r="UHA96" s="129"/>
      <c r="UHB96" s="129"/>
      <c r="UHC96" s="129"/>
      <c r="UHD96" s="129"/>
      <c r="UHE96" s="129"/>
      <c r="UHF96" s="129"/>
      <c r="UHG96" s="129"/>
      <c r="UHH96" s="129"/>
      <c r="UHI96" s="129"/>
      <c r="UHJ96" s="129"/>
      <c r="UHK96" s="129"/>
      <c r="UHL96" s="129"/>
      <c r="UHM96" s="129"/>
      <c r="UHN96" s="129"/>
      <c r="UHO96" s="129"/>
      <c r="UHP96" s="129"/>
      <c r="UHQ96" s="129"/>
      <c r="UHR96" s="129"/>
      <c r="UHS96" s="129"/>
      <c r="UHT96" s="129"/>
      <c r="UHU96" s="129"/>
      <c r="UHV96" s="129"/>
      <c r="UHW96" s="129"/>
      <c r="UHX96" s="129"/>
      <c r="UHY96" s="129"/>
      <c r="UHZ96" s="129"/>
      <c r="UIA96" s="129"/>
      <c r="UIB96" s="129"/>
      <c r="UIC96" s="129"/>
      <c r="UID96" s="129"/>
      <c r="UIE96" s="129"/>
      <c r="UIF96" s="129"/>
      <c r="UIG96" s="129"/>
      <c r="UIH96" s="129"/>
      <c r="UII96" s="129"/>
      <c r="UIJ96" s="129"/>
      <c r="UIK96" s="129"/>
      <c r="UIL96" s="129"/>
      <c r="UIM96" s="129"/>
      <c r="UIN96" s="129"/>
      <c r="UIO96" s="129"/>
      <c r="UIP96" s="129"/>
      <c r="UIQ96" s="129"/>
      <c r="UIR96" s="129"/>
      <c r="UIS96" s="129"/>
      <c r="UIT96" s="129"/>
      <c r="UIU96" s="129"/>
      <c r="UIV96" s="129"/>
      <c r="UIW96" s="129"/>
      <c r="UIX96" s="129"/>
      <c r="UIY96" s="129"/>
      <c r="UIZ96" s="129"/>
      <c r="UJA96" s="129"/>
      <c r="UJB96" s="129"/>
      <c r="UJC96" s="129"/>
      <c r="UJD96" s="129"/>
      <c r="UJE96" s="129"/>
      <c r="UJF96" s="129"/>
      <c r="UJG96" s="129"/>
      <c r="UJH96" s="129"/>
      <c r="UJI96" s="129"/>
      <c r="UJJ96" s="129"/>
      <c r="UJK96" s="129"/>
      <c r="UJL96" s="129"/>
      <c r="UJM96" s="129"/>
      <c r="UJN96" s="129"/>
      <c r="UJO96" s="129"/>
      <c r="UJP96" s="129"/>
      <c r="UJQ96" s="129"/>
      <c r="UJR96" s="129"/>
      <c r="UJS96" s="129"/>
      <c r="UJT96" s="129"/>
      <c r="UJU96" s="129"/>
      <c r="UJV96" s="129"/>
      <c r="UJW96" s="129"/>
      <c r="UJX96" s="129"/>
      <c r="UJY96" s="129"/>
      <c r="UJZ96" s="129"/>
      <c r="UKA96" s="129"/>
      <c r="UKB96" s="129"/>
      <c r="UKC96" s="129"/>
      <c r="UKD96" s="129"/>
      <c r="UKE96" s="129"/>
      <c r="UKF96" s="129"/>
      <c r="UKG96" s="129"/>
      <c r="UKH96" s="129"/>
      <c r="UKI96" s="129"/>
      <c r="UKJ96" s="129"/>
      <c r="UKK96" s="129"/>
      <c r="UKL96" s="129"/>
      <c r="UKM96" s="129"/>
      <c r="UKN96" s="129"/>
      <c r="UKO96" s="129"/>
      <c r="UKP96" s="129"/>
      <c r="UKQ96" s="129"/>
      <c r="UKR96" s="129"/>
      <c r="UKS96" s="129"/>
      <c r="UKT96" s="129"/>
      <c r="UKU96" s="129"/>
      <c r="UKV96" s="129"/>
      <c r="UKW96" s="129"/>
      <c r="UKX96" s="129"/>
      <c r="UKY96" s="129"/>
      <c r="UKZ96" s="129"/>
      <c r="ULA96" s="129"/>
      <c r="ULB96" s="129"/>
      <c r="ULC96" s="129"/>
      <c r="ULD96" s="129"/>
      <c r="ULE96" s="129"/>
      <c r="ULF96" s="129"/>
      <c r="ULG96" s="129"/>
      <c r="ULH96" s="129"/>
      <c r="ULI96" s="129"/>
      <c r="ULJ96" s="129"/>
      <c r="ULK96" s="129"/>
      <c r="ULL96" s="129"/>
      <c r="ULM96" s="129"/>
      <c r="ULN96" s="129"/>
      <c r="ULO96" s="129"/>
      <c r="ULP96" s="129"/>
      <c r="ULQ96" s="129"/>
      <c r="ULR96" s="129"/>
      <c r="ULS96" s="129"/>
      <c r="ULT96" s="129"/>
      <c r="ULU96" s="129"/>
      <c r="ULV96" s="129"/>
      <c r="ULW96" s="129"/>
      <c r="ULX96" s="129"/>
      <c r="ULY96" s="129"/>
      <c r="ULZ96" s="129"/>
      <c r="UMA96" s="129"/>
      <c r="UMB96" s="129"/>
      <c r="UMC96" s="129"/>
      <c r="UMD96" s="129"/>
      <c r="UME96" s="129"/>
      <c r="UMF96" s="129"/>
      <c r="UMG96" s="129"/>
      <c r="UMH96" s="129"/>
      <c r="UMI96" s="129"/>
      <c r="UMJ96" s="129"/>
      <c r="UMK96" s="129"/>
      <c r="UML96" s="129"/>
      <c r="UMM96" s="129"/>
      <c r="UMN96" s="129"/>
      <c r="UMO96" s="129"/>
      <c r="UMP96" s="129"/>
      <c r="UMQ96" s="129"/>
      <c r="UMR96" s="129"/>
      <c r="UMS96" s="129"/>
      <c r="UMT96" s="129"/>
      <c r="UMU96" s="129"/>
      <c r="UMV96" s="129"/>
      <c r="UMW96" s="129"/>
      <c r="UMX96" s="129"/>
      <c r="UMY96" s="129"/>
      <c r="UMZ96" s="129"/>
      <c r="UNA96" s="129"/>
      <c r="UNB96" s="129"/>
      <c r="UNC96" s="129"/>
      <c r="UND96" s="129"/>
      <c r="UNE96" s="129"/>
      <c r="UNF96" s="129"/>
      <c r="UNG96" s="129"/>
      <c r="UNH96" s="129"/>
      <c r="UNI96" s="129"/>
      <c r="UNJ96" s="129"/>
      <c r="UNK96" s="129"/>
      <c r="UNL96" s="129"/>
      <c r="UNM96" s="129"/>
      <c r="UNN96" s="129"/>
      <c r="UNO96" s="129"/>
      <c r="UNP96" s="129"/>
      <c r="UNQ96" s="129"/>
      <c r="UNR96" s="129"/>
      <c r="UNS96" s="129"/>
      <c r="UNT96" s="129"/>
      <c r="UNU96" s="129"/>
      <c r="UNV96" s="129"/>
      <c r="UNW96" s="129"/>
      <c r="UNX96" s="129"/>
      <c r="UNY96" s="129"/>
      <c r="UNZ96" s="129"/>
      <c r="UOA96" s="129"/>
      <c r="UOB96" s="129"/>
      <c r="UOC96" s="129"/>
      <c r="UOD96" s="129"/>
      <c r="UOE96" s="129"/>
      <c r="UOF96" s="129"/>
      <c r="UOG96" s="129"/>
      <c r="UOH96" s="129"/>
      <c r="UOI96" s="129"/>
      <c r="UOJ96" s="129"/>
      <c r="UOK96" s="129"/>
      <c r="UOL96" s="129"/>
      <c r="UOM96" s="129"/>
      <c r="UON96" s="129"/>
      <c r="UOO96" s="129"/>
      <c r="UOP96" s="129"/>
      <c r="UOQ96" s="129"/>
      <c r="UOR96" s="129"/>
      <c r="UOS96" s="129"/>
      <c r="UOT96" s="129"/>
      <c r="UOU96" s="129"/>
      <c r="UOV96" s="129"/>
      <c r="UOW96" s="129"/>
      <c r="UOX96" s="129"/>
      <c r="UOY96" s="129"/>
      <c r="UOZ96" s="129"/>
      <c r="UPA96" s="129"/>
      <c r="UPB96" s="129"/>
      <c r="UPC96" s="129"/>
      <c r="UPD96" s="129"/>
      <c r="UPE96" s="129"/>
      <c r="UPF96" s="129"/>
      <c r="UPG96" s="129"/>
      <c r="UPH96" s="129"/>
      <c r="UPI96" s="129"/>
      <c r="UPJ96" s="129"/>
      <c r="UPK96" s="129"/>
      <c r="UPL96" s="129"/>
      <c r="UPM96" s="129"/>
      <c r="UPN96" s="129"/>
      <c r="UPO96" s="129"/>
      <c r="UPP96" s="129"/>
      <c r="UPQ96" s="129"/>
      <c r="UPR96" s="129"/>
      <c r="UPS96" s="129"/>
      <c r="UPT96" s="129"/>
      <c r="UPU96" s="129"/>
      <c r="UPV96" s="129"/>
      <c r="UPW96" s="129"/>
      <c r="UPX96" s="129"/>
      <c r="UPY96" s="129"/>
      <c r="UPZ96" s="129"/>
      <c r="UQA96" s="129"/>
      <c r="UQB96" s="129"/>
      <c r="UQC96" s="129"/>
      <c r="UQD96" s="129"/>
      <c r="UQE96" s="129"/>
      <c r="UQF96" s="129"/>
      <c r="UQG96" s="129"/>
      <c r="UQH96" s="129"/>
      <c r="UQI96" s="129"/>
      <c r="UQJ96" s="129"/>
      <c r="UQK96" s="129"/>
      <c r="UQL96" s="129"/>
      <c r="UQM96" s="129"/>
      <c r="UQN96" s="129"/>
      <c r="UQO96" s="129"/>
      <c r="UQP96" s="129"/>
      <c r="UQQ96" s="129"/>
      <c r="UQR96" s="129"/>
      <c r="UQS96" s="129"/>
      <c r="UQT96" s="129"/>
      <c r="UQU96" s="129"/>
      <c r="UQV96" s="129"/>
      <c r="UQW96" s="129"/>
      <c r="UQX96" s="129"/>
      <c r="UQY96" s="129"/>
      <c r="UQZ96" s="129"/>
      <c r="URA96" s="129"/>
      <c r="URB96" s="129"/>
      <c r="URC96" s="129"/>
      <c r="URD96" s="129"/>
      <c r="URE96" s="129"/>
      <c r="URF96" s="129"/>
      <c r="URG96" s="129"/>
      <c r="URH96" s="129"/>
      <c r="URI96" s="129"/>
      <c r="URJ96" s="129"/>
      <c r="URK96" s="129"/>
      <c r="URL96" s="129"/>
      <c r="URM96" s="129"/>
      <c r="URN96" s="129"/>
      <c r="URO96" s="129"/>
      <c r="URP96" s="129"/>
      <c r="URQ96" s="129"/>
      <c r="URR96" s="129"/>
      <c r="URS96" s="129"/>
      <c r="URT96" s="129"/>
      <c r="URU96" s="129"/>
      <c r="URV96" s="129"/>
      <c r="URW96" s="129"/>
      <c r="URX96" s="129"/>
      <c r="URY96" s="129"/>
      <c r="URZ96" s="129"/>
      <c r="USA96" s="129"/>
      <c r="USB96" s="129"/>
      <c r="USC96" s="129"/>
      <c r="USD96" s="129"/>
      <c r="USE96" s="129"/>
      <c r="USF96" s="129"/>
      <c r="USG96" s="129"/>
      <c r="USH96" s="129"/>
      <c r="USI96" s="129"/>
      <c r="USJ96" s="129"/>
      <c r="USK96" s="129"/>
      <c r="USL96" s="129"/>
      <c r="USM96" s="129"/>
      <c r="USN96" s="129"/>
      <c r="USO96" s="129"/>
      <c r="USP96" s="129"/>
      <c r="USQ96" s="129"/>
      <c r="USR96" s="129"/>
      <c r="USS96" s="129"/>
      <c r="UST96" s="129"/>
      <c r="USU96" s="129"/>
      <c r="USV96" s="129"/>
      <c r="USW96" s="129"/>
      <c r="USX96" s="129"/>
      <c r="USY96" s="129"/>
      <c r="USZ96" s="129"/>
      <c r="UTA96" s="129"/>
      <c r="UTB96" s="129"/>
      <c r="UTC96" s="129"/>
      <c r="UTD96" s="129"/>
      <c r="UTE96" s="129"/>
      <c r="UTF96" s="129"/>
      <c r="UTG96" s="129"/>
      <c r="UTH96" s="129"/>
      <c r="UTI96" s="129"/>
      <c r="UTJ96" s="129"/>
      <c r="UTK96" s="129"/>
      <c r="UTL96" s="129"/>
      <c r="UTM96" s="129"/>
      <c r="UTN96" s="129"/>
      <c r="UTO96" s="129"/>
      <c r="UTP96" s="129"/>
      <c r="UTQ96" s="129"/>
      <c r="UTR96" s="129"/>
      <c r="UTS96" s="129"/>
      <c r="UTT96" s="129"/>
      <c r="UTU96" s="129"/>
      <c r="UTV96" s="129"/>
      <c r="UTW96" s="129"/>
      <c r="UTX96" s="129"/>
      <c r="UTY96" s="129"/>
      <c r="UTZ96" s="129"/>
      <c r="UUA96" s="129"/>
      <c r="UUB96" s="129"/>
      <c r="UUC96" s="129"/>
      <c r="UUD96" s="129"/>
      <c r="UUE96" s="129"/>
      <c r="UUF96" s="129"/>
      <c r="UUG96" s="129"/>
      <c r="UUH96" s="129"/>
      <c r="UUI96" s="129"/>
      <c r="UUJ96" s="129"/>
      <c r="UUK96" s="129"/>
      <c r="UUL96" s="129"/>
      <c r="UUM96" s="129"/>
      <c r="UUN96" s="129"/>
      <c r="UUO96" s="129"/>
      <c r="UUP96" s="129"/>
      <c r="UUQ96" s="129"/>
      <c r="UUR96" s="129"/>
      <c r="UUS96" s="129"/>
      <c r="UUT96" s="129"/>
      <c r="UUU96" s="129"/>
      <c r="UUV96" s="129"/>
      <c r="UUW96" s="129"/>
      <c r="UUX96" s="129"/>
      <c r="UUY96" s="129"/>
      <c r="UUZ96" s="129"/>
      <c r="UVA96" s="129"/>
      <c r="UVB96" s="129"/>
      <c r="UVC96" s="129"/>
      <c r="UVD96" s="129"/>
      <c r="UVE96" s="129"/>
      <c r="UVF96" s="129"/>
      <c r="UVG96" s="129"/>
      <c r="UVH96" s="129"/>
      <c r="UVI96" s="129"/>
      <c r="UVJ96" s="129"/>
      <c r="UVK96" s="129"/>
      <c r="UVL96" s="129"/>
      <c r="UVM96" s="129"/>
      <c r="UVN96" s="129"/>
      <c r="UVO96" s="129"/>
      <c r="UVP96" s="129"/>
      <c r="UVQ96" s="129"/>
      <c r="UVR96" s="129"/>
      <c r="UVS96" s="129"/>
      <c r="UVT96" s="129"/>
      <c r="UVU96" s="129"/>
      <c r="UVV96" s="129"/>
      <c r="UVW96" s="129"/>
      <c r="UVX96" s="129"/>
      <c r="UVY96" s="129"/>
      <c r="UVZ96" s="129"/>
      <c r="UWA96" s="129"/>
      <c r="UWB96" s="129"/>
      <c r="UWC96" s="129"/>
      <c r="UWD96" s="129"/>
      <c r="UWE96" s="129"/>
      <c r="UWF96" s="129"/>
      <c r="UWG96" s="129"/>
      <c r="UWH96" s="129"/>
      <c r="UWI96" s="129"/>
      <c r="UWJ96" s="129"/>
      <c r="UWK96" s="129"/>
      <c r="UWL96" s="129"/>
      <c r="UWM96" s="129"/>
      <c r="UWN96" s="129"/>
      <c r="UWO96" s="129"/>
      <c r="UWP96" s="129"/>
      <c r="UWQ96" s="129"/>
      <c r="UWR96" s="129"/>
      <c r="UWS96" s="129"/>
      <c r="UWT96" s="129"/>
      <c r="UWU96" s="129"/>
      <c r="UWV96" s="129"/>
      <c r="UWW96" s="129"/>
      <c r="UWX96" s="129"/>
      <c r="UWY96" s="129"/>
      <c r="UWZ96" s="129"/>
      <c r="UXA96" s="129"/>
      <c r="UXB96" s="129"/>
      <c r="UXC96" s="129"/>
      <c r="UXD96" s="129"/>
      <c r="UXE96" s="129"/>
      <c r="UXF96" s="129"/>
      <c r="UXG96" s="129"/>
      <c r="UXH96" s="129"/>
      <c r="UXI96" s="129"/>
      <c r="UXJ96" s="129"/>
      <c r="UXK96" s="129"/>
      <c r="UXL96" s="129"/>
      <c r="UXM96" s="129"/>
      <c r="UXN96" s="129"/>
      <c r="UXO96" s="129"/>
      <c r="UXP96" s="129"/>
      <c r="UXQ96" s="129"/>
      <c r="UXR96" s="129"/>
      <c r="UXS96" s="129"/>
      <c r="UXT96" s="129"/>
      <c r="UXU96" s="129"/>
      <c r="UXV96" s="129"/>
      <c r="UXW96" s="129"/>
      <c r="UXX96" s="129"/>
      <c r="UXY96" s="129"/>
      <c r="UXZ96" s="129"/>
      <c r="UYA96" s="129"/>
      <c r="UYB96" s="129"/>
      <c r="UYC96" s="129"/>
      <c r="UYD96" s="129"/>
      <c r="UYE96" s="129"/>
      <c r="UYF96" s="129"/>
      <c r="UYG96" s="129"/>
      <c r="UYH96" s="129"/>
      <c r="UYI96" s="129"/>
      <c r="UYJ96" s="129"/>
      <c r="UYK96" s="129"/>
      <c r="UYL96" s="129"/>
      <c r="UYM96" s="129"/>
      <c r="UYN96" s="129"/>
      <c r="UYO96" s="129"/>
      <c r="UYP96" s="129"/>
      <c r="UYQ96" s="129"/>
      <c r="UYR96" s="129"/>
      <c r="UYS96" s="129"/>
      <c r="UYT96" s="129"/>
      <c r="UYU96" s="129"/>
      <c r="UYV96" s="129"/>
      <c r="UYW96" s="129"/>
      <c r="UYX96" s="129"/>
      <c r="UYY96" s="129"/>
      <c r="UYZ96" s="129"/>
      <c r="UZA96" s="129"/>
      <c r="UZB96" s="129"/>
      <c r="UZC96" s="129"/>
      <c r="UZD96" s="129"/>
      <c r="UZE96" s="129"/>
      <c r="UZF96" s="129"/>
      <c r="UZG96" s="129"/>
      <c r="UZH96" s="129"/>
      <c r="UZI96" s="129"/>
      <c r="UZJ96" s="129"/>
      <c r="UZK96" s="129"/>
      <c r="UZL96" s="129"/>
      <c r="UZM96" s="129"/>
      <c r="UZN96" s="129"/>
      <c r="UZO96" s="129"/>
      <c r="UZP96" s="129"/>
      <c r="UZQ96" s="129"/>
      <c r="UZR96" s="129"/>
      <c r="UZS96" s="129"/>
      <c r="UZT96" s="129"/>
      <c r="UZU96" s="129"/>
      <c r="UZV96" s="129"/>
      <c r="UZW96" s="129"/>
      <c r="UZX96" s="129"/>
      <c r="UZY96" s="129"/>
      <c r="UZZ96" s="129"/>
      <c r="VAA96" s="129"/>
      <c r="VAB96" s="129"/>
      <c r="VAC96" s="129"/>
      <c r="VAD96" s="129"/>
      <c r="VAE96" s="129"/>
      <c r="VAF96" s="129"/>
      <c r="VAG96" s="129"/>
      <c r="VAH96" s="129"/>
      <c r="VAI96" s="129"/>
      <c r="VAJ96" s="129"/>
      <c r="VAK96" s="129"/>
      <c r="VAL96" s="129"/>
      <c r="VAM96" s="129"/>
      <c r="VAN96" s="129"/>
      <c r="VAO96" s="129"/>
      <c r="VAP96" s="129"/>
      <c r="VAQ96" s="129"/>
      <c r="VAR96" s="129"/>
      <c r="VAS96" s="129"/>
      <c r="VAT96" s="129"/>
      <c r="VAU96" s="129"/>
      <c r="VAV96" s="129"/>
      <c r="VAW96" s="129"/>
      <c r="VAX96" s="129"/>
      <c r="VAY96" s="129"/>
      <c r="VAZ96" s="129"/>
      <c r="VBA96" s="129"/>
      <c r="VBB96" s="129"/>
      <c r="VBC96" s="129"/>
      <c r="VBD96" s="129"/>
      <c r="VBE96" s="129"/>
      <c r="VBF96" s="129"/>
      <c r="VBG96" s="129"/>
      <c r="VBH96" s="129"/>
      <c r="VBI96" s="129"/>
      <c r="VBJ96" s="129"/>
      <c r="VBK96" s="129"/>
      <c r="VBL96" s="129"/>
      <c r="VBM96" s="129"/>
      <c r="VBN96" s="129"/>
      <c r="VBO96" s="129"/>
      <c r="VBP96" s="129"/>
      <c r="VBQ96" s="129"/>
      <c r="VBR96" s="129"/>
      <c r="VBS96" s="129"/>
      <c r="VBT96" s="129"/>
      <c r="VBU96" s="129"/>
      <c r="VBV96" s="129"/>
      <c r="VBW96" s="129"/>
      <c r="VBX96" s="129"/>
      <c r="VBY96" s="129"/>
      <c r="VBZ96" s="129"/>
      <c r="VCA96" s="129"/>
      <c r="VCB96" s="129"/>
      <c r="VCC96" s="129"/>
      <c r="VCD96" s="129"/>
      <c r="VCE96" s="129"/>
      <c r="VCF96" s="129"/>
      <c r="VCG96" s="129"/>
      <c r="VCH96" s="129"/>
      <c r="VCI96" s="129"/>
      <c r="VCJ96" s="129"/>
      <c r="VCK96" s="129"/>
      <c r="VCL96" s="129"/>
      <c r="VCM96" s="129"/>
      <c r="VCN96" s="129"/>
      <c r="VCO96" s="129"/>
      <c r="VCP96" s="129"/>
      <c r="VCQ96" s="129"/>
      <c r="VCR96" s="129"/>
      <c r="VCS96" s="129"/>
      <c r="VCT96" s="129"/>
      <c r="VCU96" s="129"/>
      <c r="VCV96" s="129"/>
      <c r="VCW96" s="129"/>
      <c r="VCX96" s="129"/>
      <c r="VCY96" s="129"/>
      <c r="VCZ96" s="129"/>
      <c r="VDA96" s="129"/>
      <c r="VDB96" s="129"/>
      <c r="VDC96" s="129"/>
      <c r="VDD96" s="129"/>
      <c r="VDE96" s="129"/>
      <c r="VDF96" s="129"/>
      <c r="VDG96" s="129"/>
      <c r="VDH96" s="129"/>
      <c r="VDI96" s="129"/>
      <c r="VDJ96" s="129"/>
      <c r="VDK96" s="129"/>
      <c r="VDL96" s="129"/>
      <c r="VDM96" s="129"/>
      <c r="VDN96" s="129"/>
      <c r="VDO96" s="129"/>
      <c r="VDP96" s="129"/>
      <c r="VDQ96" s="129"/>
      <c r="VDR96" s="129"/>
      <c r="VDS96" s="129"/>
      <c r="VDT96" s="129"/>
      <c r="VDU96" s="129"/>
      <c r="VDV96" s="129"/>
      <c r="VDW96" s="129"/>
      <c r="VDX96" s="129"/>
      <c r="VDY96" s="129"/>
      <c r="VDZ96" s="129"/>
      <c r="VEA96" s="129"/>
      <c r="VEB96" s="129"/>
      <c r="VEC96" s="129"/>
      <c r="VED96" s="129"/>
      <c r="VEE96" s="129"/>
      <c r="VEF96" s="129"/>
      <c r="VEG96" s="129"/>
      <c r="VEH96" s="129"/>
      <c r="VEI96" s="129"/>
      <c r="VEJ96" s="129"/>
      <c r="VEK96" s="129"/>
      <c r="VEL96" s="129"/>
      <c r="VEM96" s="129"/>
      <c r="VEN96" s="129"/>
      <c r="VEO96" s="129"/>
      <c r="VEP96" s="129"/>
      <c r="VEQ96" s="129"/>
      <c r="VER96" s="129"/>
      <c r="VES96" s="129"/>
      <c r="VET96" s="129"/>
      <c r="VEU96" s="129"/>
      <c r="VEV96" s="129"/>
      <c r="VEW96" s="129"/>
      <c r="VEX96" s="129"/>
      <c r="VEY96" s="129"/>
      <c r="VEZ96" s="129"/>
      <c r="VFA96" s="129"/>
      <c r="VFB96" s="129"/>
      <c r="VFC96" s="129"/>
      <c r="VFD96" s="129"/>
      <c r="VFE96" s="129"/>
      <c r="VFF96" s="129"/>
      <c r="VFG96" s="129"/>
      <c r="VFH96" s="129"/>
      <c r="VFI96" s="129"/>
      <c r="VFJ96" s="129"/>
      <c r="VFK96" s="129"/>
      <c r="VFL96" s="129"/>
      <c r="VFM96" s="129"/>
      <c r="VFN96" s="129"/>
      <c r="VFO96" s="129"/>
      <c r="VFP96" s="129"/>
      <c r="VFQ96" s="129"/>
      <c r="VFR96" s="129"/>
      <c r="VFS96" s="129"/>
      <c r="VFT96" s="129"/>
      <c r="VFU96" s="129"/>
      <c r="VFV96" s="129"/>
      <c r="VFW96" s="129"/>
      <c r="VFX96" s="129"/>
      <c r="VFY96" s="129"/>
      <c r="VFZ96" s="129"/>
      <c r="VGA96" s="129"/>
      <c r="VGB96" s="129"/>
      <c r="VGC96" s="129"/>
      <c r="VGD96" s="129"/>
      <c r="VGE96" s="129"/>
      <c r="VGF96" s="129"/>
      <c r="VGG96" s="129"/>
      <c r="VGH96" s="129"/>
      <c r="VGI96" s="129"/>
      <c r="VGJ96" s="129"/>
      <c r="VGK96" s="129"/>
      <c r="VGL96" s="129"/>
      <c r="VGM96" s="129"/>
      <c r="VGN96" s="129"/>
      <c r="VGO96" s="129"/>
      <c r="VGP96" s="129"/>
      <c r="VGQ96" s="129"/>
      <c r="VGR96" s="129"/>
      <c r="VGS96" s="129"/>
      <c r="VGT96" s="129"/>
      <c r="VGU96" s="129"/>
      <c r="VGV96" s="129"/>
      <c r="VGW96" s="129"/>
      <c r="VGX96" s="129"/>
      <c r="VGY96" s="129"/>
      <c r="VGZ96" s="129"/>
      <c r="VHA96" s="129"/>
      <c r="VHB96" s="129"/>
      <c r="VHC96" s="129"/>
      <c r="VHD96" s="129"/>
      <c r="VHE96" s="129"/>
      <c r="VHF96" s="129"/>
      <c r="VHG96" s="129"/>
      <c r="VHH96" s="129"/>
      <c r="VHI96" s="129"/>
      <c r="VHJ96" s="129"/>
      <c r="VHK96" s="129"/>
      <c r="VHL96" s="129"/>
      <c r="VHM96" s="129"/>
      <c r="VHN96" s="129"/>
      <c r="VHO96" s="129"/>
      <c r="VHP96" s="129"/>
      <c r="VHQ96" s="129"/>
      <c r="VHR96" s="129"/>
      <c r="VHS96" s="129"/>
      <c r="VHT96" s="129"/>
      <c r="VHU96" s="129"/>
      <c r="VHV96" s="129"/>
      <c r="VHW96" s="129"/>
      <c r="VHX96" s="129"/>
      <c r="VHY96" s="129"/>
      <c r="VHZ96" s="129"/>
      <c r="VIA96" s="129"/>
      <c r="VIB96" s="129"/>
      <c r="VIC96" s="129"/>
      <c r="VID96" s="129"/>
      <c r="VIE96" s="129"/>
      <c r="VIF96" s="129"/>
      <c r="VIG96" s="129"/>
      <c r="VIH96" s="129"/>
      <c r="VII96" s="129"/>
      <c r="VIJ96" s="129"/>
      <c r="VIK96" s="129"/>
      <c r="VIL96" s="129"/>
      <c r="VIM96" s="129"/>
      <c r="VIN96" s="129"/>
      <c r="VIO96" s="129"/>
      <c r="VIP96" s="129"/>
      <c r="VIQ96" s="129"/>
      <c r="VIR96" s="129"/>
      <c r="VIS96" s="129"/>
      <c r="VIT96" s="129"/>
      <c r="VIU96" s="129"/>
      <c r="VIV96" s="129"/>
      <c r="VIW96" s="129"/>
      <c r="VIX96" s="129"/>
      <c r="VIY96" s="129"/>
      <c r="VIZ96" s="129"/>
      <c r="VJA96" s="129"/>
      <c r="VJB96" s="129"/>
      <c r="VJC96" s="129"/>
      <c r="VJD96" s="129"/>
      <c r="VJE96" s="129"/>
      <c r="VJF96" s="129"/>
      <c r="VJG96" s="129"/>
      <c r="VJH96" s="129"/>
      <c r="VJI96" s="129"/>
      <c r="VJJ96" s="129"/>
      <c r="VJK96" s="129"/>
      <c r="VJL96" s="129"/>
      <c r="VJM96" s="129"/>
      <c r="VJN96" s="129"/>
      <c r="VJO96" s="129"/>
      <c r="VJP96" s="129"/>
      <c r="VJQ96" s="129"/>
      <c r="VJR96" s="129"/>
      <c r="VJS96" s="129"/>
      <c r="VJT96" s="129"/>
      <c r="VJU96" s="129"/>
      <c r="VJV96" s="129"/>
      <c r="VJW96" s="129"/>
      <c r="VJX96" s="129"/>
      <c r="VJY96" s="129"/>
      <c r="VJZ96" s="129"/>
      <c r="VKA96" s="129"/>
      <c r="VKB96" s="129"/>
      <c r="VKC96" s="129"/>
      <c r="VKD96" s="129"/>
      <c r="VKE96" s="129"/>
      <c r="VKF96" s="129"/>
      <c r="VKG96" s="129"/>
      <c r="VKH96" s="129"/>
      <c r="VKI96" s="129"/>
      <c r="VKJ96" s="129"/>
      <c r="VKK96" s="129"/>
      <c r="VKL96" s="129"/>
      <c r="VKM96" s="129"/>
      <c r="VKN96" s="129"/>
      <c r="VKO96" s="129"/>
      <c r="VKP96" s="129"/>
      <c r="VKQ96" s="129"/>
      <c r="VKR96" s="129"/>
      <c r="VKS96" s="129"/>
      <c r="VKT96" s="129"/>
      <c r="VKU96" s="129"/>
      <c r="VKV96" s="129"/>
      <c r="VKW96" s="129"/>
      <c r="VKX96" s="129"/>
      <c r="VKY96" s="129"/>
      <c r="VKZ96" s="129"/>
      <c r="VLA96" s="129"/>
      <c r="VLB96" s="129"/>
      <c r="VLC96" s="129"/>
      <c r="VLD96" s="129"/>
      <c r="VLE96" s="129"/>
      <c r="VLF96" s="129"/>
      <c r="VLG96" s="129"/>
      <c r="VLH96" s="129"/>
      <c r="VLI96" s="129"/>
      <c r="VLJ96" s="129"/>
      <c r="VLK96" s="129"/>
      <c r="VLL96" s="129"/>
      <c r="VLM96" s="129"/>
      <c r="VLN96" s="129"/>
      <c r="VLO96" s="129"/>
      <c r="VLP96" s="129"/>
      <c r="VLQ96" s="129"/>
      <c r="VLR96" s="129"/>
      <c r="VLS96" s="129"/>
      <c r="VLT96" s="129"/>
      <c r="VLU96" s="129"/>
      <c r="VLV96" s="129"/>
      <c r="VLW96" s="129"/>
      <c r="VLX96" s="129"/>
      <c r="VLY96" s="129"/>
      <c r="VLZ96" s="129"/>
      <c r="VMA96" s="129"/>
      <c r="VMB96" s="129"/>
      <c r="VMC96" s="129"/>
      <c r="VMD96" s="129"/>
      <c r="VME96" s="129"/>
      <c r="VMF96" s="129"/>
      <c r="VMG96" s="129"/>
      <c r="VMH96" s="129"/>
      <c r="VMI96" s="129"/>
      <c r="VMJ96" s="129"/>
      <c r="VMK96" s="129"/>
      <c r="VML96" s="129"/>
      <c r="VMM96" s="129"/>
      <c r="VMN96" s="129"/>
      <c r="VMO96" s="129"/>
      <c r="VMP96" s="129"/>
      <c r="VMQ96" s="129"/>
      <c r="VMR96" s="129"/>
      <c r="VMS96" s="129"/>
      <c r="VMT96" s="129"/>
      <c r="VMU96" s="129"/>
      <c r="VMV96" s="129"/>
      <c r="VMW96" s="129"/>
      <c r="VMX96" s="129"/>
      <c r="VMY96" s="129"/>
      <c r="VMZ96" s="129"/>
      <c r="VNA96" s="129"/>
      <c r="VNB96" s="129"/>
      <c r="VNC96" s="129"/>
      <c r="VND96" s="129"/>
      <c r="VNE96" s="129"/>
      <c r="VNF96" s="129"/>
      <c r="VNG96" s="129"/>
      <c r="VNH96" s="129"/>
      <c r="VNI96" s="129"/>
      <c r="VNJ96" s="129"/>
      <c r="VNK96" s="129"/>
      <c r="VNL96" s="129"/>
      <c r="VNM96" s="129"/>
      <c r="VNN96" s="129"/>
      <c r="VNO96" s="129"/>
      <c r="VNP96" s="129"/>
      <c r="VNQ96" s="129"/>
      <c r="VNR96" s="129"/>
      <c r="VNS96" s="129"/>
      <c r="VNT96" s="129"/>
      <c r="VNU96" s="129"/>
      <c r="VNV96" s="129"/>
      <c r="VNW96" s="129"/>
      <c r="VNX96" s="129"/>
      <c r="VNY96" s="129"/>
      <c r="VNZ96" s="129"/>
      <c r="VOA96" s="129"/>
      <c r="VOB96" s="129"/>
      <c r="VOC96" s="129"/>
      <c r="VOD96" s="129"/>
      <c r="VOE96" s="129"/>
      <c r="VOF96" s="129"/>
      <c r="VOG96" s="129"/>
      <c r="VOH96" s="129"/>
      <c r="VOI96" s="129"/>
      <c r="VOJ96" s="129"/>
      <c r="VOK96" s="129"/>
      <c r="VOL96" s="129"/>
      <c r="VOM96" s="129"/>
      <c r="VON96" s="129"/>
      <c r="VOO96" s="129"/>
      <c r="VOP96" s="129"/>
      <c r="VOQ96" s="129"/>
      <c r="VOR96" s="129"/>
      <c r="VOS96" s="129"/>
      <c r="VOT96" s="129"/>
      <c r="VOU96" s="129"/>
      <c r="VOV96" s="129"/>
      <c r="VOW96" s="129"/>
      <c r="VOX96" s="129"/>
      <c r="VOY96" s="129"/>
      <c r="VOZ96" s="129"/>
      <c r="VPA96" s="129"/>
      <c r="VPB96" s="129"/>
      <c r="VPC96" s="129"/>
      <c r="VPD96" s="129"/>
      <c r="VPE96" s="129"/>
      <c r="VPF96" s="129"/>
      <c r="VPG96" s="129"/>
      <c r="VPH96" s="129"/>
      <c r="VPI96" s="129"/>
      <c r="VPJ96" s="129"/>
      <c r="VPK96" s="129"/>
      <c r="VPL96" s="129"/>
      <c r="VPM96" s="129"/>
      <c r="VPN96" s="129"/>
      <c r="VPO96" s="129"/>
      <c r="VPP96" s="129"/>
      <c r="VPQ96" s="129"/>
      <c r="VPR96" s="129"/>
      <c r="VPS96" s="129"/>
      <c r="VPT96" s="129"/>
      <c r="VPU96" s="129"/>
      <c r="VPV96" s="129"/>
      <c r="VPW96" s="129"/>
      <c r="VPX96" s="129"/>
      <c r="VPY96" s="129"/>
      <c r="VPZ96" s="129"/>
      <c r="VQA96" s="129"/>
      <c r="VQB96" s="129"/>
      <c r="VQC96" s="129"/>
      <c r="VQD96" s="129"/>
      <c r="VQE96" s="129"/>
      <c r="VQF96" s="129"/>
      <c r="VQG96" s="129"/>
      <c r="VQH96" s="129"/>
      <c r="VQI96" s="129"/>
      <c r="VQJ96" s="129"/>
      <c r="VQK96" s="129"/>
      <c r="VQL96" s="129"/>
      <c r="VQM96" s="129"/>
      <c r="VQN96" s="129"/>
      <c r="VQO96" s="129"/>
      <c r="VQP96" s="129"/>
      <c r="VQQ96" s="129"/>
      <c r="VQR96" s="129"/>
      <c r="VQS96" s="129"/>
      <c r="VQT96" s="129"/>
      <c r="VQU96" s="129"/>
      <c r="VQV96" s="129"/>
      <c r="VQW96" s="129"/>
      <c r="VQX96" s="129"/>
      <c r="VQY96" s="129"/>
      <c r="VQZ96" s="129"/>
      <c r="VRA96" s="129"/>
      <c r="VRB96" s="129"/>
      <c r="VRC96" s="129"/>
      <c r="VRD96" s="129"/>
      <c r="VRE96" s="129"/>
      <c r="VRF96" s="129"/>
      <c r="VRG96" s="129"/>
      <c r="VRH96" s="129"/>
      <c r="VRI96" s="129"/>
      <c r="VRJ96" s="129"/>
      <c r="VRK96" s="129"/>
      <c r="VRL96" s="129"/>
      <c r="VRM96" s="129"/>
      <c r="VRN96" s="129"/>
      <c r="VRO96" s="129"/>
      <c r="VRP96" s="129"/>
      <c r="VRQ96" s="129"/>
      <c r="VRR96" s="129"/>
      <c r="VRS96" s="129"/>
      <c r="VRT96" s="129"/>
      <c r="VRU96" s="129"/>
      <c r="VRV96" s="129"/>
      <c r="VRW96" s="129"/>
      <c r="VRX96" s="129"/>
      <c r="VRY96" s="129"/>
      <c r="VRZ96" s="129"/>
      <c r="VSA96" s="129"/>
      <c r="VSB96" s="129"/>
      <c r="VSC96" s="129"/>
      <c r="VSD96" s="129"/>
      <c r="VSE96" s="129"/>
      <c r="VSF96" s="129"/>
      <c r="VSG96" s="129"/>
      <c r="VSH96" s="129"/>
      <c r="VSI96" s="129"/>
      <c r="VSJ96" s="129"/>
      <c r="VSK96" s="129"/>
      <c r="VSL96" s="129"/>
      <c r="VSM96" s="129"/>
      <c r="VSN96" s="129"/>
      <c r="VSO96" s="129"/>
      <c r="VSP96" s="129"/>
      <c r="VSQ96" s="129"/>
      <c r="VSR96" s="129"/>
      <c r="VSS96" s="129"/>
      <c r="VST96" s="129"/>
      <c r="VSU96" s="129"/>
      <c r="VSV96" s="129"/>
      <c r="VSW96" s="129"/>
      <c r="VSX96" s="129"/>
      <c r="VSY96" s="129"/>
      <c r="VSZ96" s="129"/>
      <c r="VTA96" s="129"/>
      <c r="VTB96" s="129"/>
      <c r="VTC96" s="129"/>
      <c r="VTD96" s="129"/>
      <c r="VTE96" s="129"/>
      <c r="VTF96" s="129"/>
      <c r="VTG96" s="129"/>
      <c r="VTH96" s="129"/>
      <c r="VTI96" s="129"/>
      <c r="VTJ96" s="129"/>
      <c r="VTK96" s="129"/>
      <c r="VTL96" s="129"/>
      <c r="VTM96" s="129"/>
      <c r="VTN96" s="129"/>
      <c r="VTO96" s="129"/>
      <c r="VTP96" s="129"/>
      <c r="VTQ96" s="129"/>
      <c r="VTR96" s="129"/>
      <c r="VTS96" s="129"/>
      <c r="VTT96" s="129"/>
      <c r="VTU96" s="129"/>
      <c r="VTV96" s="129"/>
      <c r="VTW96" s="129"/>
      <c r="VTX96" s="129"/>
      <c r="VTY96" s="129"/>
      <c r="VTZ96" s="129"/>
      <c r="VUA96" s="129"/>
      <c r="VUB96" s="129"/>
      <c r="VUC96" s="129"/>
      <c r="VUD96" s="129"/>
      <c r="VUE96" s="129"/>
      <c r="VUF96" s="129"/>
      <c r="VUG96" s="129"/>
      <c r="VUH96" s="129"/>
      <c r="VUI96" s="129"/>
      <c r="VUJ96" s="129"/>
      <c r="VUK96" s="129"/>
      <c r="VUL96" s="129"/>
      <c r="VUM96" s="129"/>
      <c r="VUN96" s="129"/>
      <c r="VUO96" s="129"/>
      <c r="VUP96" s="129"/>
      <c r="VUQ96" s="129"/>
      <c r="VUR96" s="129"/>
      <c r="VUS96" s="129"/>
      <c r="VUT96" s="129"/>
      <c r="VUU96" s="129"/>
      <c r="VUV96" s="129"/>
      <c r="VUW96" s="129"/>
      <c r="VUX96" s="129"/>
      <c r="VUY96" s="129"/>
      <c r="VUZ96" s="129"/>
      <c r="VVA96" s="129"/>
      <c r="VVB96" s="129"/>
      <c r="VVC96" s="129"/>
      <c r="VVD96" s="129"/>
      <c r="VVE96" s="129"/>
      <c r="VVF96" s="129"/>
      <c r="VVG96" s="129"/>
      <c r="VVH96" s="129"/>
      <c r="VVI96" s="129"/>
      <c r="VVJ96" s="129"/>
      <c r="VVK96" s="129"/>
      <c r="VVL96" s="129"/>
      <c r="VVM96" s="129"/>
      <c r="VVN96" s="129"/>
      <c r="VVO96" s="129"/>
      <c r="VVP96" s="129"/>
      <c r="VVQ96" s="129"/>
      <c r="VVR96" s="129"/>
      <c r="VVS96" s="129"/>
      <c r="VVT96" s="129"/>
      <c r="VVU96" s="129"/>
      <c r="VVV96" s="129"/>
      <c r="VVW96" s="129"/>
      <c r="VVX96" s="129"/>
      <c r="VVY96" s="129"/>
      <c r="VVZ96" s="129"/>
      <c r="VWA96" s="129"/>
      <c r="VWB96" s="129"/>
      <c r="VWC96" s="129"/>
      <c r="VWD96" s="129"/>
      <c r="VWE96" s="129"/>
      <c r="VWF96" s="129"/>
      <c r="VWG96" s="129"/>
      <c r="VWH96" s="129"/>
      <c r="VWI96" s="129"/>
      <c r="VWJ96" s="129"/>
      <c r="VWK96" s="129"/>
      <c r="VWL96" s="129"/>
      <c r="VWM96" s="129"/>
      <c r="VWN96" s="129"/>
      <c r="VWO96" s="129"/>
      <c r="VWP96" s="129"/>
      <c r="VWQ96" s="129"/>
      <c r="VWR96" s="129"/>
      <c r="VWS96" s="129"/>
      <c r="VWT96" s="129"/>
      <c r="VWU96" s="129"/>
      <c r="VWV96" s="129"/>
      <c r="VWW96" s="129"/>
      <c r="VWX96" s="129"/>
      <c r="VWY96" s="129"/>
      <c r="VWZ96" s="129"/>
      <c r="VXA96" s="129"/>
      <c r="VXB96" s="129"/>
      <c r="VXC96" s="129"/>
      <c r="VXD96" s="129"/>
      <c r="VXE96" s="129"/>
      <c r="VXF96" s="129"/>
      <c r="VXG96" s="129"/>
      <c r="VXH96" s="129"/>
      <c r="VXI96" s="129"/>
      <c r="VXJ96" s="129"/>
      <c r="VXK96" s="129"/>
      <c r="VXL96" s="129"/>
      <c r="VXM96" s="129"/>
      <c r="VXN96" s="129"/>
      <c r="VXO96" s="129"/>
      <c r="VXP96" s="129"/>
      <c r="VXQ96" s="129"/>
      <c r="VXR96" s="129"/>
      <c r="VXS96" s="129"/>
      <c r="VXT96" s="129"/>
      <c r="VXU96" s="129"/>
      <c r="VXV96" s="129"/>
      <c r="VXW96" s="129"/>
      <c r="VXX96" s="129"/>
      <c r="VXY96" s="129"/>
      <c r="VXZ96" s="129"/>
      <c r="VYA96" s="129"/>
      <c r="VYB96" s="129"/>
      <c r="VYC96" s="129"/>
      <c r="VYD96" s="129"/>
      <c r="VYE96" s="129"/>
      <c r="VYF96" s="129"/>
      <c r="VYG96" s="129"/>
      <c r="VYH96" s="129"/>
      <c r="VYI96" s="129"/>
      <c r="VYJ96" s="129"/>
      <c r="VYK96" s="129"/>
      <c r="VYL96" s="129"/>
      <c r="VYM96" s="129"/>
      <c r="VYN96" s="129"/>
      <c r="VYO96" s="129"/>
      <c r="VYP96" s="129"/>
      <c r="VYQ96" s="129"/>
      <c r="VYR96" s="129"/>
      <c r="VYS96" s="129"/>
      <c r="VYT96" s="129"/>
      <c r="VYU96" s="129"/>
      <c r="VYV96" s="129"/>
      <c r="VYW96" s="129"/>
      <c r="VYX96" s="129"/>
      <c r="VYY96" s="129"/>
      <c r="VYZ96" s="129"/>
      <c r="VZA96" s="129"/>
      <c r="VZB96" s="129"/>
      <c r="VZC96" s="129"/>
      <c r="VZD96" s="129"/>
      <c r="VZE96" s="129"/>
      <c r="VZF96" s="129"/>
      <c r="VZG96" s="129"/>
      <c r="VZH96" s="129"/>
      <c r="VZI96" s="129"/>
      <c r="VZJ96" s="129"/>
      <c r="VZK96" s="129"/>
      <c r="VZL96" s="129"/>
      <c r="VZM96" s="129"/>
      <c r="VZN96" s="129"/>
      <c r="VZO96" s="129"/>
      <c r="VZP96" s="129"/>
      <c r="VZQ96" s="129"/>
      <c r="VZR96" s="129"/>
      <c r="VZS96" s="129"/>
      <c r="VZT96" s="129"/>
      <c r="VZU96" s="129"/>
      <c r="VZV96" s="129"/>
      <c r="VZW96" s="129"/>
      <c r="VZX96" s="129"/>
      <c r="VZY96" s="129"/>
      <c r="VZZ96" s="129"/>
      <c r="WAA96" s="129"/>
      <c r="WAB96" s="129"/>
      <c r="WAC96" s="129"/>
      <c r="WAD96" s="129"/>
      <c r="WAE96" s="129"/>
      <c r="WAF96" s="129"/>
      <c r="WAG96" s="129"/>
      <c r="WAH96" s="129"/>
      <c r="WAI96" s="129"/>
      <c r="WAJ96" s="129"/>
      <c r="WAK96" s="129"/>
      <c r="WAL96" s="129"/>
      <c r="WAM96" s="129"/>
      <c r="WAN96" s="129"/>
      <c r="WAO96" s="129"/>
      <c r="WAP96" s="129"/>
      <c r="WAQ96" s="129"/>
      <c r="WAR96" s="129"/>
      <c r="WAS96" s="129"/>
      <c r="WAT96" s="129"/>
      <c r="WAU96" s="129"/>
      <c r="WAV96" s="129"/>
      <c r="WAW96" s="129"/>
      <c r="WAX96" s="129"/>
      <c r="WAY96" s="129"/>
      <c r="WAZ96" s="129"/>
      <c r="WBA96" s="129"/>
      <c r="WBB96" s="129"/>
      <c r="WBC96" s="129"/>
      <c r="WBD96" s="129"/>
      <c r="WBE96" s="129"/>
      <c r="WBF96" s="129"/>
      <c r="WBG96" s="129"/>
      <c r="WBH96" s="129"/>
      <c r="WBI96" s="129"/>
      <c r="WBJ96" s="129"/>
      <c r="WBK96" s="129"/>
      <c r="WBL96" s="129"/>
      <c r="WBM96" s="129"/>
      <c r="WBN96" s="129"/>
      <c r="WBO96" s="129"/>
      <c r="WBP96" s="129"/>
      <c r="WBQ96" s="129"/>
      <c r="WBR96" s="129"/>
      <c r="WBS96" s="129"/>
      <c r="WBT96" s="129"/>
      <c r="WBU96" s="129"/>
      <c r="WBV96" s="129"/>
      <c r="WBW96" s="129"/>
      <c r="WBX96" s="129"/>
      <c r="WBY96" s="129"/>
      <c r="WBZ96" s="129"/>
      <c r="WCA96" s="129"/>
      <c r="WCB96" s="129"/>
      <c r="WCC96" s="129"/>
      <c r="WCD96" s="129"/>
      <c r="WCE96" s="129"/>
      <c r="WCF96" s="129"/>
      <c r="WCG96" s="129"/>
      <c r="WCH96" s="129"/>
      <c r="WCI96" s="129"/>
      <c r="WCJ96" s="129"/>
      <c r="WCK96" s="129"/>
      <c r="WCL96" s="129"/>
      <c r="WCM96" s="129"/>
      <c r="WCN96" s="129"/>
      <c r="WCO96" s="129"/>
      <c r="WCP96" s="129"/>
      <c r="WCQ96" s="129"/>
      <c r="WCR96" s="129"/>
      <c r="WCS96" s="129"/>
      <c r="WCT96" s="129"/>
      <c r="WCU96" s="129"/>
      <c r="WCV96" s="129"/>
      <c r="WCW96" s="129"/>
      <c r="WCX96" s="129"/>
      <c r="WCY96" s="129"/>
      <c r="WCZ96" s="129"/>
      <c r="WDA96" s="129"/>
      <c r="WDB96" s="129"/>
      <c r="WDC96" s="129"/>
      <c r="WDD96" s="129"/>
      <c r="WDE96" s="129"/>
      <c r="WDF96" s="129"/>
      <c r="WDG96" s="129"/>
      <c r="WDH96" s="129"/>
      <c r="WDI96" s="129"/>
      <c r="WDJ96" s="129"/>
      <c r="WDK96" s="129"/>
      <c r="WDL96" s="129"/>
      <c r="WDM96" s="129"/>
      <c r="WDN96" s="129"/>
      <c r="WDO96" s="129"/>
      <c r="WDP96" s="129"/>
      <c r="WDQ96" s="129"/>
      <c r="WDR96" s="129"/>
      <c r="WDS96" s="129"/>
      <c r="WDT96" s="129"/>
      <c r="WDU96" s="129"/>
      <c r="WDV96" s="129"/>
      <c r="WDW96" s="129"/>
      <c r="WDX96" s="129"/>
      <c r="WDY96" s="129"/>
      <c r="WDZ96" s="129"/>
      <c r="WEA96" s="129"/>
      <c r="WEB96" s="129"/>
      <c r="WEC96" s="129"/>
      <c r="WED96" s="129"/>
      <c r="WEE96" s="129"/>
      <c r="WEF96" s="129"/>
      <c r="WEG96" s="129"/>
      <c r="WEH96" s="129"/>
      <c r="WEI96" s="129"/>
      <c r="WEJ96" s="129"/>
      <c r="WEK96" s="129"/>
      <c r="WEL96" s="129"/>
      <c r="WEM96" s="129"/>
      <c r="WEN96" s="129"/>
      <c r="WEO96" s="129"/>
      <c r="WEP96" s="129"/>
      <c r="WEQ96" s="129"/>
      <c r="WER96" s="129"/>
      <c r="WES96" s="129"/>
      <c r="WET96" s="129"/>
      <c r="WEU96" s="129"/>
      <c r="WEV96" s="129"/>
      <c r="WEW96" s="129"/>
      <c r="WEX96" s="129"/>
      <c r="WEY96" s="129"/>
      <c r="WEZ96" s="129"/>
      <c r="WFA96" s="129"/>
      <c r="WFB96" s="129"/>
      <c r="WFC96" s="129"/>
      <c r="WFD96" s="129"/>
      <c r="WFE96" s="129"/>
      <c r="WFF96" s="129"/>
      <c r="WFG96" s="129"/>
      <c r="WFH96" s="129"/>
      <c r="WFI96" s="129"/>
      <c r="WFJ96" s="129"/>
      <c r="WFK96" s="129"/>
      <c r="WFL96" s="129"/>
      <c r="WFM96" s="129"/>
      <c r="WFN96" s="129"/>
      <c r="WFO96" s="129"/>
      <c r="WFP96" s="129"/>
      <c r="WFQ96" s="129"/>
      <c r="WFR96" s="129"/>
      <c r="WFS96" s="129"/>
      <c r="WFT96" s="129"/>
      <c r="WFU96" s="129"/>
      <c r="WFV96" s="129"/>
      <c r="WFW96" s="129"/>
      <c r="WFX96" s="129"/>
      <c r="WFY96" s="129"/>
      <c r="WFZ96" s="129"/>
      <c r="WGA96" s="129"/>
      <c r="WGB96" s="129"/>
      <c r="WGC96" s="129"/>
      <c r="WGD96" s="129"/>
      <c r="WGE96" s="129"/>
      <c r="WGF96" s="129"/>
      <c r="WGG96" s="129"/>
      <c r="WGH96" s="129"/>
      <c r="WGI96" s="129"/>
      <c r="WGJ96" s="129"/>
      <c r="WGK96" s="129"/>
      <c r="WGL96" s="129"/>
      <c r="WGM96" s="129"/>
      <c r="WGN96" s="129"/>
      <c r="WGO96" s="129"/>
      <c r="WGP96" s="129"/>
      <c r="WGQ96" s="129"/>
      <c r="WGR96" s="129"/>
      <c r="WGS96" s="129"/>
      <c r="WGT96" s="129"/>
      <c r="WGU96" s="129"/>
      <c r="WGV96" s="129"/>
      <c r="WGW96" s="129"/>
      <c r="WGX96" s="129"/>
      <c r="WGY96" s="129"/>
      <c r="WGZ96" s="129"/>
      <c r="WHA96" s="129"/>
      <c r="WHB96" s="129"/>
      <c r="WHC96" s="129"/>
      <c r="WHD96" s="129"/>
      <c r="WHE96" s="129"/>
      <c r="WHF96" s="129"/>
      <c r="WHG96" s="129"/>
      <c r="WHH96" s="129"/>
      <c r="WHI96" s="129"/>
      <c r="WHJ96" s="129"/>
      <c r="WHK96" s="129"/>
      <c r="WHL96" s="129"/>
      <c r="WHM96" s="129"/>
      <c r="WHN96" s="129"/>
      <c r="WHO96" s="129"/>
      <c r="WHP96" s="129"/>
      <c r="WHQ96" s="129"/>
      <c r="WHR96" s="129"/>
      <c r="WHS96" s="129"/>
      <c r="WHT96" s="129"/>
      <c r="WHU96" s="129"/>
      <c r="WHV96" s="129"/>
      <c r="WHW96" s="129"/>
      <c r="WHX96" s="129"/>
      <c r="WHY96" s="129"/>
      <c r="WHZ96" s="129"/>
      <c r="WIA96" s="129"/>
      <c r="WIB96" s="129"/>
      <c r="WIC96" s="129"/>
      <c r="WID96" s="129"/>
      <c r="WIE96" s="129"/>
      <c r="WIF96" s="129"/>
      <c r="WIG96" s="129"/>
      <c r="WIH96" s="129"/>
      <c r="WII96" s="129"/>
      <c r="WIJ96" s="129"/>
      <c r="WIK96" s="129"/>
      <c r="WIL96" s="129"/>
      <c r="WIM96" s="129"/>
      <c r="WIN96" s="129"/>
      <c r="WIO96" s="129"/>
      <c r="WIP96" s="129"/>
      <c r="WIQ96" s="129"/>
      <c r="WIR96" s="129"/>
      <c r="WIS96" s="129"/>
      <c r="WIT96" s="129"/>
      <c r="WIU96" s="129"/>
      <c r="WIV96" s="129"/>
      <c r="WIW96" s="129"/>
      <c r="WIX96" s="129"/>
      <c r="WIY96" s="129"/>
      <c r="WIZ96" s="129"/>
      <c r="WJA96" s="129"/>
      <c r="WJB96" s="129"/>
      <c r="WJC96" s="129"/>
      <c r="WJD96" s="129"/>
      <c r="WJE96" s="129"/>
      <c r="WJF96" s="129"/>
      <c r="WJG96" s="129"/>
      <c r="WJH96" s="129"/>
      <c r="WJI96" s="129"/>
      <c r="WJJ96" s="129"/>
      <c r="WJK96" s="129"/>
      <c r="WJL96" s="129"/>
      <c r="WJM96" s="129"/>
      <c r="WJN96" s="129"/>
      <c r="WJO96" s="129"/>
      <c r="WJP96" s="129"/>
      <c r="WJQ96" s="129"/>
      <c r="WJR96" s="129"/>
      <c r="WJS96" s="129"/>
      <c r="WJT96" s="129"/>
      <c r="WJU96" s="129"/>
      <c r="WJV96" s="129"/>
      <c r="WJW96" s="129"/>
      <c r="WJX96" s="129"/>
      <c r="WJY96" s="129"/>
      <c r="WJZ96" s="129"/>
      <c r="WKA96" s="129"/>
      <c r="WKB96" s="129"/>
      <c r="WKC96" s="129"/>
      <c r="WKD96" s="129"/>
      <c r="WKE96" s="129"/>
      <c r="WKF96" s="129"/>
      <c r="WKG96" s="129"/>
      <c r="WKH96" s="129"/>
      <c r="WKI96" s="129"/>
      <c r="WKJ96" s="129"/>
      <c r="WKK96" s="129"/>
      <c r="WKL96" s="129"/>
      <c r="WKM96" s="129"/>
      <c r="WKN96" s="129"/>
      <c r="WKO96" s="129"/>
      <c r="WKP96" s="129"/>
      <c r="WKQ96" s="129"/>
      <c r="WKR96" s="129"/>
      <c r="WKS96" s="129"/>
      <c r="WKT96" s="129"/>
      <c r="WKU96" s="129"/>
      <c r="WKV96" s="129"/>
      <c r="WKW96" s="129"/>
      <c r="WKX96" s="129"/>
      <c r="WKY96" s="129"/>
      <c r="WKZ96" s="129"/>
      <c r="WLA96" s="129"/>
      <c r="WLB96" s="129"/>
      <c r="WLC96" s="129"/>
      <c r="WLD96" s="129"/>
      <c r="WLE96" s="129"/>
      <c r="WLF96" s="129"/>
      <c r="WLG96" s="129"/>
      <c r="WLH96" s="129"/>
      <c r="WLI96" s="129"/>
      <c r="WLJ96" s="129"/>
      <c r="WLK96" s="129"/>
      <c r="WLL96" s="129"/>
      <c r="WLM96" s="129"/>
      <c r="WLN96" s="129"/>
      <c r="WLO96" s="129"/>
      <c r="WLP96" s="129"/>
      <c r="WLQ96" s="129"/>
      <c r="WLR96" s="129"/>
      <c r="WLS96" s="129"/>
      <c r="WLT96" s="129"/>
      <c r="WLU96" s="129"/>
      <c r="WLV96" s="129"/>
      <c r="WLW96" s="129"/>
      <c r="WLX96" s="129"/>
      <c r="WLY96" s="129"/>
      <c r="WLZ96" s="129"/>
      <c r="WMA96" s="129"/>
      <c r="WMB96" s="129"/>
      <c r="WMC96" s="129"/>
      <c r="WMD96" s="129"/>
      <c r="WME96" s="129"/>
      <c r="WMF96" s="129"/>
      <c r="WMG96" s="129"/>
      <c r="WMH96" s="129"/>
      <c r="WMI96" s="129"/>
      <c r="WMJ96" s="129"/>
      <c r="WMK96" s="129"/>
      <c r="WML96" s="129"/>
      <c r="WMM96" s="129"/>
      <c r="WMN96" s="129"/>
      <c r="WMO96" s="129"/>
      <c r="WMP96" s="129"/>
      <c r="WMQ96" s="129"/>
      <c r="WMR96" s="129"/>
      <c r="WMS96" s="129"/>
      <c r="WMT96" s="129"/>
      <c r="WMU96" s="129"/>
      <c r="WMV96" s="129"/>
      <c r="WMW96" s="129"/>
      <c r="WMX96" s="129"/>
      <c r="WMY96" s="129"/>
      <c r="WMZ96" s="129"/>
      <c r="WNA96" s="129"/>
      <c r="WNB96" s="129"/>
      <c r="WNC96" s="129"/>
      <c r="WND96" s="129"/>
      <c r="WNE96" s="129"/>
      <c r="WNF96" s="129"/>
      <c r="WNG96" s="129"/>
      <c r="WNH96" s="129"/>
      <c r="WNI96" s="129"/>
      <c r="WNJ96" s="129"/>
      <c r="WNK96" s="129"/>
      <c r="WNL96" s="129"/>
      <c r="WNM96" s="129"/>
      <c r="WNN96" s="129"/>
      <c r="WNO96" s="129"/>
      <c r="WNP96" s="129"/>
      <c r="WNQ96" s="129"/>
      <c r="WNR96" s="129"/>
      <c r="WNS96" s="129"/>
      <c r="WNT96" s="129"/>
      <c r="WNU96" s="129"/>
      <c r="WNV96" s="129"/>
      <c r="WNW96" s="129"/>
      <c r="WNX96" s="129"/>
      <c r="WNY96" s="129"/>
      <c r="WNZ96" s="129"/>
      <c r="WOA96" s="129"/>
      <c r="WOB96" s="129"/>
      <c r="WOC96" s="129"/>
      <c r="WOD96" s="129"/>
      <c r="WOE96" s="129"/>
      <c r="WOF96" s="129"/>
      <c r="WOG96" s="129"/>
      <c r="WOH96" s="129"/>
      <c r="WOI96" s="129"/>
      <c r="WOJ96" s="129"/>
      <c r="WOK96" s="129"/>
      <c r="WOL96" s="129"/>
      <c r="WOM96" s="129"/>
      <c r="WON96" s="129"/>
      <c r="WOO96" s="129"/>
      <c r="WOP96" s="129"/>
      <c r="WOQ96" s="129"/>
      <c r="WOR96" s="129"/>
      <c r="WOS96" s="129"/>
      <c r="WOT96" s="129"/>
      <c r="WOU96" s="129"/>
      <c r="WOV96" s="129"/>
      <c r="WOW96" s="129"/>
      <c r="WOX96" s="129"/>
      <c r="WOY96" s="129"/>
      <c r="WOZ96" s="129"/>
      <c r="WPA96" s="129"/>
      <c r="WPB96" s="129"/>
      <c r="WPC96" s="129"/>
      <c r="WPD96" s="129"/>
      <c r="WPE96" s="129"/>
      <c r="WPF96" s="129"/>
      <c r="WPG96" s="129"/>
      <c r="WPH96" s="129"/>
      <c r="WPI96" s="129"/>
      <c r="WPJ96" s="129"/>
      <c r="WPK96" s="129"/>
      <c r="WPL96" s="129"/>
      <c r="WPM96" s="129"/>
      <c r="WPN96" s="129"/>
      <c r="WPO96" s="129"/>
      <c r="WPP96" s="129"/>
      <c r="WPQ96" s="129"/>
      <c r="WPR96" s="129"/>
      <c r="WPS96" s="129"/>
      <c r="WPT96" s="129"/>
      <c r="WPU96" s="129"/>
      <c r="WPV96" s="129"/>
      <c r="WPW96" s="129"/>
      <c r="WPX96" s="129"/>
      <c r="WPY96" s="129"/>
      <c r="WPZ96" s="129"/>
      <c r="WQA96" s="129"/>
      <c r="WQB96" s="129"/>
      <c r="WQC96" s="129"/>
      <c r="WQD96" s="129"/>
      <c r="WQE96" s="129"/>
      <c r="WQF96" s="129"/>
      <c r="WQG96" s="129"/>
      <c r="WQH96" s="129"/>
      <c r="WQI96" s="129"/>
      <c r="WQJ96" s="129"/>
      <c r="WQK96" s="129"/>
      <c r="WQL96" s="129"/>
      <c r="WQM96" s="129"/>
      <c r="WQN96" s="129"/>
      <c r="WQO96" s="129"/>
      <c r="WQP96" s="129"/>
      <c r="WQQ96" s="129"/>
      <c r="WQR96" s="129"/>
      <c r="WQS96" s="129"/>
      <c r="WQT96" s="129"/>
      <c r="WQU96" s="129"/>
      <c r="WQV96" s="129"/>
      <c r="WQW96" s="129"/>
      <c r="WQX96" s="129"/>
      <c r="WQY96" s="129"/>
      <c r="WQZ96" s="129"/>
      <c r="WRA96" s="129"/>
      <c r="WRB96" s="129"/>
      <c r="WRC96" s="129"/>
      <c r="WRD96" s="129"/>
      <c r="WRE96" s="129"/>
      <c r="WRF96" s="129"/>
      <c r="WRG96" s="129"/>
      <c r="WRH96" s="129"/>
      <c r="WRI96" s="129"/>
      <c r="WRJ96" s="129"/>
      <c r="WRK96" s="129"/>
      <c r="WRL96" s="129"/>
      <c r="WRM96" s="129"/>
      <c r="WRN96" s="129"/>
      <c r="WRO96" s="129"/>
      <c r="WRP96" s="129"/>
      <c r="WRQ96" s="129"/>
      <c r="WRR96" s="129"/>
      <c r="WRS96" s="129"/>
      <c r="WRT96" s="129"/>
      <c r="WRU96" s="129"/>
      <c r="WRV96" s="129"/>
      <c r="WRW96" s="129"/>
      <c r="WRX96" s="129"/>
      <c r="WRY96" s="129"/>
      <c r="WRZ96" s="129"/>
      <c r="WSA96" s="129"/>
      <c r="WSB96" s="129"/>
      <c r="WSC96" s="129"/>
      <c r="WSD96" s="129"/>
      <c r="WSE96" s="129"/>
      <c r="WSF96" s="129"/>
      <c r="WSG96" s="129"/>
      <c r="WSH96" s="129"/>
      <c r="WSI96" s="129"/>
      <c r="WSJ96" s="129"/>
      <c r="WSK96" s="129"/>
      <c r="WSL96" s="129"/>
      <c r="WSM96" s="129"/>
      <c r="WSN96" s="129"/>
      <c r="WSO96" s="129"/>
    </row>
    <row r="97" spans="1:16057" s="47" customFormat="1" ht="24" hidden="1" x14ac:dyDescent="0.25">
      <c r="A97" s="16" t="s">
        <v>20</v>
      </c>
      <c r="B97" s="16" t="s">
        <v>29</v>
      </c>
      <c r="C97" s="16" t="s">
        <v>673</v>
      </c>
      <c r="D97" s="16" t="s">
        <v>861</v>
      </c>
      <c r="E97" s="16" t="s">
        <v>447</v>
      </c>
      <c r="F97" s="307">
        <v>30</v>
      </c>
      <c r="G97" s="16">
        <v>5</v>
      </c>
      <c r="H97" s="16">
        <v>24</v>
      </c>
      <c r="I97" s="16">
        <f t="shared" si="26"/>
        <v>120</v>
      </c>
      <c r="J97" s="137">
        <v>2025</v>
      </c>
      <c r="K97" s="70">
        <v>45658</v>
      </c>
      <c r="L97" s="147">
        <v>45838</v>
      </c>
      <c r="M97" s="148">
        <f t="shared" si="27"/>
        <v>3600</v>
      </c>
      <c r="N97" s="319"/>
      <c r="O97" s="319"/>
      <c r="P97" s="319"/>
      <c r="Q97" s="319"/>
      <c r="R97" s="57">
        <f t="shared" si="28"/>
        <v>3600</v>
      </c>
      <c r="S97" s="305" t="s">
        <v>863</v>
      </c>
      <c r="T97" s="16" t="s">
        <v>907</v>
      </c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  <c r="IW97" s="129"/>
      <c r="IX97" s="129"/>
      <c r="IY97" s="129"/>
      <c r="IZ97" s="129"/>
      <c r="JA97" s="129"/>
      <c r="JB97" s="129"/>
      <c r="JC97" s="129"/>
      <c r="JD97" s="129"/>
      <c r="JE97" s="129"/>
      <c r="JF97" s="129"/>
      <c r="JG97" s="129"/>
      <c r="JH97" s="129"/>
      <c r="JI97" s="129"/>
      <c r="JJ97" s="129"/>
      <c r="JK97" s="129"/>
      <c r="JL97" s="129"/>
      <c r="JM97" s="129"/>
      <c r="JN97" s="129"/>
      <c r="JO97" s="129"/>
      <c r="JP97" s="129"/>
      <c r="JQ97" s="129"/>
      <c r="JR97" s="129"/>
      <c r="JS97" s="129"/>
      <c r="JT97" s="129"/>
      <c r="JU97" s="129"/>
      <c r="JV97" s="129"/>
      <c r="JW97" s="129"/>
      <c r="JX97" s="129"/>
      <c r="JY97" s="129"/>
      <c r="JZ97" s="129"/>
      <c r="KA97" s="129"/>
      <c r="KB97" s="129"/>
      <c r="KC97" s="129"/>
      <c r="KD97" s="129"/>
      <c r="KE97" s="129"/>
      <c r="KF97" s="129"/>
      <c r="KG97" s="129"/>
      <c r="KH97" s="129"/>
      <c r="KI97" s="129"/>
      <c r="KJ97" s="129"/>
      <c r="KK97" s="129"/>
      <c r="KL97" s="129"/>
      <c r="KM97" s="129"/>
      <c r="KN97" s="129"/>
      <c r="KO97" s="129"/>
      <c r="KP97" s="129"/>
      <c r="KQ97" s="129"/>
      <c r="KR97" s="129"/>
      <c r="KS97" s="129"/>
      <c r="KT97" s="129"/>
      <c r="KU97" s="129"/>
      <c r="KV97" s="129"/>
      <c r="KW97" s="129"/>
      <c r="KX97" s="129"/>
      <c r="KY97" s="129"/>
      <c r="KZ97" s="129"/>
      <c r="LA97" s="129"/>
      <c r="LB97" s="129"/>
      <c r="LC97" s="129"/>
      <c r="LD97" s="129"/>
      <c r="LE97" s="129"/>
      <c r="LF97" s="129"/>
      <c r="LG97" s="129"/>
      <c r="LH97" s="129"/>
      <c r="LI97" s="129"/>
      <c r="LJ97" s="129"/>
      <c r="LK97" s="129"/>
      <c r="LL97" s="129"/>
      <c r="LM97" s="129"/>
      <c r="LN97" s="129"/>
      <c r="LO97" s="129"/>
      <c r="LP97" s="129"/>
      <c r="LQ97" s="129"/>
      <c r="LR97" s="129"/>
      <c r="LS97" s="129"/>
      <c r="LT97" s="129"/>
      <c r="LU97" s="129"/>
      <c r="LV97" s="129"/>
      <c r="LW97" s="129"/>
      <c r="LX97" s="129"/>
      <c r="LY97" s="129"/>
      <c r="LZ97" s="129"/>
      <c r="MA97" s="129"/>
      <c r="MB97" s="129"/>
      <c r="MC97" s="129"/>
      <c r="MD97" s="129"/>
      <c r="ME97" s="129"/>
      <c r="MF97" s="129"/>
      <c r="MG97" s="129"/>
      <c r="MH97" s="129"/>
      <c r="MI97" s="129"/>
      <c r="MJ97" s="129"/>
      <c r="MK97" s="129"/>
      <c r="ML97" s="129"/>
      <c r="MM97" s="129"/>
      <c r="MN97" s="129"/>
      <c r="MO97" s="129"/>
      <c r="MP97" s="129"/>
      <c r="MQ97" s="129"/>
      <c r="MR97" s="129"/>
      <c r="MS97" s="129"/>
      <c r="MT97" s="129"/>
      <c r="MU97" s="129"/>
      <c r="MV97" s="129"/>
      <c r="MW97" s="129"/>
      <c r="MX97" s="129"/>
      <c r="MY97" s="129"/>
      <c r="MZ97" s="129"/>
      <c r="NA97" s="129"/>
      <c r="NB97" s="129"/>
      <c r="NC97" s="129"/>
      <c r="ND97" s="129"/>
      <c r="NE97" s="129"/>
      <c r="NF97" s="129"/>
      <c r="NG97" s="129"/>
      <c r="NH97" s="129"/>
      <c r="NI97" s="129"/>
      <c r="NJ97" s="129"/>
      <c r="NK97" s="129"/>
      <c r="NL97" s="129"/>
      <c r="NM97" s="129"/>
      <c r="NN97" s="129"/>
      <c r="NO97" s="129"/>
      <c r="NP97" s="129"/>
      <c r="NQ97" s="129"/>
      <c r="NR97" s="129"/>
      <c r="NS97" s="129"/>
      <c r="NT97" s="129"/>
      <c r="NU97" s="129"/>
      <c r="NV97" s="129"/>
      <c r="NW97" s="129"/>
      <c r="NX97" s="129"/>
      <c r="NY97" s="129"/>
      <c r="NZ97" s="129"/>
      <c r="OA97" s="129"/>
      <c r="OB97" s="129"/>
      <c r="OC97" s="129"/>
      <c r="OD97" s="129"/>
      <c r="OE97" s="129"/>
      <c r="OF97" s="129"/>
      <c r="OG97" s="129"/>
      <c r="OH97" s="129"/>
      <c r="OI97" s="129"/>
      <c r="OJ97" s="129"/>
      <c r="OK97" s="129"/>
      <c r="OL97" s="129"/>
      <c r="OM97" s="129"/>
      <c r="ON97" s="129"/>
      <c r="OO97" s="129"/>
      <c r="OP97" s="129"/>
      <c r="OQ97" s="129"/>
      <c r="OR97" s="129"/>
      <c r="OS97" s="129"/>
      <c r="OT97" s="129"/>
      <c r="OU97" s="129"/>
      <c r="OV97" s="129"/>
      <c r="OW97" s="129"/>
      <c r="OX97" s="129"/>
      <c r="OY97" s="129"/>
      <c r="OZ97" s="129"/>
      <c r="PA97" s="129"/>
      <c r="PB97" s="129"/>
      <c r="PC97" s="129"/>
      <c r="PD97" s="129"/>
      <c r="PE97" s="129"/>
      <c r="PF97" s="129"/>
      <c r="PG97" s="129"/>
      <c r="PH97" s="129"/>
      <c r="PI97" s="129"/>
      <c r="PJ97" s="129"/>
      <c r="PK97" s="129"/>
      <c r="PL97" s="129"/>
      <c r="PM97" s="129"/>
      <c r="PN97" s="129"/>
      <c r="PO97" s="129"/>
      <c r="PP97" s="129"/>
      <c r="PQ97" s="129"/>
      <c r="PR97" s="129"/>
      <c r="PS97" s="129"/>
      <c r="PT97" s="129"/>
      <c r="PU97" s="129"/>
      <c r="PV97" s="129"/>
      <c r="PW97" s="129"/>
      <c r="PX97" s="129"/>
      <c r="PY97" s="129"/>
      <c r="PZ97" s="129"/>
      <c r="QA97" s="129"/>
      <c r="QB97" s="129"/>
      <c r="QC97" s="129"/>
      <c r="QD97" s="129"/>
      <c r="QE97" s="129"/>
      <c r="QF97" s="129"/>
      <c r="QG97" s="129"/>
      <c r="QH97" s="129"/>
      <c r="QI97" s="129"/>
      <c r="QJ97" s="129"/>
      <c r="QK97" s="129"/>
      <c r="QL97" s="129"/>
      <c r="QM97" s="129"/>
      <c r="QN97" s="129"/>
      <c r="QO97" s="129"/>
      <c r="QP97" s="129"/>
      <c r="QQ97" s="129"/>
      <c r="QR97" s="129"/>
      <c r="QS97" s="129"/>
      <c r="QT97" s="129"/>
      <c r="QU97" s="129"/>
      <c r="QV97" s="129"/>
      <c r="QW97" s="129"/>
      <c r="QX97" s="129"/>
      <c r="QY97" s="129"/>
      <c r="QZ97" s="129"/>
      <c r="RA97" s="129"/>
      <c r="RB97" s="129"/>
      <c r="RC97" s="129"/>
      <c r="RD97" s="129"/>
      <c r="RE97" s="129"/>
      <c r="RF97" s="129"/>
      <c r="RG97" s="129"/>
      <c r="RH97" s="129"/>
      <c r="RI97" s="129"/>
      <c r="RJ97" s="129"/>
      <c r="RK97" s="129"/>
      <c r="RL97" s="129"/>
      <c r="RM97" s="129"/>
      <c r="RN97" s="129"/>
      <c r="RO97" s="129"/>
      <c r="RP97" s="129"/>
      <c r="RQ97" s="129"/>
      <c r="RR97" s="129"/>
      <c r="RS97" s="129"/>
      <c r="RT97" s="129"/>
      <c r="RU97" s="129"/>
      <c r="RV97" s="129"/>
      <c r="RW97" s="129"/>
      <c r="RX97" s="129"/>
      <c r="RY97" s="129"/>
      <c r="RZ97" s="129"/>
      <c r="SA97" s="129"/>
      <c r="SB97" s="129"/>
      <c r="SC97" s="129"/>
      <c r="SD97" s="129"/>
      <c r="SE97" s="129"/>
      <c r="SF97" s="129"/>
      <c r="SG97" s="129"/>
      <c r="SH97" s="129"/>
      <c r="SI97" s="129"/>
      <c r="SJ97" s="129"/>
      <c r="SK97" s="129"/>
      <c r="SL97" s="129"/>
      <c r="SM97" s="129"/>
      <c r="SN97" s="129"/>
      <c r="SO97" s="129"/>
      <c r="SP97" s="129"/>
      <c r="SQ97" s="129"/>
      <c r="SR97" s="129"/>
      <c r="SS97" s="129"/>
      <c r="ST97" s="129"/>
      <c r="SU97" s="129"/>
      <c r="SV97" s="129"/>
      <c r="SW97" s="129"/>
      <c r="SX97" s="129"/>
      <c r="SY97" s="129"/>
      <c r="SZ97" s="129"/>
      <c r="TA97" s="129"/>
      <c r="TB97" s="129"/>
      <c r="TC97" s="129"/>
      <c r="TD97" s="129"/>
      <c r="TE97" s="129"/>
      <c r="TF97" s="129"/>
      <c r="TG97" s="129"/>
      <c r="TH97" s="129"/>
      <c r="TI97" s="129"/>
      <c r="TJ97" s="129"/>
      <c r="TK97" s="129"/>
      <c r="TL97" s="129"/>
      <c r="TM97" s="129"/>
      <c r="TN97" s="129"/>
      <c r="TO97" s="129"/>
      <c r="TP97" s="129"/>
      <c r="TQ97" s="129"/>
      <c r="TR97" s="129"/>
      <c r="TS97" s="129"/>
      <c r="TT97" s="129"/>
      <c r="TU97" s="129"/>
      <c r="TV97" s="129"/>
      <c r="TW97" s="129"/>
      <c r="TX97" s="129"/>
      <c r="TY97" s="129"/>
      <c r="TZ97" s="129"/>
      <c r="UA97" s="129"/>
      <c r="UB97" s="129"/>
      <c r="UC97" s="129"/>
      <c r="UD97" s="129"/>
      <c r="UE97" s="129"/>
      <c r="UF97" s="129"/>
      <c r="UG97" s="129"/>
      <c r="UH97" s="129"/>
      <c r="UI97" s="129"/>
      <c r="UJ97" s="129"/>
      <c r="UK97" s="129"/>
      <c r="UL97" s="129"/>
      <c r="UM97" s="129"/>
      <c r="UN97" s="129"/>
      <c r="UO97" s="129"/>
      <c r="UP97" s="129"/>
      <c r="UQ97" s="129"/>
      <c r="UR97" s="129"/>
      <c r="US97" s="129"/>
      <c r="UT97" s="129"/>
      <c r="UU97" s="129"/>
      <c r="UV97" s="129"/>
      <c r="UW97" s="129"/>
      <c r="UX97" s="129"/>
      <c r="UY97" s="129"/>
      <c r="UZ97" s="129"/>
      <c r="VA97" s="129"/>
      <c r="VB97" s="129"/>
      <c r="VC97" s="129"/>
      <c r="VD97" s="129"/>
      <c r="VE97" s="129"/>
      <c r="VF97" s="129"/>
      <c r="VG97" s="129"/>
      <c r="VH97" s="129"/>
      <c r="VI97" s="129"/>
      <c r="VJ97" s="129"/>
      <c r="VK97" s="129"/>
      <c r="VL97" s="129"/>
      <c r="VM97" s="129"/>
      <c r="VN97" s="129"/>
      <c r="VO97" s="129"/>
      <c r="VP97" s="129"/>
      <c r="VQ97" s="129"/>
      <c r="VR97" s="129"/>
      <c r="VS97" s="129"/>
      <c r="VT97" s="129"/>
      <c r="VU97" s="129"/>
      <c r="VV97" s="129"/>
      <c r="VW97" s="129"/>
      <c r="VX97" s="129"/>
      <c r="VY97" s="129"/>
      <c r="VZ97" s="129"/>
      <c r="WA97" s="129"/>
      <c r="WB97" s="129"/>
      <c r="WC97" s="129"/>
      <c r="WD97" s="129"/>
      <c r="WE97" s="129"/>
      <c r="WF97" s="129"/>
      <c r="WG97" s="129"/>
      <c r="WH97" s="129"/>
      <c r="WI97" s="129"/>
      <c r="WJ97" s="129"/>
      <c r="WK97" s="129"/>
      <c r="WL97" s="129"/>
      <c r="WM97" s="129"/>
      <c r="WN97" s="129"/>
      <c r="WO97" s="129"/>
      <c r="WP97" s="129"/>
      <c r="WQ97" s="129"/>
      <c r="WR97" s="129"/>
      <c r="WS97" s="129"/>
      <c r="WT97" s="129"/>
      <c r="WU97" s="129"/>
      <c r="WV97" s="129"/>
      <c r="WW97" s="129"/>
      <c r="WX97" s="129"/>
      <c r="WY97" s="129"/>
      <c r="WZ97" s="129"/>
      <c r="XA97" s="129"/>
      <c r="XB97" s="129"/>
      <c r="XC97" s="129"/>
      <c r="XD97" s="129"/>
      <c r="XE97" s="129"/>
      <c r="XF97" s="129"/>
      <c r="XG97" s="129"/>
      <c r="XH97" s="129"/>
      <c r="XI97" s="129"/>
      <c r="XJ97" s="129"/>
      <c r="XK97" s="129"/>
      <c r="XL97" s="129"/>
      <c r="XM97" s="129"/>
      <c r="XN97" s="129"/>
      <c r="XO97" s="129"/>
      <c r="XP97" s="129"/>
      <c r="XQ97" s="129"/>
      <c r="XR97" s="129"/>
      <c r="XS97" s="129"/>
      <c r="XT97" s="129"/>
      <c r="XU97" s="129"/>
      <c r="XV97" s="129"/>
      <c r="XW97" s="129"/>
      <c r="XX97" s="129"/>
      <c r="XY97" s="129"/>
      <c r="XZ97" s="129"/>
      <c r="YA97" s="129"/>
      <c r="YB97" s="129"/>
      <c r="YC97" s="129"/>
      <c r="YD97" s="129"/>
      <c r="YE97" s="129"/>
      <c r="YF97" s="129"/>
      <c r="YG97" s="129"/>
      <c r="YH97" s="129"/>
      <c r="YI97" s="129"/>
      <c r="YJ97" s="129"/>
      <c r="YK97" s="129"/>
      <c r="YL97" s="129"/>
      <c r="YM97" s="129"/>
      <c r="YN97" s="129"/>
      <c r="YO97" s="129"/>
      <c r="YP97" s="129"/>
      <c r="YQ97" s="129"/>
      <c r="YR97" s="129"/>
      <c r="YS97" s="129"/>
      <c r="YT97" s="129"/>
      <c r="YU97" s="129"/>
      <c r="YV97" s="129"/>
      <c r="YW97" s="129"/>
      <c r="YX97" s="129"/>
      <c r="YY97" s="129"/>
      <c r="YZ97" s="129"/>
      <c r="ZA97" s="129"/>
      <c r="ZB97" s="129"/>
      <c r="ZC97" s="129"/>
      <c r="ZD97" s="129"/>
      <c r="ZE97" s="129"/>
      <c r="ZF97" s="129"/>
      <c r="ZG97" s="129"/>
      <c r="ZH97" s="129"/>
      <c r="ZI97" s="129"/>
      <c r="ZJ97" s="129"/>
      <c r="ZK97" s="129"/>
      <c r="ZL97" s="129"/>
      <c r="ZM97" s="129"/>
      <c r="ZN97" s="129"/>
      <c r="ZO97" s="129"/>
      <c r="ZP97" s="129"/>
      <c r="ZQ97" s="129"/>
      <c r="ZR97" s="129"/>
      <c r="ZS97" s="129"/>
      <c r="ZT97" s="129"/>
      <c r="ZU97" s="129"/>
      <c r="ZV97" s="129"/>
      <c r="ZW97" s="129"/>
      <c r="ZX97" s="129"/>
      <c r="ZY97" s="129"/>
      <c r="ZZ97" s="129"/>
      <c r="AAA97" s="129"/>
      <c r="AAB97" s="129"/>
      <c r="AAC97" s="129"/>
      <c r="AAD97" s="129"/>
      <c r="AAE97" s="129"/>
      <c r="AAF97" s="129"/>
      <c r="AAG97" s="129"/>
      <c r="AAH97" s="129"/>
      <c r="AAI97" s="129"/>
      <c r="AAJ97" s="129"/>
      <c r="AAK97" s="129"/>
      <c r="AAL97" s="129"/>
      <c r="AAM97" s="129"/>
      <c r="AAN97" s="129"/>
      <c r="AAO97" s="129"/>
      <c r="AAP97" s="129"/>
      <c r="AAQ97" s="129"/>
      <c r="AAR97" s="129"/>
      <c r="AAS97" s="129"/>
      <c r="AAT97" s="129"/>
      <c r="AAU97" s="129"/>
      <c r="AAV97" s="129"/>
      <c r="AAW97" s="129"/>
      <c r="AAX97" s="129"/>
      <c r="AAY97" s="129"/>
      <c r="AAZ97" s="129"/>
      <c r="ABA97" s="129"/>
      <c r="ABB97" s="129"/>
      <c r="ABC97" s="129"/>
      <c r="ABD97" s="129"/>
      <c r="ABE97" s="129"/>
      <c r="ABF97" s="129"/>
      <c r="ABG97" s="129"/>
      <c r="ABH97" s="129"/>
      <c r="ABI97" s="129"/>
      <c r="ABJ97" s="129"/>
      <c r="ABK97" s="129"/>
      <c r="ABL97" s="129"/>
      <c r="ABM97" s="129"/>
      <c r="ABN97" s="129"/>
      <c r="ABO97" s="129"/>
      <c r="ABP97" s="129"/>
      <c r="ABQ97" s="129"/>
      <c r="ABR97" s="129"/>
      <c r="ABS97" s="129"/>
      <c r="ABT97" s="129"/>
      <c r="ABU97" s="129"/>
      <c r="ABV97" s="129"/>
      <c r="ABW97" s="129"/>
      <c r="ABX97" s="129"/>
      <c r="ABY97" s="129"/>
      <c r="ABZ97" s="129"/>
      <c r="ACA97" s="129"/>
      <c r="ACB97" s="129"/>
      <c r="ACC97" s="129"/>
      <c r="ACD97" s="129"/>
      <c r="ACE97" s="129"/>
      <c r="ACF97" s="129"/>
      <c r="ACG97" s="129"/>
      <c r="ACH97" s="129"/>
      <c r="ACI97" s="129"/>
      <c r="ACJ97" s="129"/>
      <c r="ACK97" s="129"/>
      <c r="ACL97" s="129"/>
      <c r="ACM97" s="129"/>
      <c r="ACN97" s="129"/>
      <c r="ACO97" s="129"/>
      <c r="ACP97" s="129"/>
      <c r="ACQ97" s="129"/>
      <c r="ACR97" s="129"/>
      <c r="ACS97" s="129"/>
      <c r="ACT97" s="129"/>
      <c r="ACU97" s="129"/>
      <c r="ACV97" s="129"/>
      <c r="ACW97" s="129"/>
      <c r="ACX97" s="129"/>
      <c r="ACY97" s="129"/>
      <c r="ACZ97" s="129"/>
      <c r="ADA97" s="129"/>
      <c r="ADB97" s="129"/>
      <c r="ADC97" s="129"/>
      <c r="ADD97" s="129"/>
      <c r="ADE97" s="129"/>
      <c r="ADF97" s="129"/>
      <c r="ADG97" s="129"/>
      <c r="ADH97" s="129"/>
      <c r="ADI97" s="129"/>
      <c r="ADJ97" s="129"/>
      <c r="ADK97" s="129"/>
      <c r="ADL97" s="129"/>
      <c r="ADM97" s="129"/>
      <c r="ADN97" s="129"/>
      <c r="ADO97" s="129"/>
      <c r="ADP97" s="129"/>
      <c r="ADQ97" s="129"/>
      <c r="ADR97" s="129"/>
      <c r="ADS97" s="129"/>
      <c r="ADT97" s="129"/>
      <c r="ADU97" s="129"/>
      <c r="ADV97" s="129"/>
      <c r="ADW97" s="129"/>
      <c r="ADX97" s="129"/>
      <c r="ADY97" s="129"/>
      <c r="ADZ97" s="129"/>
      <c r="AEA97" s="129"/>
      <c r="AEB97" s="129"/>
      <c r="AEC97" s="129"/>
      <c r="AED97" s="129"/>
      <c r="AEE97" s="129"/>
      <c r="AEF97" s="129"/>
      <c r="AEG97" s="129"/>
      <c r="AEH97" s="129"/>
      <c r="AEI97" s="129"/>
      <c r="AEJ97" s="129"/>
      <c r="AEK97" s="129"/>
      <c r="AEL97" s="129"/>
      <c r="AEM97" s="129"/>
      <c r="AEN97" s="129"/>
      <c r="AEO97" s="129"/>
      <c r="AEP97" s="129"/>
      <c r="AEQ97" s="129"/>
      <c r="AER97" s="129"/>
      <c r="AES97" s="129"/>
      <c r="AET97" s="129"/>
      <c r="AEU97" s="129"/>
      <c r="AEV97" s="129"/>
      <c r="AEW97" s="129"/>
      <c r="AEX97" s="129"/>
      <c r="AEY97" s="129"/>
      <c r="AEZ97" s="129"/>
      <c r="AFA97" s="129"/>
      <c r="AFB97" s="129"/>
      <c r="AFC97" s="129"/>
      <c r="AFD97" s="129"/>
      <c r="AFE97" s="129"/>
      <c r="AFF97" s="129"/>
      <c r="AFG97" s="129"/>
      <c r="AFH97" s="129"/>
      <c r="AFI97" s="129"/>
      <c r="AFJ97" s="129"/>
      <c r="AFK97" s="129"/>
      <c r="AFL97" s="129"/>
      <c r="AFM97" s="129"/>
      <c r="AFN97" s="129"/>
      <c r="AFO97" s="129"/>
      <c r="AFP97" s="129"/>
      <c r="AFQ97" s="129"/>
      <c r="AFR97" s="129"/>
      <c r="AFS97" s="129"/>
      <c r="AFT97" s="129"/>
      <c r="AFU97" s="129"/>
      <c r="AFV97" s="129"/>
      <c r="AFW97" s="129"/>
      <c r="AFX97" s="129"/>
      <c r="AFY97" s="129"/>
      <c r="AFZ97" s="129"/>
      <c r="AGA97" s="129"/>
      <c r="AGB97" s="129"/>
      <c r="AGC97" s="129"/>
      <c r="AGD97" s="129"/>
      <c r="AGE97" s="129"/>
      <c r="AGF97" s="129"/>
      <c r="AGG97" s="129"/>
      <c r="AGH97" s="129"/>
      <c r="AGI97" s="129"/>
      <c r="AGJ97" s="129"/>
      <c r="AGK97" s="129"/>
      <c r="AGL97" s="129"/>
      <c r="AGM97" s="129"/>
      <c r="AGN97" s="129"/>
      <c r="AGO97" s="129"/>
      <c r="AGP97" s="129"/>
      <c r="AGQ97" s="129"/>
      <c r="AGR97" s="129"/>
      <c r="AGS97" s="129"/>
      <c r="AGT97" s="129"/>
      <c r="AGU97" s="129"/>
      <c r="AGV97" s="129"/>
      <c r="AGW97" s="129"/>
      <c r="AGX97" s="129"/>
      <c r="AGY97" s="129"/>
      <c r="AGZ97" s="129"/>
      <c r="AHA97" s="129"/>
      <c r="AHB97" s="129"/>
      <c r="AHC97" s="129"/>
      <c r="AHD97" s="129"/>
      <c r="AHE97" s="129"/>
      <c r="AHF97" s="129"/>
      <c r="AHG97" s="129"/>
      <c r="AHH97" s="129"/>
      <c r="AHI97" s="129"/>
      <c r="AHJ97" s="129"/>
      <c r="AHK97" s="129"/>
      <c r="AHL97" s="129"/>
      <c r="AHM97" s="129"/>
      <c r="AHN97" s="129"/>
      <c r="AHO97" s="129"/>
      <c r="AHP97" s="129"/>
      <c r="AHQ97" s="129"/>
      <c r="AHR97" s="129"/>
      <c r="AHS97" s="129"/>
      <c r="AHT97" s="129"/>
      <c r="AHU97" s="129"/>
      <c r="AHV97" s="129"/>
      <c r="AHW97" s="129"/>
      <c r="AHX97" s="129"/>
      <c r="AHY97" s="129"/>
      <c r="AHZ97" s="129"/>
      <c r="AIA97" s="129"/>
      <c r="AIB97" s="129"/>
      <c r="AIC97" s="129"/>
      <c r="AID97" s="129"/>
      <c r="AIE97" s="129"/>
      <c r="AIF97" s="129"/>
      <c r="AIG97" s="129"/>
      <c r="AIH97" s="129"/>
      <c r="AII97" s="129"/>
      <c r="AIJ97" s="129"/>
      <c r="AIK97" s="129"/>
      <c r="AIL97" s="129"/>
      <c r="AIM97" s="129"/>
      <c r="AIN97" s="129"/>
      <c r="AIO97" s="129"/>
      <c r="AIP97" s="129"/>
      <c r="AIQ97" s="129"/>
      <c r="AIR97" s="129"/>
      <c r="AIS97" s="129"/>
      <c r="AIT97" s="129"/>
      <c r="AIU97" s="129"/>
      <c r="AIV97" s="129"/>
      <c r="AIW97" s="129"/>
      <c r="AIX97" s="129"/>
      <c r="AIY97" s="129"/>
      <c r="AIZ97" s="129"/>
      <c r="AJA97" s="129"/>
      <c r="AJB97" s="129"/>
      <c r="AJC97" s="129"/>
      <c r="AJD97" s="129"/>
      <c r="AJE97" s="129"/>
      <c r="AJF97" s="129"/>
      <c r="AJG97" s="129"/>
      <c r="AJH97" s="129"/>
      <c r="AJI97" s="129"/>
      <c r="AJJ97" s="129"/>
      <c r="AJK97" s="129"/>
      <c r="AJL97" s="129"/>
      <c r="AJM97" s="129"/>
      <c r="AJN97" s="129"/>
      <c r="AJO97" s="129"/>
      <c r="AJP97" s="129"/>
      <c r="AJQ97" s="129"/>
      <c r="AJR97" s="129"/>
      <c r="AJS97" s="129"/>
      <c r="AJT97" s="129"/>
      <c r="AJU97" s="129"/>
      <c r="AJV97" s="129"/>
      <c r="AJW97" s="129"/>
      <c r="AJX97" s="129"/>
      <c r="AJY97" s="129"/>
      <c r="AJZ97" s="129"/>
      <c r="AKA97" s="129"/>
      <c r="AKB97" s="129"/>
      <c r="AKC97" s="129"/>
      <c r="AKD97" s="129"/>
      <c r="AKE97" s="129"/>
      <c r="AKF97" s="129"/>
      <c r="AKG97" s="129"/>
      <c r="AKH97" s="129"/>
      <c r="AKI97" s="129"/>
      <c r="AKJ97" s="129"/>
      <c r="AKK97" s="129"/>
      <c r="AKL97" s="129"/>
      <c r="AKM97" s="129"/>
      <c r="AKN97" s="129"/>
      <c r="AKO97" s="129"/>
      <c r="AKP97" s="129"/>
      <c r="AKQ97" s="129"/>
      <c r="AKR97" s="129"/>
      <c r="AKS97" s="129"/>
      <c r="AKT97" s="129"/>
      <c r="AKU97" s="129"/>
      <c r="AKV97" s="129"/>
      <c r="AKW97" s="129"/>
      <c r="AKX97" s="129"/>
      <c r="AKY97" s="129"/>
      <c r="AKZ97" s="129"/>
      <c r="ALA97" s="129"/>
      <c r="ALB97" s="129"/>
      <c r="ALC97" s="129"/>
      <c r="ALD97" s="129"/>
      <c r="ALE97" s="129"/>
      <c r="ALF97" s="129"/>
      <c r="ALG97" s="129"/>
      <c r="ALH97" s="129"/>
      <c r="ALI97" s="129"/>
      <c r="ALJ97" s="129"/>
      <c r="ALK97" s="129"/>
      <c r="ALL97" s="129"/>
      <c r="ALM97" s="129"/>
      <c r="ALN97" s="129"/>
      <c r="ALO97" s="129"/>
      <c r="ALP97" s="129"/>
      <c r="ALQ97" s="129"/>
      <c r="ALR97" s="129"/>
      <c r="ALS97" s="129"/>
      <c r="ALT97" s="129"/>
      <c r="ALU97" s="129"/>
      <c r="ALV97" s="129"/>
      <c r="ALW97" s="129"/>
      <c r="ALX97" s="129"/>
      <c r="ALY97" s="129"/>
      <c r="ALZ97" s="129"/>
      <c r="AMA97" s="129"/>
      <c r="AMB97" s="129"/>
      <c r="AMC97" s="129"/>
      <c r="AMD97" s="129"/>
      <c r="AME97" s="129"/>
      <c r="AMF97" s="129"/>
      <c r="AMG97" s="129"/>
      <c r="AMH97" s="129"/>
      <c r="AMI97" s="129"/>
      <c r="AMJ97" s="129"/>
      <c r="AMK97" s="129"/>
      <c r="AML97" s="129"/>
      <c r="AMM97" s="129"/>
      <c r="AMN97" s="129"/>
      <c r="AMO97" s="129"/>
      <c r="AMP97" s="129"/>
      <c r="AMQ97" s="129"/>
      <c r="AMR97" s="129"/>
      <c r="AMS97" s="129"/>
      <c r="AMT97" s="129"/>
      <c r="AMU97" s="129"/>
      <c r="AMV97" s="129"/>
      <c r="AMW97" s="129"/>
      <c r="AMX97" s="129"/>
      <c r="AMY97" s="129"/>
      <c r="AMZ97" s="129"/>
      <c r="ANA97" s="129"/>
      <c r="ANB97" s="129"/>
      <c r="ANC97" s="129"/>
      <c r="AND97" s="129"/>
      <c r="ANE97" s="129"/>
      <c r="ANF97" s="129"/>
      <c r="ANG97" s="129"/>
      <c r="ANH97" s="129"/>
      <c r="ANI97" s="129"/>
      <c r="ANJ97" s="129"/>
      <c r="ANK97" s="129"/>
      <c r="ANL97" s="129"/>
      <c r="ANM97" s="129"/>
      <c r="ANN97" s="129"/>
      <c r="ANO97" s="129"/>
      <c r="ANP97" s="129"/>
      <c r="ANQ97" s="129"/>
      <c r="ANR97" s="129"/>
      <c r="ANS97" s="129"/>
      <c r="ANT97" s="129"/>
      <c r="ANU97" s="129"/>
      <c r="ANV97" s="129"/>
      <c r="ANW97" s="129"/>
      <c r="ANX97" s="129"/>
      <c r="ANY97" s="129"/>
      <c r="ANZ97" s="129"/>
      <c r="AOA97" s="129"/>
      <c r="AOB97" s="129"/>
      <c r="AOC97" s="129"/>
      <c r="AOD97" s="129"/>
      <c r="AOE97" s="129"/>
      <c r="AOF97" s="129"/>
      <c r="AOG97" s="129"/>
      <c r="AOH97" s="129"/>
      <c r="AOI97" s="129"/>
      <c r="AOJ97" s="129"/>
      <c r="AOK97" s="129"/>
      <c r="AOL97" s="129"/>
      <c r="AOM97" s="129"/>
      <c r="AON97" s="129"/>
      <c r="AOO97" s="129"/>
      <c r="AOP97" s="129"/>
      <c r="AOQ97" s="129"/>
      <c r="AOR97" s="129"/>
      <c r="AOS97" s="129"/>
      <c r="AOT97" s="129"/>
      <c r="AOU97" s="129"/>
      <c r="AOV97" s="129"/>
      <c r="AOW97" s="129"/>
      <c r="AOX97" s="129"/>
      <c r="AOY97" s="129"/>
      <c r="AOZ97" s="129"/>
      <c r="APA97" s="129"/>
      <c r="APB97" s="129"/>
      <c r="APC97" s="129"/>
      <c r="APD97" s="129"/>
      <c r="APE97" s="129"/>
      <c r="APF97" s="129"/>
      <c r="APG97" s="129"/>
      <c r="APH97" s="129"/>
      <c r="API97" s="129"/>
      <c r="APJ97" s="129"/>
      <c r="APK97" s="129"/>
      <c r="APL97" s="129"/>
      <c r="APM97" s="129"/>
      <c r="APN97" s="129"/>
      <c r="APO97" s="129"/>
      <c r="APP97" s="129"/>
      <c r="APQ97" s="129"/>
      <c r="APR97" s="129"/>
      <c r="APS97" s="129"/>
      <c r="APT97" s="129"/>
      <c r="APU97" s="129"/>
      <c r="APV97" s="129"/>
      <c r="APW97" s="129"/>
      <c r="APX97" s="129"/>
      <c r="APY97" s="129"/>
      <c r="APZ97" s="129"/>
      <c r="AQA97" s="129"/>
      <c r="AQB97" s="129"/>
      <c r="AQC97" s="129"/>
      <c r="AQD97" s="129"/>
      <c r="AQE97" s="129"/>
      <c r="AQF97" s="129"/>
      <c r="AQG97" s="129"/>
      <c r="AQH97" s="129"/>
      <c r="AQI97" s="129"/>
      <c r="AQJ97" s="129"/>
      <c r="AQK97" s="129"/>
      <c r="AQL97" s="129"/>
      <c r="AQM97" s="129"/>
      <c r="AQN97" s="129"/>
      <c r="AQO97" s="129"/>
      <c r="AQP97" s="129"/>
      <c r="AQQ97" s="129"/>
      <c r="AQR97" s="129"/>
      <c r="AQS97" s="129"/>
      <c r="AQT97" s="129"/>
      <c r="AQU97" s="129"/>
      <c r="AQV97" s="129"/>
      <c r="AQW97" s="129"/>
      <c r="AQX97" s="129"/>
      <c r="AQY97" s="129"/>
      <c r="AQZ97" s="129"/>
      <c r="ARA97" s="129"/>
      <c r="ARB97" s="129"/>
      <c r="ARC97" s="129"/>
      <c r="ARD97" s="129"/>
      <c r="ARE97" s="129"/>
      <c r="ARF97" s="129"/>
      <c r="ARG97" s="129"/>
      <c r="ARH97" s="129"/>
      <c r="ARI97" s="129"/>
      <c r="ARJ97" s="129"/>
      <c r="ARK97" s="129"/>
      <c r="ARL97" s="129"/>
      <c r="ARM97" s="129"/>
      <c r="ARN97" s="129"/>
      <c r="ARO97" s="129"/>
      <c r="ARP97" s="129"/>
      <c r="ARQ97" s="129"/>
      <c r="ARR97" s="129"/>
      <c r="ARS97" s="129"/>
      <c r="ART97" s="129"/>
      <c r="ARU97" s="129"/>
      <c r="ARV97" s="129"/>
      <c r="ARW97" s="129"/>
      <c r="ARX97" s="129"/>
      <c r="ARY97" s="129"/>
      <c r="ARZ97" s="129"/>
      <c r="ASA97" s="129"/>
      <c r="ASB97" s="129"/>
      <c r="ASC97" s="129"/>
      <c r="ASD97" s="129"/>
      <c r="ASE97" s="129"/>
      <c r="ASF97" s="129"/>
      <c r="ASG97" s="129"/>
      <c r="ASH97" s="129"/>
      <c r="ASI97" s="129"/>
      <c r="ASJ97" s="129"/>
      <c r="ASK97" s="129"/>
      <c r="ASL97" s="129"/>
      <c r="ASM97" s="129"/>
      <c r="ASN97" s="129"/>
      <c r="ASO97" s="129"/>
      <c r="ASP97" s="129"/>
      <c r="ASQ97" s="129"/>
      <c r="ASR97" s="129"/>
      <c r="ASS97" s="129"/>
      <c r="AST97" s="129"/>
      <c r="ASU97" s="129"/>
      <c r="ASV97" s="129"/>
      <c r="ASW97" s="129"/>
      <c r="ASX97" s="129"/>
      <c r="ASY97" s="129"/>
      <c r="ASZ97" s="129"/>
      <c r="ATA97" s="129"/>
      <c r="ATB97" s="129"/>
      <c r="ATC97" s="129"/>
      <c r="ATD97" s="129"/>
      <c r="ATE97" s="129"/>
      <c r="ATF97" s="129"/>
      <c r="ATG97" s="129"/>
      <c r="ATH97" s="129"/>
      <c r="ATI97" s="129"/>
      <c r="ATJ97" s="129"/>
      <c r="ATK97" s="129"/>
      <c r="ATL97" s="129"/>
      <c r="ATM97" s="129"/>
      <c r="ATN97" s="129"/>
      <c r="ATO97" s="129"/>
      <c r="ATP97" s="129"/>
      <c r="ATQ97" s="129"/>
      <c r="ATR97" s="129"/>
      <c r="ATS97" s="129"/>
      <c r="ATT97" s="129"/>
      <c r="ATU97" s="129"/>
      <c r="ATV97" s="129"/>
      <c r="ATW97" s="129"/>
      <c r="ATX97" s="129"/>
      <c r="ATY97" s="129"/>
      <c r="ATZ97" s="129"/>
      <c r="AUA97" s="129"/>
      <c r="AUB97" s="129"/>
      <c r="AUC97" s="129"/>
      <c r="AUD97" s="129"/>
      <c r="AUE97" s="129"/>
      <c r="AUF97" s="129"/>
      <c r="AUG97" s="129"/>
      <c r="AUH97" s="129"/>
      <c r="AUI97" s="129"/>
      <c r="AUJ97" s="129"/>
      <c r="AUK97" s="129"/>
      <c r="AUL97" s="129"/>
      <c r="AUM97" s="129"/>
      <c r="AUN97" s="129"/>
      <c r="AUO97" s="129"/>
      <c r="AUP97" s="129"/>
      <c r="AUQ97" s="129"/>
      <c r="AUR97" s="129"/>
      <c r="AUS97" s="129"/>
      <c r="AUT97" s="129"/>
      <c r="AUU97" s="129"/>
      <c r="AUV97" s="129"/>
      <c r="AUW97" s="129"/>
      <c r="AUX97" s="129"/>
      <c r="AUY97" s="129"/>
      <c r="AUZ97" s="129"/>
      <c r="AVA97" s="129"/>
      <c r="AVB97" s="129"/>
      <c r="AVC97" s="129"/>
      <c r="AVD97" s="129"/>
      <c r="AVE97" s="129"/>
      <c r="AVF97" s="129"/>
      <c r="AVG97" s="129"/>
      <c r="AVH97" s="129"/>
      <c r="AVI97" s="129"/>
      <c r="AVJ97" s="129"/>
      <c r="AVK97" s="129"/>
      <c r="AVL97" s="129"/>
      <c r="AVM97" s="129"/>
      <c r="AVN97" s="129"/>
      <c r="AVO97" s="129"/>
      <c r="AVP97" s="129"/>
      <c r="AVQ97" s="129"/>
      <c r="AVR97" s="129"/>
      <c r="AVS97" s="129"/>
      <c r="AVT97" s="129"/>
      <c r="AVU97" s="129"/>
      <c r="AVV97" s="129"/>
      <c r="AVW97" s="129"/>
      <c r="AVX97" s="129"/>
      <c r="AVY97" s="129"/>
      <c r="AVZ97" s="129"/>
      <c r="AWA97" s="129"/>
      <c r="AWB97" s="129"/>
      <c r="AWC97" s="129"/>
      <c r="AWD97" s="129"/>
      <c r="AWE97" s="129"/>
      <c r="AWF97" s="129"/>
      <c r="AWG97" s="129"/>
      <c r="AWH97" s="129"/>
      <c r="AWI97" s="129"/>
      <c r="AWJ97" s="129"/>
      <c r="AWK97" s="129"/>
      <c r="AWL97" s="129"/>
      <c r="AWM97" s="129"/>
      <c r="AWN97" s="129"/>
      <c r="AWO97" s="129"/>
      <c r="AWP97" s="129"/>
      <c r="AWQ97" s="129"/>
      <c r="AWR97" s="129"/>
      <c r="AWS97" s="129"/>
      <c r="AWT97" s="129"/>
      <c r="AWU97" s="129"/>
      <c r="AWV97" s="129"/>
      <c r="AWW97" s="129"/>
      <c r="AWX97" s="129"/>
      <c r="AWY97" s="129"/>
      <c r="AWZ97" s="129"/>
      <c r="AXA97" s="129"/>
      <c r="AXB97" s="129"/>
      <c r="AXC97" s="129"/>
      <c r="AXD97" s="129"/>
      <c r="AXE97" s="129"/>
      <c r="AXF97" s="129"/>
      <c r="AXG97" s="129"/>
      <c r="AXH97" s="129"/>
      <c r="AXI97" s="129"/>
      <c r="AXJ97" s="129"/>
      <c r="AXK97" s="129"/>
      <c r="AXL97" s="129"/>
      <c r="AXM97" s="129"/>
      <c r="AXN97" s="129"/>
      <c r="AXO97" s="129"/>
      <c r="AXP97" s="129"/>
      <c r="AXQ97" s="129"/>
      <c r="AXR97" s="129"/>
      <c r="AXS97" s="129"/>
      <c r="AXT97" s="129"/>
      <c r="AXU97" s="129"/>
      <c r="AXV97" s="129"/>
      <c r="AXW97" s="129"/>
      <c r="AXX97" s="129"/>
      <c r="AXY97" s="129"/>
      <c r="AXZ97" s="129"/>
      <c r="AYA97" s="129"/>
      <c r="AYB97" s="129"/>
      <c r="AYC97" s="129"/>
      <c r="AYD97" s="129"/>
      <c r="AYE97" s="129"/>
      <c r="AYF97" s="129"/>
      <c r="AYG97" s="129"/>
      <c r="AYH97" s="129"/>
      <c r="AYI97" s="129"/>
      <c r="AYJ97" s="129"/>
      <c r="AYK97" s="129"/>
      <c r="AYL97" s="129"/>
      <c r="AYM97" s="129"/>
      <c r="AYN97" s="129"/>
      <c r="AYO97" s="129"/>
      <c r="AYP97" s="129"/>
      <c r="AYQ97" s="129"/>
      <c r="AYR97" s="129"/>
      <c r="AYS97" s="129"/>
      <c r="AYT97" s="129"/>
      <c r="AYU97" s="129"/>
      <c r="AYV97" s="129"/>
      <c r="AYW97" s="129"/>
      <c r="AYX97" s="129"/>
      <c r="AYY97" s="129"/>
      <c r="AYZ97" s="129"/>
      <c r="AZA97" s="129"/>
      <c r="AZB97" s="129"/>
      <c r="AZC97" s="129"/>
      <c r="AZD97" s="129"/>
      <c r="AZE97" s="129"/>
      <c r="AZF97" s="129"/>
      <c r="AZG97" s="129"/>
      <c r="AZH97" s="129"/>
      <c r="AZI97" s="129"/>
      <c r="AZJ97" s="129"/>
      <c r="AZK97" s="129"/>
      <c r="AZL97" s="129"/>
      <c r="AZM97" s="129"/>
      <c r="AZN97" s="129"/>
      <c r="AZO97" s="129"/>
      <c r="AZP97" s="129"/>
      <c r="AZQ97" s="129"/>
      <c r="AZR97" s="129"/>
      <c r="AZS97" s="129"/>
      <c r="AZT97" s="129"/>
      <c r="AZU97" s="129"/>
      <c r="AZV97" s="129"/>
      <c r="AZW97" s="129"/>
      <c r="AZX97" s="129"/>
      <c r="AZY97" s="129"/>
      <c r="AZZ97" s="129"/>
      <c r="BAA97" s="129"/>
      <c r="BAB97" s="129"/>
      <c r="BAC97" s="129"/>
      <c r="BAD97" s="129"/>
      <c r="BAE97" s="129"/>
      <c r="BAF97" s="129"/>
      <c r="BAG97" s="129"/>
      <c r="BAH97" s="129"/>
      <c r="BAI97" s="129"/>
      <c r="BAJ97" s="129"/>
      <c r="BAK97" s="129"/>
      <c r="BAL97" s="129"/>
      <c r="BAM97" s="129"/>
      <c r="BAN97" s="129"/>
      <c r="BAO97" s="129"/>
      <c r="BAP97" s="129"/>
      <c r="BAQ97" s="129"/>
      <c r="BAR97" s="129"/>
      <c r="BAS97" s="129"/>
      <c r="BAT97" s="129"/>
      <c r="BAU97" s="129"/>
      <c r="BAV97" s="129"/>
      <c r="BAW97" s="129"/>
      <c r="BAX97" s="129"/>
      <c r="BAY97" s="129"/>
      <c r="BAZ97" s="129"/>
      <c r="BBA97" s="129"/>
      <c r="BBB97" s="129"/>
      <c r="BBC97" s="129"/>
      <c r="BBD97" s="129"/>
      <c r="BBE97" s="129"/>
      <c r="BBF97" s="129"/>
      <c r="BBG97" s="129"/>
      <c r="BBH97" s="129"/>
      <c r="BBI97" s="129"/>
      <c r="BBJ97" s="129"/>
      <c r="BBK97" s="129"/>
      <c r="BBL97" s="129"/>
      <c r="BBM97" s="129"/>
      <c r="BBN97" s="129"/>
      <c r="BBO97" s="129"/>
      <c r="BBP97" s="129"/>
      <c r="BBQ97" s="129"/>
      <c r="BBR97" s="129"/>
      <c r="BBS97" s="129"/>
      <c r="BBT97" s="129"/>
      <c r="BBU97" s="129"/>
      <c r="BBV97" s="129"/>
      <c r="BBW97" s="129"/>
      <c r="BBX97" s="129"/>
      <c r="BBY97" s="129"/>
      <c r="BBZ97" s="129"/>
      <c r="BCA97" s="129"/>
      <c r="BCB97" s="129"/>
      <c r="BCC97" s="129"/>
      <c r="BCD97" s="129"/>
      <c r="BCE97" s="129"/>
      <c r="BCF97" s="129"/>
      <c r="BCG97" s="129"/>
      <c r="BCH97" s="129"/>
      <c r="BCI97" s="129"/>
      <c r="BCJ97" s="129"/>
      <c r="BCK97" s="129"/>
      <c r="BCL97" s="129"/>
      <c r="BCM97" s="129"/>
      <c r="BCN97" s="129"/>
      <c r="BCO97" s="129"/>
      <c r="BCP97" s="129"/>
      <c r="BCQ97" s="129"/>
      <c r="BCR97" s="129"/>
      <c r="BCS97" s="129"/>
      <c r="BCT97" s="129"/>
      <c r="BCU97" s="129"/>
      <c r="BCV97" s="129"/>
      <c r="BCW97" s="129"/>
      <c r="BCX97" s="129"/>
      <c r="BCY97" s="129"/>
      <c r="BCZ97" s="129"/>
      <c r="BDA97" s="129"/>
      <c r="BDB97" s="129"/>
      <c r="BDC97" s="129"/>
      <c r="BDD97" s="129"/>
      <c r="BDE97" s="129"/>
      <c r="BDF97" s="129"/>
      <c r="BDG97" s="129"/>
      <c r="BDH97" s="129"/>
      <c r="BDI97" s="129"/>
      <c r="BDJ97" s="129"/>
      <c r="BDK97" s="129"/>
      <c r="BDL97" s="129"/>
      <c r="BDM97" s="129"/>
      <c r="BDN97" s="129"/>
      <c r="BDO97" s="129"/>
      <c r="BDP97" s="129"/>
      <c r="BDQ97" s="129"/>
      <c r="BDR97" s="129"/>
      <c r="BDS97" s="129"/>
      <c r="BDT97" s="129"/>
      <c r="BDU97" s="129"/>
      <c r="BDV97" s="129"/>
      <c r="BDW97" s="129"/>
      <c r="BDX97" s="129"/>
      <c r="BDY97" s="129"/>
      <c r="BDZ97" s="129"/>
      <c r="BEA97" s="129"/>
      <c r="BEB97" s="129"/>
      <c r="BEC97" s="129"/>
      <c r="BED97" s="129"/>
      <c r="BEE97" s="129"/>
      <c r="BEF97" s="129"/>
      <c r="BEG97" s="129"/>
      <c r="BEH97" s="129"/>
      <c r="BEI97" s="129"/>
      <c r="BEJ97" s="129"/>
      <c r="BEK97" s="129"/>
      <c r="BEL97" s="129"/>
      <c r="BEM97" s="129"/>
      <c r="BEN97" s="129"/>
      <c r="BEO97" s="129"/>
      <c r="BEP97" s="129"/>
      <c r="BEQ97" s="129"/>
      <c r="BER97" s="129"/>
      <c r="BES97" s="129"/>
      <c r="BET97" s="129"/>
      <c r="BEU97" s="129"/>
      <c r="BEV97" s="129"/>
      <c r="BEW97" s="129"/>
      <c r="BEX97" s="129"/>
      <c r="BEY97" s="129"/>
      <c r="BEZ97" s="129"/>
      <c r="BFA97" s="129"/>
      <c r="BFB97" s="129"/>
      <c r="BFC97" s="129"/>
      <c r="BFD97" s="129"/>
      <c r="BFE97" s="129"/>
      <c r="BFF97" s="129"/>
      <c r="BFG97" s="129"/>
      <c r="BFH97" s="129"/>
      <c r="BFI97" s="129"/>
      <c r="BFJ97" s="129"/>
      <c r="BFK97" s="129"/>
      <c r="BFL97" s="129"/>
      <c r="BFM97" s="129"/>
      <c r="BFN97" s="129"/>
      <c r="BFO97" s="129"/>
      <c r="BFP97" s="129"/>
      <c r="BFQ97" s="129"/>
      <c r="BFR97" s="129"/>
      <c r="BFS97" s="129"/>
      <c r="BFT97" s="129"/>
      <c r="BFU97" s="129"/>
      <c r="BFV97" s="129"/>
      <c r="BFW97" s="129"/>
      <c r="BFX97" s="129"/>
      <c r="BFY97" s="129"/>
      <c r="BFZ97" s="129"/>
      <c r="BGA97" s="129"/>
      <c r="BGB97" s="129"/>
      <c r="BGC97" s="129"/>
      <c r="BGD97" s="129"/>
      <c r="BGE97" s="129"/>
      <c r="BGF97" s="129"/>
      <c r="BGG97" s="129"/>
      <c r="BGH97" s="129"/>
      <c r="BGI97" s="129"/>
      <c r="BGJ97" s="129"/>
      <c r="BGK97" s="129"/>
      <c r="BGL97" s="129"/>
      <c r="BGM97" s="129"/>
      <c r="BGN97" s="129"/>
      <c r="BGO97" s="129"/>
      <c r="BGP97" s="129"/>
      <c r="BGQ97" s="129"/>
      <c r="BGR97" s="129"/>
      <c r="BGS97" s="129"/>
      <c r="BGT97" s="129"/>
      <c r="BGU97" s="129"/>
      <c r="BGV97" s="129"/>
      <c r="BGW97" s="129"/>
      <c r="BGX97" s="129"/>
      <c r="BGY97" s="129"/>
      <c r="BGZ97" s="129"/>
      <c r="BHA97" s="129"/>
      <c r="BHB97" s="129"/>
      <c r="BHC97" s="129"/>
      <c r="BHD97" s="129"/>
      <c r="BHE97" s="129"/>
      <c r="BHF97" s="129"/>
      <c r="BHG97" s="129"/>
      <c r="BHH97" s="129"/>
      <c r="BHI97" s="129"/>
      <c r="BHJ97" s="129"/>
      <c r="BHK97" s="129"/>
      <c r="BHL97" s="129"/>
      <c r="BHM97" s="129"/>
      <c r="BHN97" s="129"/>
      <c r="BHO97" s="129"/>
      <c r="BHP97" s="129"/>
      <c r="BHQ97" s="129"/>
      <c r="BHR97" s="129"/>
      <c r="BHS97" s="129"/>
      <c r="BHT97" s="129"/>
      <c r="BHU97" s="129"/>
      <c r="BHV97" s="129"/>
      <c r="BHW97" s="129"/>
      <c r="BHX97" s="129"/>
      <c r="BHY97" s="129"/>
      <c r="BHZ97" s="129"/>
      <c r="BIA97" s="129"/>
      <c r="BIB97" s="129"/>
      <c r="BIC97" s="129"/>
      <c r="BID97" s="129"/>
      <c r="BIE97" s="129"/>
      <c r="BIF97" s="129"/>
      <c r="BIG97" s="129"/>
      <c r="BIH97" s="129"/>
      <c r="BII97" s="129"/>
      <c r="BIJ97" s="129"/>
      <c r="BIK97" s="129"/>
      <c r="BIL97" s="129"/>
      <c r="BIM97" s="129"/>
      <c r="BIN97" s="129"/>
      <c r="BIO97" s="129"/>
      <c r="BIP97" s="129"/>
      <c r="BIQ97" s="129"/>
      <c r="BIR97" s="129"/>
      <c r="BIS97" s="129"/>
      <c r="BIT97" s="129"/>
      <c r="BIU97" s="129"/>
      <c r="BIV97" s="129"/>
      <c r="BIW97" s="129"/>
      <c r="BIX97" s="129"/>
      <c r="BIY97" s="129"/>
      <c r="BIZ97" s="129"/>
      <c r="BJA97" s="129"/>
      <c r="BJB97" s="129"/>
      <c r="BJC97" s="129"/>
      <c r="BJD97" s="129"/>
      <c r="BJE97" s="129"/>
      <c r="BJF97" s="129"/>
      <c r="BJG97" s="129"/>
      <c r="BJH97" s="129"/>
      <c r="BJI97" s="129"/>
      <c r="BJJ97" s="129"/>
      <c r="BJK97" s="129"/>
      <c r="BJL97" s="129"/>
      <c r="BJM97" s="129"/>
      <c r="BJN97" s="129"/>
      <c r="BJO97" s="129"/>
      <c r="BJP97" s="129"/>
      <c r="BJQ97" s="129"/>
      <c r="BJR97" s="129"/>
      <c r="BJS97" s="129"/>
      <c r="BJT97" s="129"/>
      <c r="BJU97" s="129"/>
      <c r="BJV97" s="129"/>
      <c r="BJW97" s="129"/>
      <c r="BJX97" s="129"/>
      <c r="BJY97" s="129"/>
      <c r="BJZ97" s="129"/>
      <c r="BKA97" s="129"/>
      <c r="BKB97" s="129"/>
      <c r="BKC97" s="129"/>
      <c r="BKD97" s="129"/>
      <c r="BKE97" s="129"/>
      <c r="BKF97" s="129"/>
      <c r="BKG97" s="129"/>
      <c r="BKH97" s="129"/>
      <c r="BKI97" s="129"/>
      <c r="BKJ97" s="129"/>
      <c r="BKK97" s="129"/>
      <c r="BKL97" s="129"/>
      <c r="BKM97" s="129"/>
      <c r="BKN97" s="129"/>
      <c r="BKO97" s="129"/>
      <c r="BKP97" s="129"/>
      <c r="BKQ97" s="129"/>
      <c r="BKR97" s="129"/>
      <c r="BKS97" s="129"/>
      <c r="BKT97" s="129"/>
      <c r="BKU97" s="129"/>
      <c r="BKV97" s="129"/>
      <c r="BKW97" s="129"/>
      <c r="BKX97" s="129"/>
      <c r="BKY97" s="129"/>
      <c r="BKZ97" s="129"/>
      <c r="BLA97" s="129"/>
      <c r="BLB97" s="129"/>
      <c r="BLC97" s="129"/>
      <c r="BLD97" s="129"/>
      <c r="BLE97" s="129"/>
      <c r="BLF97" s="129"/>
      <c r="BLG97" s="129"/>
      <c r="BLH97" s="129"/>
      <c r="BLI97" s="129"/>
      <c r="BLJ97" s="129"/>
      <c r="BLK97" s="129"/>
      <c r="BLL97" s="129"/>
      <c r="BLM97" s="129"/>
      <c r="BLN97" s="129"/>
      <c r="BLO97" s="129"/>
      <c r="BLP97" s="129"/>
      <c r="BLQ97" s="129"/>
      <c r="BLR97" s="129"/>
      <c r="BLS97" s="129"/>
      <c r="BLT97" s="129"/>
      <c r="BLU97" s="129"/>
      <c r="BLV97" s="129"/>
      <c r="BLW97" s="129"/>
      <c r="BLX97" s="129"/>
      <c r="BLY97" s="129"/>
      <c r="BLZ97" s="129"/>
      <c r="BMA97" s="129"/>
      <c r="BMB97" s="129"/>
      <c r="BMC97" s="129"/>
      <c r="BMD97" s="129"/>
      <c r="BME97" s="129"/>
      <c r="BMF97" s="129"/>
      <c r="BMG97" s="129"/>
      <c r="BMH97" s="129"/>
      <c r="BMI97" s="129"/>
      <c r="BMJ97" s="129"/>
      <c r="BMK97" s="129"/>
      <c r="BML97" s="129"/>
      <c r="BMM97" s="129"/>
      <c r="BMN97" s="129"/>
      <c r="BMO97" s="129"/>
      <c r="BMP97" s="129"/>
      <c r="BMQ97" s="129"/>
      <c r="BMR97" s="129"/>
      <c r="BMS97" s="129"/>
      <c r="BMT97" s="129"/>
      <c r="BMU97" s="129"/>
      <c r="BMV97" s="129"/>
      <c r="BMW97" s="129"/>
      <c r="BMX97" s="129"/>
      <c r="BMY97" s="129"/>
      <c r="BMZ97" s="129"/>
      <c r="BNA97" s="129"/>
      <c r="BNB97" s="129"/>
      <c r="BNC97" s="129"/>
      <c r="BND97" s="129"/>
      <c r="BNE97" s="129"/>
      <c r="BNF97" s="129"/>
      <c r="BNG97" s="129"/>
      <c r="BNH97" s="129"/>
      <c r="BNI97" s="129"/>
      <c r="BNJ97" s="129"/>
      <c r="BNK97" s="129"/>
      <c r="BNL97" s="129"/>
      <c r="BNM97" s="129"/>
      <c r="BNN97" s="129"/>
      <c r="BNO97" s="129"/>
      <c r="BNP97" s="129"/>
      <c r="BNQ97" s="129"/>
      <c r="BNR97" s="129"/>
      <c r="BNS97" s="129"/>
      <c r="BNT97" s="129"/>
      <c r="BNU97" s="129"/>
      <c r="BNV97" s="129"/>
      <c r="BNW97" s="129"/>
      <c r="BNX97" s="129"/>
      <c r="BNY97" s="129"/>
      <c r="BNZ97" s="129"/>
      <c r="BOA97" s="129"/>
      <c r="BOB97" s="129"/>
      <c r="BOC97" s="129"/>
      <c r="BOD97" s="129"/>
      <c r="BOE97" s="129"/>
      <c r="BOF97" s="129"/>
      <c r="BOG97" s="129"/>
      <c r="BOH97" s="129"/>
      <c r="BOI97" s="129"/>
      <c r="BOJ97" s="129"/>
      <c r="BOK97" s="129"/>
      <c r="BOL97" s="129"/>
      <c r="BOM97" s="129"/>
      <c r="BON97" s="129"/>
      <c r="BOO97" s="129"/>
      <c r="BOP97" s="129"/>
      <c r="BOQ97" s="129"/>
      <c r="BOR97" s="129"/>
      <c r="BOS97" s="129"/>
      <c r="BOT97" s="129"/>
      <c r="BOU97" s="129"/>
      <c r="BOV97" s="129"/>
      <c r="BOW97" s="129"/>
      <c r="BOX97" s="129"/>
      <c r="BOY97" s="129"/>
      <c r="BOZ97" s="129"/>
      <c r="BPA97" s="129"/>
      <c r="BPB97" s="129"/>
      <c r="BPC97" s="129"/>
      <c r="BPD97" s="129"/>
      <c r="BPE97" s="129"/>
      <c r="BPF97" s="129"/>
      <c r="BPG97" s="129"/>
      <c r="BPH97" s="129"/>
      <c r="BPI97" s="129"/>
      <c r="BPJ97" s="129"/>
      <c r="BPK97" s="129"/>
      <c r="BPL97" s="129"/>
      <c r="BPM97" s="129"/>
      <c r="BPN97" s="129"/>
      <c r="BPO97" s="129"/>
      <c r="BPP97" s="129"/>
      <c r="BPQ97" s="129"/>
      <c r="BPR97" s="129"/>
      <c r="BPS97" s="129"/>
      <c r="BPT97" s="129"/>
      <c r="BPU97" s="129"/>
      <c r="BPV97" s="129"/>
      <c r="BPW97" s="129"/>
      <c r="BPX97" s="129"/>
      <c r="BPY97" s="129"/>
      <c r="BPZ97" s="129"/>
      <c r="BQA97" s="129"/>
      <c r="BQB97" s="129"/>
      <c r="BQC97" s="129"/>
      <c r="BQD97" s="129"/>
      <c r="BQE97" s="129"/>
      <c r="BQF97" s="129"/>
      <c r="BQG97" s="129"/>
      <c r="BQH97" s="129"/>
      <c r="BQI97" s="129"/>
      <c r="BQJ97" s="129"/>
      <c r="BQK97" s="129"/>
      <c r="BQL97" s="129"/>
      <c r="BQM97" s="129"/>
      <c r="BQN97" s="129"/>
      <c r="BQO97" s="129"/>
      <c r="BQP97" s="129"/>
      <c r="BQQ97" s="129"/>
      <c r="BQR97" s="129"/>
      <c r="BQS97" s="129"/>
      <c r="BQT97" s="129"/>
      <c r="BQU97" s="129"/>
      <c r="BQV97" s="129"/>
      <c r="BQW97" s="129"/>
      <c r="BQX97" s="129"/>
      <c r="BQY97" s="129"/>
      <c r="BQZ97" s="129"/>
      <c r="BRA97" s="129"/>
      <c r="BRB97" s="129"/>
      <c r="BRC97" s="129"/>
      <c r="BRD97" s="129"/>
      <c r="BRE97" s="129"/>
      <c r="BRF97" s="129"/>
      <c r="BRG97" s="129"/>
      <c r="BRH97" s="129"/>
      <c r="BRI97" s="129"/>
      <c r="BRJ97" s="129"/>
      <c r="BRK97" s="129"/>
      <c r="BRL97" s="129"/>
      <c r="BRM97" s="129"/>
      <c r="BRN97" s="129"/>
      <c r="BRO97" s="129"/>
      <c r="BRP97" s="129"/>
      <c r="BRQ97" s="129"/>
      <c r="BRR97" s="129"/>
      <c r="BRS97" s="129"/>
      <c r="BRT97" s="129"/>
      <c r="BRU97" s="129"/>
      <c r="BRV97" s="129"/>
      <c r="BRW97" s="129"/>
      <c r="BRX97" s="129"/>
      <c r="BRY97" s="129"/>
      <c r="BRZ97" s="129"/>
      <c r="BSA97" s="129"/>
      <c r="BSB97" s="129"/>
      <c r="BSC97" s="129"/>
      <c r="BSD97" s="129"/>
      <c r="BSE97" s="129"/>
      <c r="BSF97" s="129"/>
      <c r="BSG97" s="129"/>
      <c r="BSH97" s="129"/>
      <c r="BSI97" s="129"/>
      <c r="BSJ97" s="129"/>
      <c r="BSK97" s="129"/>
      <c r="BSL97" s="129"/>
      <c r="BSM97" s="129"/>
      <c r="BSN97" s="129"/>
      <c r="BSO97" s="129"/>
      <c r="BSP97" s="129"/>
      <c r="BSQ97" s="129"/>
      <c r="BSR97" s="129"/>
      <c r="BSS97" s="129"/>
      <c r="BST97" s="129"/>
      <c r="BSU97" s="129"/>
      <c r="BSV97" s="129"/>
      <c r="BSW97" s="129"/>
      <c r="BSX97" s="129"/>
      <c r="BSY97" s="129"/>
      <c r="BSZ97" s="129"/>
      <c r="BTA97" s="129"/>
      <c r="BTB97" s="129"/>
      <c r="BTC97" s="129"/>
      <c r="BTD97" s="129"/>
      <c r="BTE97" s="129"/>
      <c r="BTF97" s="129"/>
      <c r="BTG97" s="129"/>
      <c r="BTH97" s="129"/>
      <c r="BTI97" s="129"/>
      <c r="BTJ97" s="129"/>
      <c r="BTK97" s="129"/>
      <c r="BTL97" s="129"/>
      <c r="BTM97" s="129"/>
      <c r="BTN97" s="129"/>
      <c r="BTO97" s="129"/>
      <c r="BTP97" s="129"/>
      <c r="BTQ97" s="129"/>
      <c r="BTR97" s="129"/>
      <c r="BTS97" s="129"/>
      <c r="BTT97" s="129"/>
      <c r="BTU97" s="129"/>
      <c r="BTV97" s="129"/>
      <c r="BTW97" s="129"/>
      <c r="BTX97" s="129"/>
      <c r="BTY97" s="129"/>
      <c r="BTZ97" s="129"/>
      <c r="BUA97" s="129"/>
      <c r="BUB97" s="129"/>
      <c r="BUC97" s="129"/>
      <c r="BUD97" s="129"/>
      <c r="BUE97" s="129"/>
      <c r="BUF97" s="129"/>
      <c r="BUG97" s="129"/>
      <c r="BUH97" s="129"/>
      <c r="BUI97" s="129"/>
      <c r="BUJ97" s="129"/>
      <c r="BUK97" s="129"/>
      <c r="BUL97" s="129"/>
      <c r="BUM97" s="129"/>
      <c r="BUN97" s="129"/>
      <c r="BUO97" s="129"/>
      <c r="BUP97" s="129"/>
      <c r="BUQ97" s="129"/>
      <c r="BUR97" s="129"/>
      <c r="BUS97" s="129"/>
      <c r="BUT97" s="129"/>
      <c r="BUU97" s="129"/>
      <c r="BUV97" s="129"/>
      <c r="BUW97" s="129"/>
      <c r="BUX97" s="129"/>
      <c r="BUY97" s="129"/>
      <c r="BUZ97" s="129"/>
      <c r="BVA97" s="129"/>
      <c r="BVB97" s="129"/>
      <c r="BVC97" s="129"/>
      <c r="BVD97" s="129"/>
      <c r="BVE97" s="129"/>
      <c r="BVF97" s="129"/>
      <c r="BVG97" s="129"/>
      <c r="BVH97" s="129"/>
      <c r="BVI97" s="129"/>
      <c r="BVJ97" s="129"/>
      <c r="BVK97" s="129"/>
      <c r="BVL97" s="129"/>
      <c r="BVM97" s="129"/>
      <c r="BVN97" s="129"/>
      <c r="BVO97" s="129"/>
      <c r="BVP97" s="129"/>
      <c r="BVQ97" s="129"/>
      <c r="BVR97" s="129"/>
      <c r="BVS97" s="129"/>
      <c r="BVT97" s="129"/>
      <c r="BVU97" s="129"/>
      <c r="BVV97" s="129"/>
      <c r="BVW97" s="129"/>
      <c r="BVX97" s="129"/>
      <c r="BVY97" s="129"/>
      <c r="BVZ97" s="129"/>
      <c r="BWA97" s="129"/>
      <c r="BWB97" s="129"/>
      <c r="BWC97" s="129"/>
      <c r="BWD97" s="129"/>
      <c r="BWE97" s="129"/>
      <c r="BWF97" s="129"/>
      <c r="BWG97" s="129"/>
      <c r="BWH97" s="129"/>
      <c r="BWI97" s="129"/>
      <c r="BWJ97" s="129"/>
      <c r="BWK97" s="129"/>
      <c r="BWL97" s="129"/>
      <c r="BWM97" s="129"/>
      <c r="BWN97" s="129"/>
      <c r="BWO97" s="129"/>
      <c r="BWP97" s="129"/>
      <c r="BWQ97" s="129"/>
      <c r="BWR97" s="129"/>
      <c r="BWS97" s="129"/>
      <c r="BWT97" s="129"/>
      <c r="BWU97" s="129"/>
      <c r="BWV97" s="129"/>
      <c r="BWW97" s="129"/>
      <c r="BWX97" s="129"/>
      <c r="BWY97" s="129"/>
      <c r="BWZ97" s="129"/>
      <c r="BXA97" s="129"/>
      <c r="BXB97" s="129"/>
      <c r="BXC97" s="129"/>
      <c r="BXD97" s="129"/>
      <c r="BXE97" s="129"/>
      <c r="BXF97" s="129"/>
      <c r="BXG97" s="129"/>
      <c r="BXH97" s="129"/>
      <c r="BXI97" s="129"/>
      <c r="BXJ97" s="129"/>
      <c r="BXK97" s="129"/>
      <c r="BXL97" s="129"/>
      <c r="BXM97" s="129"/>
      <c r="BXN97" s="129"/>
      <c r="BXO97" s="129"/>
      <c r="BXP97" s="129"/>
      <c r="BXQ97" s="129"/>
      <c r="BXR97" s="129"/>
      <c r="BXS97" s="129"/>
      <c r="BXT97" s="129"/>
      <c r="BXU97" s="129"/>
      <c r="BXV97" s="129"/>
      <c r="BXW97" s="129"/>
      <c r="BXX97" s="129"/>
      <c r="BXY97" s="129"/>
      <c r="BXZ97" s="129"/>
      <c r="BYA97" s="129"/>
      <c r="BYB97" s="129"/>
      <c r="BYC97" s="129"/>
      <c r="BYD97" s="129"/>
      <c r="BYE97" s="129"/>
      <c r="BYF97" s="129"/>
      <c r="BYG97" s="129"/>
      <c r="BYH97" s="129"/>
      <c r="BYI97" s="129"/>
      <c r="BYJ97" s="129"/>
      <c r="BYK97" s="129"/>
      <c r="BYL97" s="129"/>
      <c r="BYM97" s="129"/>
      <c r="BYN97" s="129"/>
      <c r="BYO97" s="129"/>
      <c r="BYP97" s="129"/>
      <c r="BYQ97" s="129"/>
      <c r="BYR97" s="129"/>
      <c r="BYS97" s="129"/>
      <c r="BYT97" s="129"/>
      <c r="BYU97" s="129"/>
      <c r="BYV97" s="129"/>
      <c r="BYW97" s="129"/>
      <c r="BYX97" s="129"/>
      <c r="BYY97" s="129"/>
      <c r="BYZ97" s="129"/>
      <c r="BZA97" s="129"/>
      <c r="BZB97" s="129"/>
      <c r="BZC97" s="129"/>
      <c r="BZD97" s="129"/>
      <c r="BZE97" s="129"/>
      <c r="BZF97" s="129"/>
      <c r="BZG97" s="129"/>
      <c r="BZH97" s="129"/>
      <c r="BZI97" s="129"/>
      <c r="BZJ97" s="129"/>
      <c r="BZK97" s="129"/>
      <c r="BZL97" s="129"/>
      <c r="BZM97" s="129"/>
      <c r="BZN97" s="129"/>
      <c r="BZO97" s="129"/>
      <c r="BZP97" s="129"/>
      <c r="BZQ97" s="129"/>
      <c r="BZR97" s="129"/>
      <c r="BZS97" s="129"/>
      <c r="BZT97" s="129"/>
      <c r="BZU97" s="129"/>
      <c r="BZV97" s="129"/>
      <c r="BZW97" s="129"/>
      <c r="BZX97" s="129"/>
      <c r="BZY97" s="129"/>
      <c r="BZZ97" s="129"/>
      <c r="CAA97" s="129"/>
      <c r="CAB97" s="129"/>
      <c r="CAC97" s="129"/>
      <c r="CAD97" s="129"/>
      <c r="CAE97" s="129"/>
      <c r="CAF97" s="129"/>
      <c r="CAG97" s="129"/>
      <c r="CAH97" s="129"/>
      <c r="CAI97" s="129"/>
      <c r="CAJ97" s="129"/>
      <c r="CAK97" s="129"/>
      <c r="CAL97" s="129"/>
      <c r="CAM97" s="129"/>
      <c r="CAN97" s="129"/>
      <c r="CAO97" s="129"/>
      <c r="CAP97" s="129"/>
      <c r="CAQ97" s="129"/>
      <c r="CAR97" s="129"/>
      <c r="CAS97" s="129"/>
      <c r="CAT97" s="129"/>
      <c r="CAU97" s="129"/>
      <c r="CAV97" s="129"/>
      <c r="CAW97" s="129"/>
      <c r="CAX97" s="129"/>
      <c r="CAY97" s="129"/>
      <c r="CAZ97" s="129"/>
      <c r="CBA97" s="129"/>
      <c r="CBB97" s="129"/>
      <c r="CBC97" s="129"/>
      <c r="CBD97" s="129"/>
      <c r="CBE97" s="129"/>
      <c r="CBF97" s="129"/>
      <c r="CBG97" s="129"/>
      <c r="CBH97" s="129"/>
      <c r="CBI97" s="129"/>
      <c r="CBJ97" s="129"/>
      <c r="CBK97" s="129"/>
      <c r="CBL97" s="129"/>
      <c r="CBM97" s="129"/>
      <c r="CBN97" s="129"/>
      <c r="CBO97" s="129"/>
      <c r="CBP97" s="129"/>
      <c r="CBQ97" s="129"/>
      <c r="CBR97" s="129"/>
      <c r="CBS97" s="129"/>
      <c r="CBT97" s="129"/>
      <c r="CBU97" s="129"/>
      <c r="CBV97" s="129"/>
      <c r="CBW97" s="129"/>
      <c r="CBX97" s="129"/>
      <c r="CBY97" s="129"/>
      <c r="CBZ97" s="129"/>
      <c r="CCA97" s="129"/>
      <c r="CCB97" s="129"/>
      <c r="CCC97" s="129"/>
      <c r="CCD97" s="129"/>
      <c r="CCE97" s="129"/>
      <c r="CCF97" s="129"/>
      <c r="CCG97" s="129"/>
      <c r="CCH97" s="129"/>
      <c r="CCI97" s="129"/>
      <c r="CCJ97" s="129"/>
      <c r="CCK97" s="129"/>
      <c r="CCL97" s="129"/>
      <c r="CCM97" s="129"/>
      <c r="CCN97" s="129"/>
      <c r="CCO97" s="129"/>
      <c r="CCP97" s="129"/>
      <c r="CCQ97" s="129"/>
      <c r="CCR97" s="129"/>
      <c r="CCS97" s="129"/>
      <c r="CCT97" s="129"/>
      <c r="CCU97" s="129"/>
      <c r="CCV97" s="129"/>
      <c r="CCW97" s="129"/>
      <c r="CCX97" s="129"/>
      <c r="CCY97" s="129"/>
      <c r="CCZ97" s="129"/>
      <c r="CDA97" s="129"/>
      <c r="CDB97" s="129"/>
      <c r="CDC97" s="129"/>
      <c r="CDD97" s="129"/>
      <c r="CDE97" s="129"/>
      <c r="CDF97" s="129"/>
      <c r="CDG97" s="129"/>
      <c r="CDH97" s="129"/>
      <c r="CDI97" s="129"/>
      <c r="CDJ97" s="129"/>
      <c r="CDK97" s="129"/>
      <c r="CDL97" s="129"/>
      <c r="CDM97" s="129"/>
      <c r="CDN97" s="129"/>
      <c r="CDO97" s="129"/>
      <c r="CDP97" s="129"/>
      <c r="CDQ97" s="129"/>
      <c r="CDR97" s="129"/>
      <c r="CDS97" s="129"/>
      <c r="CDT97" s="129"/>
      <c r="CDU97" s="129"/>
      <c r="CDV97" s="129"/>
      <c r="CDW97" s="129"/>
      <c r="CDX97" s="129"/>
      <c r="CDY97" s="129"/>
      <c r="CDZ97" s="129"/>
      <c r="CEA97" s="129"/>
      <c r="CEB97" s="129"/>
      <c r="CEC97" s="129"/>
      <c r="CED97" s="129"/>
      <c r="CEE97" s="129"/>
      <c r="CEF97" s="129"/>
      <c r="CEG97" s="129"/>
      <c r="CEH97" s="129"/>
      <c r="CEI97" s="129"/>
      <c r="CEJ97" s="129"/>
      <c r="CEK97" s="129"/>
      <c r="CEL97" s="129"/>
      <c r="CEM97" s="129"/>
      <c r="CEN97" s="129"/>
      <c r="CEO97" s="129"/>
      <c r="CEP97" s="129"/>
      <c r="CEQ97" s="129"/>
      <c r="CER97" s="129"/>
      <c r="CES97" s="129"/>
      <c r="CET97" s="129"/>
      <c r="CEU97" s="129"/>
      <c r="CEV97" s="129"/>
      <c r="CEW97" s="129"/>
      <c r="CEX97" s="129"/>
      <c r="CEY97" s="129"/>
      <c r="CEZ97" s="129"/>
      <c r="CFA97" s="129"/>
      <c r="CFB97" s="129"/>
      <c r="CFC97" s="129"/>
      <c r="CFD97" s="129"/>
      <c r="CFE97" s="129"/>
      <c r="CFF97" s="129"/>
      <c r="CFG97" s="129"/>
      <c r="CFH97" s="129"/>
      <c r="CFI97" s="129"/>
      <c r="CFJ97" s="129"/>
      <c r="CFK97" s="129"/>
      <c r="CFL97" s="129"/>
      <c r="CFM97" s="129"/>
      <c r="CFN97" s="129"/>
      <c r="CFO97" s="129"/>
      <c r="CFP97" s="129"/>
      <c r="CFQ97" s="129"/>
      <c r="CFR97" s="129"/>
      <c r="CFS97" s="129"/>
      <c r="CFT97" s="129"/>
      <c r="CFU97" s="129"/>
      <c r="CFV97" s="129"/>
      <c r="CFW97" s="129"/>
      <c r="CFX97" s="129"/>
      <c r="CFY97" s="129"/>
      <c r="CFZ97" s="129"/>
      <c r="CGA97" s="129"/>
      <c r="CGB97" s="129"/>
      <c r="CGC97" s="129"/>
      <c r="CGD97" s="129"/>
      <c r="CGE97" s="129"/>
      <c r="CGF97" s="129"/>
      <c r="CGG97" s="129"/>
      <c r="CGH97" s="129"/>
      <c r="CGI97" s="129"/>
      <c r="CGJ97" s="129"/>
      <c r="CGK97" s="129"/>
      <c r="CGL97" s="129"/>
      <c r="CGM97" s="129"/>
      <c r="CGN97" s="129"/>
      <c r="CGO97" s="129"/>
      <c r="CGP97" s="129"/>
      <c r="CGQ97" s="129"/>
      <c r="CGR97" s="129"/>
      <c r="CGS97" s="129"/>
      <c r="CGT97" s="129"/>
      <c r="CGU97" s="129"/>
      <c r="CGV97" s="129"/>
      <c r="CGW97" s="129"/>
      <c r="CGX97" s="129"/>
      <c r="CGY97" s="129"/>
      <c r="CGZ97" s="129"/>
      <c r="CHA97" s="129"/>
      <c r="CHB97" s="129"/>
      <c r="CHC97" s="129"/>
      <c r="CHD97" s="129"/>
      <c r="CHE97" s="129"/>
      <c r="CHF97" s="129"/>
      <c r="CHG97" s="129"/>
      <c r="CHH97" s="129"/>
      <c r="CHI97" s="129"/>
      <c r="CHJ97" s="129"/>
      <c r="CHK97" s="129"/>
      <c r="CHL97" s="129"/>
      <c r="CHM97" s="129"/>
      <c r="CHN97" s="129"/>
      <c r="CHO97" s="129"/>
      <c r="CHP97" s="129"/>
      <c r="CHQ97" s="129"/>
      <c r="CHR97" s="129"/>
      <c r="CHS97" s="129"/>
      <c r="CHT97" s="129"/>
      <c r="CHU97" s="129"/>
      <c r="CHV97" s="129"/>
      <c r="CHW97" s="129"/>
      <c r="CHX97" s="129"/>
      <c r="CHY97" s="129"/>
      <c r="CHZ97" s="129"/>
      <c r="CIA97" s="129"/>
      <c r="CIB97" s="129"/>
      <c r="CIC97" s="129"/>
      <c r="CID97" s="129"/>
      <c r="CIE97" s="129"/>
      <c r="CIF97" s="129"/>
      <c r="CIG97" s="129"/>
      <c r="CIH97" s="129"/>
      <c r="CII97" s="129"/>
      <c r="CIJ97" s="129"/>
      <c r="CIK97" s="129"/>
      <c r="CIL97" s="129"/>
      <c r="CIM97" s="129"/>
      <c r="CIN97" s="129"/>
      <c r="CIO97" s="129"/>
      <c r="CIP97" s="129"/>
      <c r="CIQ97" s="129"/>
      <c r="CIR97" s="129"/>
      <c r="CIS97" s="129"/>
      <c r="CIT97" s="129"/>
      <c r="CIU97" s="129"/>
      <c r="CIV97" s="129"/>
      <c r="CIW97" s="129"/>
      <c r="CIX97" s="129"/>
      <c r="CIY97" s="129"/>
      <c r="CIZ97" s="129"/>
      <c r="CJA97" s="129"/>
      <c r="CJB97" s="129"/>
      <c r="CJC97" s="129"/>
      <c r="CJD97" s="129"/>
      <c r="CJE97" s="129"/>
      <c r="CJF97" s="129"/>
      <c r="CJG97" s="129"/>
      <c r="CJH97" s="129"/>
      <c r="CJI97" s="129"/>
      <c r="CJJ97" s="129"/>
      <c r="CJK97" s="129"/>
      <c r="CJL97" s="129"/>
      <c r="CJM97" s="129"/>
      <c r="CJN97" s="129"/>
      <c r="CJO97" s="129"/>
      <c r="CJP97" s="129"/>
      <c r="CJQ97" s="129"/>
      <c r="CJR97" s="129"/>
      <c r="CJS97" s="129"/>
      <c r="CJT97" s="129"/>
      <c r="CJU97" s="129"/>
      <c r="CJV97" s="129"/>
      <c r="CJW97" s="129"/>
      <c r="CJX97" s="129"/>
      <c r="CJY97" s="129"/>
      <c r="CJZ97" s="129"/>
      <c r="CKA97" s="129"/>
      <c r="CKB97" s="129"/>
      <c r="CKC97" s="129"/>
      <c r="CKD97" s="129"/>
      <c r="CKE97" s="129"/>
      <c r="CKF97" s="129"/>
      <c r="CKG97" s="129"/>
      <c r="CKH97" s="129"/>
      <c r="CKI97" s="129"/>
      <c r="CKJ97" s="129"/>
      <c r="CKK97" s="129"/>
      <c r="CKL97" s="129"/>
      <c r="CKM97" s="129"/>
      <c r="CKN97" s="129"/>
      <c r="CKO97" s="129"/>
      <c r="CKP97" s="129"/>
      <c r="CKQ97" s="129"/>
      <c r="CKR97" s="129"/>
      <c r="CKS97" s="129"/>
      <c r="CKT97" s="129"/>
      <c r="CKU97" s="129"/>
      <c r="CKV97" s="129"/>
      <c r="CKW97" s="129"/>
      <c r="CKX97" s="129"/>
      <c r="CKY97" s="129"/>
      <c r="CKZ97" s="129"/>
      <c r="CLA97" s="129"/>
      <c r="CLB97" s="129"/>
      <c r="CLC97" s="129"/>
      <c r="CLD97" s="129"/>
      <c r="CLE97" s="129"/>
      <c r="CLF97" s="129"/>
      <c r="CLG97" s="129"/>
      <c r="CLH97" s="129"/>
      <c r="CLI97" s="129"/>
      <c r="CLJ97" s="129"/>
      <c r="CLK97" s="129"/>
      <c r="CLL97" s="129"/>
      <c r="CLM97" s="129"/>
      <c r="CLN97" s="129"/>
      <c r="CLO97" s="129"/>
      <c r="CLP97" s="129"/>
      <c r="CLQ97" s="129"/>
      <c r="CLR97" s="129"/>
      <c r="CLS97" s="129"/>
      <c r="CLT97" s="129"/>
      <c r="CLU97" s="129"/>
      <c r="CLV97" s="129"/>
      <c r="CLW97" s="129"/>
      <c r="CLX97" s="129"/>
      <c r="CLY97" s="129"/>
      <c r="CLZ97" s="129"/>
      <c r="CMA97" s="129"/>
      <c r="CMB97" s="129"/>
      <c r="CMC97" s="129"/>
      <c r="CMD97" s="129"/>
      <c r="CME97" s="129"/>
      <c r="CMF97" s="129"/>
      <c r="CMG97" s="129"/>
      <c r="CMH97" s="129"/>
      <c r="CMI97" s="129"/>
      <c r="CMJ97" s="129"/>
      <c r="CMK97" s="129"/>
      <c r="CML97" s="129"/>
      <c r="CMM97" s="129"/>
      <c r="CMN97" s="129"/>
      <c r="CMO97" s="129"/>
      <c r="CMP97" s="129"/>
      <c r="CMQ97" s="129"/>
      <c r="CMR97" s="129"/>
      <c r="CMS97" s="129"/>
      <c r="CMT97" s="129"/>
      <c r="CMU97" s="129"/>
      <c r="CMV97" s="129"/>
      <c r="CMW97" s="129"/>
      <c r="CMX97" s="129"/>
      <c r="CMY97" s="129"/>
      <c r="CMZ97" s="129"/>
      <c r="CNA97" s="129"/>
      <c r="CNB97" s="129"/>
      <c r="CNC97" s="129"/>
      <c r="CND97" s="129"/>
      <c r="CNE97" s="129"/>
      <c r="CNF97" s="129"/>
      <c r="CNG97" s="129"/>
      <c r="CNH97" s="129"/>
      <c r="CNI97" s="129"/>
      <c r="CNJ97" s="129"/>
      <c r="CNK97" s="129"/>
      <c r="CNL97" s="129"/>
      <c r="CNM97" s="129"/>
      <c r="CNN97" s="129"/>
      <c r="CNO97" s="129"/>
      <c r="CNP97" s="129"/>
      <c r="CNQ97" s="129"/>
      <c r="CNR97" s="129"/>
      <c r="CNS97" s="129"/>
      <c r="CNT97" s="129"/>
      <c r="CNU97" s="129"/>
      <c r="CNV97" s="129"/>
      <c r="CNW97" s="129"/>
      <c r="CNX97" s="129"/>
      <c r="CNY97" s="129"/>
      <c r="CNZ97" s="129"/>
      <c r="COA97" s="129"/>
      <c r="COB97" s="129"/>
      <c r="COC97" s="129"/>
      <c r="COD97" s="129"/>
      <c r="COE97" s="129"/>
      <c r="COF97" s="129"/>
      <c r="COG97" s="129"/>
      <c r="COH97" s="129"/>
      <c r="COI97" s="129"/>
      <c r="COJ97" s="129"/>
      <c r="COK97" s="129"/>
      <c r="COL97" s="129"/>
      <c r="COM97" s="129"/>
      <c r="CON97" s="129"/>
      <c r="COO97" s="129"/>
      <c r="COP97" s="129"/>
      <c r="COQ97" s="129"/>
      <c r="COR97" s="129"/>
      <c r="COS97" s="129"/>
      <c r="COT97" s="129"/>
      <c r="COU97" s="129"/>
      <c r="COV97" s="129"/>
      <c r="COW97" s="129"/>
      <c r="COX97" s="129"/>
      <c r="COY97" s="129"/>
      <c r="COZ97" s="129"/>
      <c r="CPA97" s="129"/>
      <c r="CPB97" s="129"/>
      <c r="CPC97" s="129"/>
      <c r="CPD97" s="129"/>
      <c r="CPE97" s="129"/>
      <c r="CPF97" s="129"/>
      <c r="CPG97" s="129"/>
      <c r="CPH97" s="129"/>
      <c r="CPI97" s="129"/>
      <c r="CPJ97" s="129"/>
      <c r="CPK97" s="129"/>
      <c r="CPL97" s="129"/>
      <c r="CPM97" s="129"/>
      <c r="CPN97" s="129"/>
      <c r="CPO97" s="129"/>
      <c r="CPP97" s="129"/>
      <c r="CPQ97" s="129"/>
      <c r="CPR97" s="129"/>
      <c r="CPS97" s="129"/>
      <c r="CPT97" s="129"/>
      <c r="CPU97" s="129"/>
      <c r="CPV97" s="129"/>
      <c r="CPW97" s="129"/>
      <c r="CPX97" s="129"/>
      <c r="CPY97" s="129"/>
      <c r="CPZ97" s="129"/>
      <c r="CQA97" s="129"/>
      <c r="CQB97" s="129"/>
      <c r="CQC97" s="129"/>
      <c r="CQD97" s="129"/>
      <c r="CQE97" s="129"/>
      <c r="CQF97" s="129"/>
      <c r="CQG97" s="129"/>
      <c r="CQH97" s="129"/>
      <c r="CQI97" s="129"/>
      <c r="CQJ97" s="129"/>
      <c r="CQK97" s="129"/>
      <c r="CQL97" s="129"/>
      <c r="CQM97" s="129"/>
      <c r="CQN97" s="129"/>
      <c r="CQO97" s="129"/>
      <c r="CQP97" s="129"/>
      <c r="CQQ97" s="129"/>
      <c r="CQR97" s="129"/>
      <c r="CQS97" s="129"/>
      <c r="CQT97" s="129"/>
      <c r="CQU97" s="129"/>
      <c r="CQV97" s="129"/>
      <c r="CQW97" s="129"/>
      <c r="CQX97" s="129"/>
      <c r="CQY97" s="129"/>
      <c r="CQZ97" s="129"/>
      <c r="CRA97" s="129"/>
      <c r="CRB97" s="129"/>
      <c r="CRC97" s="129"/>
      <c r="CRD97" s="129"/>
      <c r="CRE97" s="129"/>
      <c r="CRF97" s="129"/>
      <c r="CRG97" s="129"/>
      <c r="CRH97" s="129"/>
      <c r="CRI97" s="129"/>
      <c r="CRJ97" s="129"/>
      <c r="CRK97" s="129"/>
      <c r="CRL97" s="129"/>
      <c r="CRM97" s="129"/>
      <c r="CRN97" s="129"/>
      <c r="CRO97" s="129"/>
      <c r="CRP97" s="129"/>
      <c r="CRQ97" s="129"/>
      <c r="CRR97" s="129"/>
      <c r="CRS97" s="129"/>
      <c r="CRT97" s="129"/>
      <c r="CRU97" s="129"/>
      <c r="CRV97" s="129"/>
      <c r="CRW97" s="129"/>
      <c r="CRX97" s="129"/>
      <c r="CRY97" s="129"/>
      <c r="CRZ97" s="129"/>
      <c r="CSA97" s="129"/>
      <c r="CSB97" s="129"/>
      <c r="CSC97" s="129"/>
      <c r="CSD97" s="129"/>
      <c r="CSE97" s="129"/>
      <c r="CSF97" s="129"/>
      <c r="CSG97" s="129"/>
      <c r="CSH97" s="129"/>
      <c r="CSI97" s="129"/>
      <c r="CSJ97" s="129"/>
      <c r="CSK97" s="129"/>
      <c r="CSL97" s="129"/>
      <c r="CSM97" s="129"/>
      <c r="CSN97" s="129"/>
      <c r="CSO97" s="129"/>
      <c r="CSP97" s="129"/>
      <c r="CSQ97" s="129"/>
      <c r="CSR97" s="129"/>
      <c r="CSS97" s="129"/>
      <c r="CST97" s="129"/>
      <c r="CSU97" s="129"/>
      <c r="CSV97" s="129"/>
      <c r="CSW97" s="129"/>
      <c r="CSX97" s="129"/>
      <c r="CSY97" s="129"/>
      <c r="CSZ97" s="129"/>
      <c r="CTA97" s="129"/>
      <c r="CTB97" s="129"/>
      <c r="CTC97" s="129"/>
      <c r="CTD97" s="129"/>
      <c r="CTE97" s="129"/>
      <c r="CTF97" s="129"/>
      <c r="CTG97" s="129"/>
      <c r="CTH97" s="129"/>
      <c r="CTI97" s="129"/>
      <c r="CTJ97" s="129"/>
      <c r="CTK97" s="129"/>
      <c r="CTL97" s="129"/>
      <c r="CTM97" s="129"/>
      <c r="CTN97" s="129"/>
      <c r="CTO97" s="129"/>
      <c r="CTP97" s="129"/>
      <c r="CTQ97" s="129"/>
      <c r="CTR97" s="129"/>
      <c r="CTS97" s="129"/>
      <c r="CTT97" s="129"/>
      <c r="CTU97" s="129"/>
      <c r="CTV97" s="129"/>
      <c r="CTW97" s="129"/>
      <c r="CTX97" s="129"/>
      <c r="CTY97" s="129"/>
      <c r="CTZ97" s="129"/>
      <c r="CUA97" s="129"/>
      <c r="CUB97" s="129"/>
      <c r="CUC97" s="129"/>
      <c r="CUD97" s="129"/>
      <c r="CUE97" s="129"/>
      <c r="CUF97" s="129"/>
      <c r="CUG97" s="129"/>
      <c r="CUH97" s="129"/>
      <c r="CUI97" s="129"/>
      <c r="CUJ97" s="129"/>
      <c r="CUK97" s="129"/>
      <c r="CUL97" s="129"/>
      <c r="CUM97" s="129"/>
      <c r="CUN97" s="129"/>
      <c r="CUO97" s="129"/>
      <c r="CUP97" s="129"/>
      <c r="CUQ97" s="129"/>
      <c r="CUR97" s="129"/>
      <c r="CUS97" s="129"/>
      <c r="CUT97" s="129"/>
      <c r="CUU97" s="129"/>
      <c r="CUV97" s="129"/>
      <c r="CUW97" s="129"/>
      <c r="CUX97" s="129"/>
      <c r="CUY97" s="129"/>
      <c r="CUZ97" s="129"/>
      <c r="CVA97" s="129"/>
      <c r="CVB97" s="129"/>
      <c r="CVC97" s="129"/>
      <c r="CVD97" s="129"/>
      <c r="CVE97" s="129"/>
      <c r="CVF97" s="129"/>
      <c r="CVG97" s="129"/>
      <c r="CVH97" s="129"/>
      <c r="CVI97" s="129"/>
      <c r="CVJ97" s="129"/>
      <c r="CVK97" s="129"/>
      <c r="CVL97" s="129"/>
      <c r="CVM97" s="129"/>
      <c r="CVN97" s="129"/>
      <c r="CVO97" s="129"/>
      <c r="CVP97" s="129"/>
      <c r="CVQ97" s="129"/>
      <c r="CVR97" s="129"/>
      <c r="CVS97" s="129"/>
      <c r="CVT97" s="129"/>
      <c r="CVU97" s="129"/>
      <c r="CVV97" s="129"/>
      <c r="CVW97" s="129"/>
      <c r="CVX97" s="129"/>
      <c r="CVY97" s="129"/>
      <c r="CVZ97" s="129"/>
      <c r="CWA97" s="129"/>
      <c r="CWB97" s="129"/>
      <c r="CWC97" s="129"/>
      <c r="CWD97" s="129"/>
      <c r="CWE97" s="129"/>
      <c r="CWF97" s="129"/>
      <c r="CWG97" s="129"/>
      <c r="CWH97" s="129"/>
      <c r="CWI97" s="129"/>
      <c r="CWJ97" s="129"/>
      <c r="CWK97" s="129"/>
      <c r="CWL97" s="129"/>
      <c r="CWM97" s="129"/>
      <c r="CWN97" s="129"/>
      <c r="CWO97" s="129"/>
      <c r="CWP97" s="129"/>
      <c r="CWQ97" s="129"/>
      <c r="CWR97" s="129"/>
      <c r="CWS97" s="129"/>
      <c r="CWT97" s="129"/>
      <c r="CWU97" s="129"/>
      <c r="CWV97" s="129"/>
      <c r="CWW97" s="129"/>
      <c r="CWX97" s="129"/>
      <c r="CWY97" s="129"/>
      <c r="CWZ97" s="129"/>
      <c r="CXA97" s="129"/>
      <c r="CXB97" s="129"/>
      <c r="CXC97" s="129"/>
      <c r="CXD97" s="129"/>
      <c r="CXE97" s="129"/>
      <c r="CXF97" s="129"/>
      <c r="CXG97" s="129"/>
      <c r="CXH97" s="129"/>
      <c r="CXI97" s="129"/>
      <c r="CXJ97" s="129"/>
      <c r="CXK97" s="129"/>
      <c r="CXL97" s="129"/>
      <c r="CXM97" s="129"/>
      <c r="CXN97" s="129"/>
      <c r="CXO97" s="129"/>
      <c r="CXP97" s="129"/>
      <c r="CXQ97" s="129"/>
      <c r="CXR97" s="129"/>
      <c r="CXS97" s="129"/>
      <c r="CXT97" s="129"/>
      <c r="CXU97" s="129"/>
      <c r="CXV97" s="129"/>
      <c r="CXW97" s="129"/>
      <c r="CXX97" s="129"/>
      <c r="CXY97" s="129"/>
      <c r="CXZ97" s="129"/>
      <c r="CYA97" s="129"/>
      <c r="CYB97" s="129"/>
      <c r="CYC97" s="129"/>
      <c r="CYD97" s="129"/>
      <c r="CYE97" s="129"/>
      <c r="CYF97" s="129"/>
      <c r="CYG97" s="129"/>
      <c r="CYH97" s="129"/>
      <c r="CYI97" s="129"/>
      <c r="CYJ97" s="129"/>
      <c r="CYK97" s="129"/>
      <c r="CYL97" s="129"/>
      <c r="CYM97" s="129"/>
      <c r="CYN97" s="129"/>
      <c r="CYO97" s="129"/>
      <c r="CYP97" s="129"/>
      <c r="CYQ97" s="129"/>
      <c r="CYR97" s="129"/>
      <c r="CYS97" s="129"/>
      <c r="CYT97" s="129"/>
      <c r="CYU97" s="129"/>
      <c r="CYV97" s="129"/>
      <c r="CYW97" s="129"/>
      <c r="CYX97" s="129"/>
      <c r="CYY97" s="129"/>
      <c r="CYZ97" s="129"/>
      <c r="CZA97" s="129"/>
      <c r="CZB97" s="129"/>
      <c r="CZC97" s="129"/>
      <c r="CZD97" s="129"/>
      <c r="CZE97" s="129"/>
      <c r="CZF97" s="129"/>
      <c r="CZG97" s="129"/>
      <c r="CZH97" s="129"/>
      <c r="CZI97" s="129"/>
      <c r="CZJ97" s="129"/>
      <c r="CZK97" s="129"/>
      <c r="CZL97" s="129"/>
      <c r="CZM97" s="129"/>
      <c r="CZN97" s="129"/>
      <c r="CZO97" s="129"/>
      <c r="CZP97" s="129"/>
      <c r="CZQ97" s="129"/>
      <c r="CZR97" s="129"/>
      <c r="CZS97" s="129"/>
      <c r="CZT97" s="129"/>
      <c r="CZU97" s="129"/>
      <c r="CZV97" s="129"/>
      <c r="CZW97" s="129"/>
      <c r="CZX97" s="129"/>
      <c r="CZY97" s="129"/>
      <c r="CZZ97" s="129"/>
      <c r="DAA97" s="129"/>
      <c r="DAB97" s="129"/>
      <c r="DAC97" s="129"/>
      <c r="DAD97" s="129"/>
      <c r="DAE97" s="129"/>
      <c r="DAF97" s="129"/>
      <c r="DAG97" s="129"/>
      <c r="DAH97" s="129"/>
      <c r="DAI97" s="129"/>
      <c r="DAJ97" s="129"/>
      <c r="DAK97" s="129"/>
      <c r="DAL97" s="129"/>
      <c r="DAM97" s="129"/>
      <c r="DAN97" s="129"/>
      <c r="DAO97" s="129"/>
      <c r="DAP97" s="129"/>
      <c r="DAQ97" s="129"/>
      <c r="DAR97" s="129"/>
      <c r="DAS97" s="129"/>
      <c r="DAT97" s="129"/>
      <c r="DAU97" s="129"/>
      <c r="DAV97" s="129"/>
      <c r="DAW97" s="129"/>
      <c r="DAX97" s="129"/>
      <c r="DAY97" s="129"/>
      <c r="DAZ97" s="129"/>
      <c r="DBA97" s="129"/>
      <c r="DBB97" s="129"/>
      <c r="DBC97" s="129"/>
      <c r="DBD97" s="129"/>
      <c r="DBE97" s="129"/>
      <c r="DBF97" s="129"/>
      <c r="DBG97" s="129"/>
      <c r="DBH97" s="129"/>
      <c r="DBI97" s="129"/>
      <c r="DBJ97" s="129"/>
      <c r="DBK97" s="129"/>
      <c r="DBL97" s="129"/>
      <c r="DBM97" s="129"/>
      <c r="DBN97" s="129"/>
      <c r="DBO97" s="129"/>
      <c r="DBP97" s="129"/>
      <c r="DBQ97" s="129"/>
      <c r="DBR97" s="129"/>
      <c r="DBS97" s="129"/>
      <c r="DBT97" s="129"/>
      <c r="DBU97" s="129"/>
      <c r="DBV97" s="129"/>
      <c r="DBW97" s="129"/>
      <c r="DBX97" s="129"/>
      <c r="DBY97" s="129"/>
      <c r="DBZ97" s="129"/>
      <c r="DCA97" s="129"/>
      <c r="DCB97" s="129"/>
      <c r="DCC97" s="129"/>
      <c r="DCD97" s="129"/>
      <c r="DCE97" s="129"/>
      <c r="DCF97" s="129"/>
      <c r="DCG97" s="129"/>
      <c r="DCH97" s="129"/>
      <c r="DCI97" s="129"/>
      <c r="DCJ97" s="129"/>
      <c r="DCK97" s="129"/>
      <c r="DCL97" s="129"/>
      <c r="DCM97" s="129"/>
      <c r="DCN97" s="129"/>
      <c r="DCO97" s="129"/>
      <c r="DCP97" s="129"/>
      <c r="DCQ97" s="129"/>
      <c r="DCR97" s="129"/>
      <c r="DCS97" s="129"/>
      <c r="DCT97" s="129"/>
      <c r="DCU97" s="129"/>
      <c r="DCV97" s="129"/>
      <c r="DCW97" s="129"/>
      <c r="DCX97" s="129"/>
      <c r="DCY97" s="129"/>
      <c r="DCZ97" s="129"/>
      <c r="DDA97" s="129"/>
      <c r="DDB97" s="129"/>
      <c r="DDC97" s="129"/>
      <c r="DDD97" s="129"/>
      <c r="DDE97" s="129"/>
      <c r="DDF97" s="129"/>
      <c r="DDG97" s="129"/>
      <c r="DDH97" s="129"/>
      <c r="DDI97" s="129"/>
      <c r="DDJ97" s="129"/>
      <c r="DDK97" s="129"/>
      <c r="DDL97" s="129"/>
      <c r="DDM97" s="129"/>
      <c r="DDN97" s="129"/>
      <c r="DDO97" s="129"/>
      <c r="DDP97" s="129"/>
      <c r="DDQ97" s="129"/>
      <c r="DDR97" s="129"/>
      <c r="DDS97" s="129"/>
      <c r="DDT97" s="129"/>
      <c r="DDU97" s="129"/>
      <c r="DDV97" s="129"/>
      <c r="DDW97" s="129"/>
      <c r="DDX97" s="129"/>
      <c r="DDY97" s="129"/>
      <c r="DDZ97" s="129"/>
      <c r="DEA97" s="129"/>
      <c r="DEB97" s="129"/>
      <c r="DEC97" s="129"/>
      <c r="DED97" s="129"/>
      <c r="DEE97" s="129"/>
      <c r="DEF97" s="129"/>
      <c r="DEG97" s="129"/>
      <c r="DEH97" s="129"/>
      <c r="DEI97" s="129"/>
      <c r="DEJ97" s="129"/>
      <c r="DEK97" s="129"/>
      <c r="DEL97" s="129"/>
      <c r="DEM97" s="129"/>
      <c r="DEN97" s="129"/>
      <c r="DEO97" s="129"/>
      <c r="DEP97" s="129"/>
      <c r="DEQ97" s="129"/>
      <c r="DER97" s="129"/>
      <c r="DES97" s="129"/>
      <c r="DET97" s="129"/>
      <c r="DEU97" s="129"/>
      <c r="DEV97" s="129"/>
      <c r="DEW97" s="129"/>
      <c r="DEX97" s="129"/>
      <c r="DEY97" s="129"/>
      <c r="DEZ97" s="129"/>
      <c r="DFA97" s="129"/>
      <c r="DFB97" s="129"/>
      <c r="DFC97" s="129"/>
      <c r="DFD97" s="129"/>
      <c r="DFE97" s="129"/>
      <c r="DFF97" s="129"/>
      <c r="DFG97" s="129"/>
      <c r="DFH97" s="129"/>
      <c r="DFI97" s="129"/>
      <c r="DFJ97" s="129"/>
      <c r="DFK97" s="129"/>
      <c r="DFL97" s="129"/>
      <c r="DFM97" s="129"/>
      <c r="DFN97" s="129"/>
      <c r="DFO97" s="129"/>
      <c r="DFP97" s="129"/>
      <c r="DFQ97" s="129"/>
      <c r="DFR97" s="129"/>
      <c r="DFS97" s="129"/>
      <c r="DFT97" s="129"/>
      <c r="DFU97" s="129"/>
      <c r="DFV97" s="129"/>
      <c r="DFW97" s="129"/>
      <c r="DFX97" s="129"/>
      <c r="DFY97" s="129"/>
      <c r="DFZ97" s="129"/>
      <c r="DGA97" s="129"/>
      <c r="DGB97" s="129"/>
      <c r="DGC97" s="129"/>
      <c r="DGD97" s="129"/>
      <c r="DGE97" s="129"/>
      <c r="DGF97" s="129"/>
      <c r="DGG97" s="129"/>
      <c r="DGH97" s="129"/>
      <c r="DGI97" s="129"/>
      <c r="DGJ97" s="129"/>
      <c r="DGK97" s="129"/>
      <c r="DGL97" s="129"/>
      <c r="DGM97" s="129"/>
      <c r="DGN97" s="129"/>
      <c r="DGO97" s="129"/>
      <c r="DGP97" s="129"/>
      <c r="DGQ97" s="129"/>
      <c r="DGR97" s="129"/>
      <c r="DGS97" s="129"/>
      <c r="DGT97" s="129"/>
      <c r="DGU97" s="129"/>
      <c r="DGV97" s="129"/>
      <c r="DGW97" s="129"/>
      <c r="DGX97" s="129"/>
      <c r="DGY97" s="129"/>
      <c r="DGZ97" s="129"/>
      <c r="DHA97" s="129"/>
      <c r="DHB97" s="129"/>
      <c r="DHC97" s="129"/>
      <c r="DHD97" s="129"/>
      <c r="DHE97" s="129"/>
      <c r="DHF97" s="129"/>
      <c r="DHG97" s="129"/>
      <c r="DHH97" s="129"/>
      <c r="DHI97" s="129"/>
      <c r="DHJ97" s="129"/>
      <c r="DHK97" s="129"/>
      <c r="DHL97" s="129"/>
      <c r="DHM97" s="129"/>
      <c r="DHN97" s="129"/>
      <c r="DHO97" s="129"/>
      <c r="DHP97" s="129"/>
      <c r="DHQ97" s="129"/>
      <c r="DHR97" s="129"/>
      <c r="DHS97" s="129"/>
      <c r="DHT97" s="129"/>
      <c r="DHU97" s="129"/>
      <c r="DHV97" s="129"/>
      <c r="DHW97" s="129"/>
      <c r="DHX97" s="129"/>
      <c r="DHY97" s="129"/>
      <c r="DHZ97" s="129"/>
      <c r="DIA97" s="129"/>
      <c r="DIB97" s="129"/>
      <c r="DIC97" s="129"/>
      <c r="DID97" s="129"/>
      <c r="DIE97" s="129"/>
      <c r="DIF97" s="129"/>
      <c r="DIG97" s="129"/>
      <c r="DIH97" s="129"/>
      <c r="DII97" s="129"/>
      <c r="DIJ97" s="129"/>
      <c r="DIK97" s="129"/>
      <c r="DIL97" s="129"/>
      <c r="DIM97" s="129"/>
      <c r="DIN97" s="129"/>
      <c r="DIO97" s="129"/>
      <c r="DIP97" s="129"/>
      <c r="DIQ97" s="129"/>
      <c r="DIR97" s="129"/>
      <c r="DIS97" s="129"/>
      <c r="DIT97" s="129"/>
      <c r="DIU97" s="129"/>
      <c r="DIV97" s="129"/>
      <c r="DIW97" s="129"/>
      <c r="DIX97" s="129"/>
      <c r="DIY97" s="129"/>
      <c r="DIZ97" s="129"/>
      <c r="DJA97" s="129"/>
      <c r="DJB97" s="129"/>
      <c r="DJC97" s="129"/>
      <c r="DJD97" s="129"/>
      <c r="DJE97" s="129"/>
      <c r="DJF97" s="129"/>
      <c r="DJG97" s="129"/>
      <c r="DJH97" s="129"/>
      <c r="DJI97" s="129"/>
      <c r="DJJ97" s="129"/>
      <c r="DJK97" s="129"/>
      <c r="DJL97" s="129"/>
      <c r="DJM97" s="129"/>
      <c r="DJN97" s="129"/>
      <c r="DJO97" s="129"/>
      <c r="DJP97" s="129"/>
      <c r="DJQ97" s="129"/>
      <c r="DJR97" s="129"/>
      <c r="DJS97" s="129"/>
      <c r="DJT97" s="129"/>
      <c r="DJU97" s="129"/>
      <c r="DJV97" s="129"/>
      <c r="DJW97" s="129"/>
      <c r="DJX97" s="129"/>
      <c r="DJY97" s="129"/>
      <c r="DJZ97" s="129"/>
      <c r="DKA97" s="129"/>
      <c r="DKB97" s="129"/>
      <c r="DKC97" s="129"/>
      <c r="DKD97" s="129"/>
      <c r="DKE97" s="129"/>
      <c r="DKF97" s="129"/>
      <c r="DKG97" s="129"/>
      <c r="DKH97" s="129"/>
      <c r="DKI97" s="129"/>
      <c r="DKJ97" s="129"/>
      <c r="DKK97" s="129"/>
      <c r="DKL97" s="129"/>
      <c r="DKM97" s="129"/>
      <c r="DKN97" s="129"/>
      <c r="DKO97" s="129"/>
      <c r="DKP97" s="129"/>
      <c r="DKQ97" s="129"/>
      <c r="DKR97" s="129"/>
      <c r="DKS97" s="129"/>
      <c r="DKT97" s="129"/>
      <c r="DKU97" s="129"/>
      <c r="DKV97" s="129"/>
      <c r="DKW97" s="129"/>
      <c r="DKX97" s="129"/>
      <c r="DKY97" s="129"/>
      <c r="DKZ97" s="129"/>
      <c r="DLA97" s="129"/>
      <c r="DLB97" s="129"/>
      <c r="DLC97" s="129"/>
      <c r="DLD97" s="129"/>
      <c r="DLE97" s="129"/>
      <c r="DLF97" s="129"/>
      <c r="DLG97" s="129"/>
      <c r="DLH97" s="129"/>
      <c r="DLI97" s="129"/>
      <c r="DLJ97" s="129"/>
      <c r="DLK97" s="129"/>
      <c r="DLL97" s="129"/>
      <c r="DLM97" s="129"/>
      <c r="DLN97" s="129"/>
      <c r="DLO97" s="129"/>
      <c r="DLP97" s="129"/>
      <c r="DLQ97" s="129"/>
      <c r="DLR97" s="129"/>
      <c r="DLS97" s="129"/>
      <c r="DLT97" s="129"/>
      <c r="DLU97" s="129"/>
      <c r="DLV97" s="129"/>
      <c r="DLW97" s="129"/>
      <c r="DLX97" s="129"/>
      <c r="DLY97" s="129"/>
      <c r="DLZ97" s="129"/>
      <c r="DMA97" s="129"/>
      <c r="DMB97" s="129"/>
      <c r="DMC97" s="129"/>
      <c r="DMD97" s="129"/>
      <c r="DME97" s="129"/>
      <c r="DMF97" s="129"/>
      <c r="DMG97" s="129"/>
      <c r="DMH97" s="129"/>
      <c r="DMI97" s="129"/>
      <c r="DMJ97" s="129"/>
      <c r="DMK97" s="129"/>
      <c r="DML97" s="129"/>
      <c r="DMM97" s="129"/>
      <c r="DMN97" s="129"/>
      <c r="DMO97" s="129"/>
      <c r="DMP97" s="129"/>
      <c r="DMQ97" s="129"/>
      <c r="DMR97" s="129"/>
      <c r="DMS97" s="129"/>
      <c r="DMT97" s="129"/>
      <c r="DMU97" s="129"/>
      <c r="DMV97" s="129"/>
      <c r="DMW97" s="129"/>
      <c r="DMX97" s="129"/>
      <c r="DMY97" s="129"/>
      <c r="DMZ97" s="129"/>
      <c r="DNA97" s="129"/>
      <c r="DNB97" s="129"/>
      <c r="DNC97" s="129"/>
      <c r="DND97" s="129"/>
      <c r="DNE97" s="129"/>
      <c r="DNF97" s="129"/>
      <c r="DNG97" s="129"/>
      <c r="DNH97" s="129"/>
      <c r="DNI97" s="129"/>
      <c r="DNJ97" s="129"/>
      <c r="DNK97" s="129"/>
      <c r="DNL97" s="129"/>
      <c r="DNM97" s="129"/>
      <c r="DNN97" s="129"/>
      <c r="DNO97" s="129"/>
      <c r="DNP97" s="129"/>
      <c r="DNQ97" s="129"/>
      <c r="DNR97" s="129"/>
      <c r="DNS97" s="129"/>
      <c r="DNT97" s="129"/>
      <c r="DNU97" s="129"/>
      <c r="DNV97" s="129"/>
      <c r="DNW97" s="129"/>
      <c r="DNX97" s="129"/>
      <c r="DNY97" s="129"/>
      <c r="DNZ97" s="129"/>
      <c r="DOA97" s="129"/>
      <c r="DOB97" s="129"/>
      <c r="DOC97" s="129"/>
      <c r="DOD97" s="129"/>
      <c r="DOE97" s="129"/>
      <c r="DOF97" s="129"/>
      <c r="DOG97" s="129"/>
      <c r="DOH97" s="129"/>
      <c r="DOI97" s="129"/>
      <c r="DOJ97" s="129"/>
      <c r="DOK97" s="129"/>
      <c r="DOL97" s="129"/>
      <c r="DOM97" s="129"/>
      <c r="DON97" s="129"/>
      <c r="DOO97" s="129"/>
      <c r="DOP97" s="129"/>
      <c r="DOQ97" s="129"/>
      <c r="DOR97" s="129"/>
      <c r="DOS97" s="129"/>
      <c r="DOT97" s="129"/>
      <c r="DOU97" s="129"/>
      <c r="DOV97" s="129"/>
      <c r="DOW97" s="129"/>
      <c r="DOX97" s="129"/>
      <c r="DOY97" s="129"/>
      <c r="DOZ97" s="129"/>
      <c r="DPA97" s="129"/>
      <c r="DPB97" s="129"/>
      <c r="DPC97" s="129"/>
      <c r="DPD97" s="129"/>
      <c r="DPE97" s="129"/>
      <c r="DPF97" s="129"/>
      <c r="DPG97" s="129"/>
      <c r="DPH97" s="129"/>
      <c r="DPI97" s="129"/>
      <c r="DPJ97" s="129"/>
      <c r="DPK97" s="129"/>
      <c r="DPL97" s="129"/>
      <c r="DPM97" s="129"/>
      <c r="DPN97" s="129"/>
      <c r="DPO97" s="129"/>
      <c r="DPP97" s="129"/>
      <c r="DPQ97" s="129"/>
      <c r="DPR97" s="129"/>
      <c r="DPS97" s="129"/>
      <c r="DPT97" s="129"/>
      <c r="DPU97" s="129"/>
      <c r="DPV97" s="129"/>
      <c r="DPW97" s="129"/>
      <c r="DPX97" s="129"/>
      <c r="DPY97" s="129"/>
      <c r="DPZ97" s="129"/>
      <c r="DQA97" s="129"/>
      <c r="DQB97" s="129"/>
      <c r="DQC97" s="129"/>
      <c r="DQD97" s="129"/>
      <c r="DQE97" s="129"/>
      <c r="DQF97" s="129"/>
      <c r="DQG97" s="129"/>
      <c r="DQH97" s="129"/>
      <c r="DQI97" s="129"/>
      <c r="DQJ97" s="129"/>
      <c r="DQK97" s="129"/>
      <c r="DQL97" s="129"/>
      <c r="DQM97" s="129"/>
      <c r="DQN97" s="129"/>
      <c r="DQO97" s="129"/>
      <c r="DQP97" s="129"/>
      <c r="DQQ97" s="129"/>
      <c r="DQR97" s="129"/>
      <c r="DQS97" s="129"/>
      <c r="DQT97" s="129"/>
      <c r="DQU97" s="129"/>
      <c r="DQV97" s="129"/>
      <c r="DQW97" s="129"/>
      <c r="DQX97" s="129"/>
      <c r="DQY97" s="129"/>
      <c r="DQZ97" s="129"/>
      <c r="DRA97" s="129"/>
      <c r="DRB97" s="129"/>
      <c r="DRC97" s="129"/>
      <c r="DRD97" s="129"/>
      <c r="DRE97" s="129"/>
      <c r="DRF97" s="129"/>
      <c r="DRG97" s="129"/>
      <c r="DRH97" s="129"/>
      <c r="DRI97" s="129"/>
      <c r="DRJ97" s="129"/>
      <c r="DRK97" s="129"/>
      <c r="DRL97" s="129"/>
      <c r="DRM97" s="129"/>
      <c r="DRN97" s="129"/>
      <c r="DRO97" s="129"/>
      <c r="DRP97" s="129"/>
      <c r="DRQ97" s="129"/>
      <c r="DRR97" s="129"/>
      <c r="DRS97" s="129"/>
      <c r="DRT97" s="129"/>
      <c r="DRU97" s="129"/>
      <c r="DRV97" s="129"/>
      <c r="DRW97" s="129"/>
      <c r="DRX97" s="129"/>
      <c r="DRY97" s="129"/>
      <c r="DRZ97" s="129"/>
      <c r="DSA97" s="129"/>
      <c r="DSB97" s="129"/>
      <c r="DSC97" s="129"/>
      <c r="DSD97" s="129"/>
      <c r="DSE97" s="129"/>
      <c r="DSF97" s="129"/>
      <c r="DSG97" s="129"/>
      <c r="DSH97" s="129"/>
      <c r="DSI97" s="129"/>
      <c r="DSJ97" s="129"/>
      <c r="DSK97" s="129"/>
      <c r="DSL97" s="129"/>
      <c r="DSM97" s="129"/>
      <c r="DSN97" s="129"/>
      <c r="DSO97" s="129"/>
      <c r="DSP97" s="129"/>
      <c r="DSQ97" s="129"/>
      <c r="DSR97" s="129"/>
      <c r="DSS97" s="129"/>
      <c r="DST97" s="129"/>
      <c r="DSU97" s="129"/>
      <c r="DSV97" s="129"/>
      <c r="DSW97" s="129"/>
      <c r="DSX97" s="129"/>
      <c r="DSY97" s="129"/>
      <c r="DSZ97" s="129"/>
      <c r="DTA97" s="129"/>
      <c r="DTB97" s="129"/>
      <c r="DTC97" s="129"/>
      <c r="DTD97" s="129"/>
      <c r="DTE97" s="129"/>
      <c r="DTF97" s="129"/>
      <c r="DTG97" s="129"/>
      <c r="DTH97" s="129"/>
      <c r="DTI97" s="129"/>
      <c r="DTJ97" s="129"/>
      <c r="DTK97" s="129"/>
      <c r="DTL97" s="129"/>
      <c r="DTM97" s="129"/>
      <c r="DTN97" s="129"/>
      <c r="DTO97" s="129"/>
      <c r="DTP97" s="129"/>
      <c r="DTQ97" s="129"/>
      <c r="DTR97" s="129"/>
      <c r="DTS97" s="129"/>
      <c r="DTT97" s="129"/>
      <c r="DTU97" s="129"/>
      <c r="DTV97" s="129"/>
      <c r="DTW97" s="129"/>
      <c r="DTX97" s="129"/>
      <c r="DTY97" s="129"/>
      <c r="DTZ97" s="129"/>
      <c r="DUA97" s="129"/>
      <c r="DUB97" s="129"/>
      <c r="DUC97" s="129"/>
      <c r="DUD97" s="129"/>
      <c r="DUE97" s="129"/>
      <c r="DUF97" s="129"/>
      <c r="DUG97" s="129"/>
      <c r="DUH97" s="129"/>
      <c r="DUI97" s="129"/>
      <c r="DUJ97" s="129"/>
      <c r="DUK97" s="129"/>
      <c r="DUL97" s="129"/>
      <c r="DUM97" s="129"/>
      <c r="DUN97" s="129"/>
      <c r="DUO97" s="129"/>
      <c r="DUP97" s="129"/>
      <c r="DUQ97" s="129"/>
      <c r="DUR97" s="129"/>
      <c r="DUS97" s="129"/>
      <c r="DUT97" s="129"/>
      <c r="DUU97" s="129"/>
      <c r="DUV97" s="129"/>
      <c r="DUW97" s="129"/>
      <c r="DUX97" s="129"/>
      <c r="DUY97" s="129"/>
      <c r="DUZ97" s="129"/>
      <c r="DVA97" s="129"/>
      <c r="DVB97" s="129"/>
      <c r="DVC97" s="129"/>
      <c r="DVD97" s="129"/>
      <c r="DVE97" s="129"/>
      <c r="DVF97" s="129"/>
      <c r="DVG97" s="129"/>
      <c r="DVH97" s="129"/>
      <c r="DVI97" s="129"/>
      <c r="DVJ97" s="129"/>
      <c r="DVK97" s="129"/>
      <c r="DVL97" s="129"/>
      <c r="DVM97" s="129"/>
      <c r="DVN97" s="129"/>
      <c r="DVO97" s="129"/>
      <c r="DVP97" s="129"/>
      <c r="DVQ97" s="129"/>
      <c r="DVR97" s="129"/>
      <c r="DVS97" s="129"/>
      <c r="DVT97" s="129"/>
      <c r="DVU97" s="129"/>
      <c r="DVV97" s="129"/>
      <c r="DVW97" s="129"/>
      <c r="DVX97" s="129"/>
      <c r="DVY97" s="129"/>
      <c r="DVZ97" s="129"/>
      <c r="DWA97" s="129"/>
      <c r="DWB97" s="129"/>
      <c r="DWC97" s="129"/>
      <c r="DWD97" s="129"/>
      <c r="DWE97" s="129"/>
      <c r="DWF97" s="129"/>
      <c r="DWG97" s="129"/>
      <c r="DWH97" s="129"/>
      <c r="DWI97" s="129"/>
      <c r="DWJ97" s="129"/>
      <c r="DWK97" s="129"/>
      <c r="DWL97" s="129"/>
      <c r="DWM97" s="129"/>
      <c r="DWN97" s="129"/>
      <c r="DWO97" s="129"/>
      <c r="DWP97" s="129"/>
      <c r="DWQ97" s="129"/>
      <c r="DWR97" s="129"/>
      <c r="DWS97" s="129"/>
      <c r="DWT97" s="129"/>
      <c r="DWU97" s="129"/>
      <c r="DWV97" s="129"/>
      <c r="DWW97" s="129"/>
      <c r="DWX97" s="129"/>
      <c r="DWY97" s="129"/>
      <c r="DWZ97" s="129"/>
      <c r="DXA97" s="129"/>
      <c r="DXB97" s="129"/>
      <c r="DXC97" s="129"/>
      <c r="DXD97" s="129"/>
      <c r="DXE97" s="129"/>
      <c r="DXF97" s="129"/>
      <c r="DXG97" s="129"/>
      <c r="DXH97" s="129"/>
      <c r="DXI97" s="129"/>
      <c r="DXJ97" s="129"/>
      <c r="DXK97" s="129"/>
      <c r="DXL97" s="129"/>
      <c r="DXM97" s="129"/>
      <c r="DXN97" s="129"/>
      <c r="DXO97" s="129"/>
      <c r="DXP97" s="129"/>
      <c r="DXQ97" s="129"/>
      <c r="DXR97" s="129"/>
      <c r="DXS97" s="129"/>
      <c r="DXT97" s="129"/>
      <c r="DXU97" s="129"/>
      <c r="DXV97" s="129"/>
      <c r="DXW97" s="129"/>
      <c r="DXX97" s="129"/>
      <c r="DXY97" s="129"/>
      <c r="DXZ97" s="129"/>
      <c r="DYA97" s="129"/>
      <c r="DYB97" s="129"/>
      <c r="DYC97" s="129"/>
      <c r="DYD97" s="129"/>
      <c r="DYE97" s="129"/>
      <c r="DYF97" s="129"/>
      <c r="DYG97" s="129"/>
      <c r="DYH97" s="129"/>
      <c r="DYI97" s="129"/>
      <c r="DYJ97" s="129"/>
      <c r="DYK97" s="129"/>
      <c r="DYL97" s="129"/>
      <c r="DYM97" s="129"/>
      <c r="DYN97" s="129"/>
      <c r="DYO97" s="129"/>
      <c r="DYP97" s="129"/>
      <c r="DYQ97" s="129"/>
      <c r="DYR97" s="129"/>
      <c r="DYS97" s="129"/>
      <c r="DYT97" s="129"/>
      <c r="DYU97" s="129"/>
      <c r="DYV97" s="129"/>
      <c r="DYW97" s="129"/>
      <c r="DYX97" s="129"/>
      <c r="DYY97" s="129"/>
      <c r="DYZ97" s="129"/>
      <c r="DZA97" s="129"/>
      <c r="DZB97" s="129"/>
      <c r="DZC97" s="129"/>
      <c r="DZD97" s="129"/>
      <c r="DZE97" s="129"/>
      <c r="DZF97" s="129"/>
      <c r="DZG97" s="129"/>
      <c r="DZH97" s="129"/>
      <c r="DZI97" s="129"/>
      <c r="DZJ97" s="129"/>
      <c r="DZK97" s="129"/>
      <c r="DZL97" s="129"/>
      <c r="DZM97" s="129"/>
      <c r="DZN97" s="129"/>
      <c r="DZO97" s="129"/>
      <c r="DZP97" s="129"/>
      <c r="DZQ97" s="129"/>
      <c r="DZR97" s="129"/>
      <c r="DZS97" s="129"/>
      <c r="DZT97" s="129"/>
      <c r="DZU97" s="129"/>
      <c r="DZV97" s="129"/>
      <c r="DZW97" s="129"/>
      <c r="DZX97" s="129"/>
      <c r="DZY97" s="129"/>
      <c r="DZZ97" s="129"/>
      <c r="EAA97" s="129"/>
      <c r="EAB97" s="129"/>
      <c r="EAC97" s="129"/>
      <c r="EAD97" s="129"/>
      <c r="EAE97" s="129"/>
      <c r="EAF97" s="129"/>
      <c r="EAG97" s="129"/>
      <c r="EAH97" s="129"/>
      <c r="EAI97" s="129"/>
      <c r="EAJ97" s="129"/>
      <c r="EAK97" s="129"/>
      <c r="EAL97" s="129"/>
      <c r="EAM97" s="129"/>
      <c r="EAN97" s="129"/>
      <c r="EAO97" s="129"/>
      <c r="EAP97" s="129"/>
      <c r="EAQ97" s="129"/>
      <c r="EAR97" s="129"/>
      <c r="EAS97" s="129"/>
      <c r="EAT97" s="129"/>
      <c r="EAU97" s="129"/>
      <c r="EAV97" s="129"/>
      <c r="EAW97" s="129"/>
      <c r="EAX97" s="129"/>
      <c r="EAY97" s="129"/>
      <c r="EAZ97" s="129"/>
      <c r="EBA97" s="129"/>
      <c r="EBB97" s="129"/>
      <c r="EBC97" s="129"/>
      <c r="EBD97" s="129"/>
      <c r="EBE97" s="129"/>
      <c r="EBF97" s="129"/>
      <c r="EBG97" s="129"/>
      <c r="EBH97" s="129"/>
      <c r="EBI97" s="129"/>
      <c r="EBJ97" s="129"/>
      <c r="EBK97" s="129"/>
      <c r="EBL97" s="129"/>
      <c r="EBM97" s="129"/>
      <c r="EBN97" s="129"/>
      <c r="EBO97" s="129"/>
      <c r="EBP97" s="129"/>
      <c r="EBQ97" s="129"/>
      <c r="EBR97" s="129"/>
      <c r="EBS97" s="129"/>
      <c r="EBT97" s="129"/>
      <c r="EBU97" s="129"/>
      <c r="EBV97" s="129"/>
      <c r="EBW97" s="129"/>
      <c r="EBX97" s="129"/>
      <c r="EBY97" s="129"/>
      <c r="EBZ97" s="129"/>
      <c r="ECA97" s="129"/>
      <c r="ECB97" s="129"/>
      <c r="ECC97" s="129"/>
      <c r="ECD97" s="129"/>
      <c r="ECE97" s="129"/>
      <c r="ECF97" s="129"/>
      <c r="ECG97" s="129"/>
      <c r="ECH97" s="129"/>
      <c r="ECI97" s="129"/>
      <c r="ECJ97" s="129"/>
      <c r="ECK97" s="129"/>
      <c r="ECL97" s="129"/>
      <c r="ECM97" s="129"/>
      <c r="ECN97" s="129"/>
      <c r="ECO97" s="129"/>
      <c r="ECP97" s="129"/>
      <c r="ECQ97" s="129"/>
      <c r="ECR97" s="129"/>
      <c r="ECS97" s="129"/>
      <c r="ECT97" s="129"/>
      <c r="ECU97" s="129"/>
      <c r="ECV97" s="129"/>
      <c r="ECW97" s="129"/>
      <c r="ECX97" s="129"/>
      <c r="ECY97" s="129"/>
      <c r="ECZ97" s="129"/>
      <c r="EDA97" s="129"/>
      <c r="EDB97" s="129"/>
      <c r="EDC97" s="129"/>
      <c r="EDD97" s="129"/>
      <c r="EDE97" s="129"/>
      <c r="EDF97" s="129"/>
      <c r="EDG97" s="129"/>
      <c r="EDH97" s="129"/>
      <c r="EDI97" s="129"/>
      <c r="EDJ97" s="129"/>
      <c r="EDK97" s="129"/>
      <c r="EDL97" s="129"/>
      <c r="EDM97" s="129"/>
      <c r="EDN97" s="129"/>
      <c r="EDO97" s="129"/>
      <c r="EDP97" s="129"/>
      <c r="EDQ97" s="129"/>
      <c r="EDR97" s="129"/>
      <c r="EDS97" s="129"/>
      <c r="EDT97" s="129"/>
      <c r="EDU97" s="129"/>
      <c r="EDV97" s="129"/>
      <c r="EDW97" s="129"/>
      <c r="EDX97" s="129"/>
      <c r="EDY97" s="129"/>
      <c r="EDZ97" s="129"/>
      <c r="EEA97" s="129"/>
      <c r="EEB97" s="129"/>
      <c r="EEC97" s="129"/>
      <c r="EED97" s="129"/>
      <c r="EEE97" s="129"/>
      <c r="EEF97" s="129"/>
      <c r="EEG97" s="129"/>
      <c r="EEH97" s="129"/>
      <c r="EEI97" s="129"/>
      <c r="EEJ97" s="129"/>
      <c r="EEK97" s="129"/>
      <c r="EEL97" s="129"/>
      <c r="EEM97" s="129"/>
      <c r="EEN97" s="129"/>
      <c r="EEO97" s="129"/>
      <c r="EEP97" s="129"/>
      <c r="EEQ97" s="129"/>
      <c r="EER97" s="129"/>
      <c r="EES97" s="129"/>
      <c r="EET97" s="129"/>
      <c r="EEU97" s="129"/>
      <c r="EEV97" s="129"/>
      <c r="EEW97" s="129"/>
      <c r="EEX97" s="129"/>
      <c r="EEY97" s="129"/>
      <c r="EEZ97" s="129"/>
      <c r="EFA97" s="129"/>
      <c r="EFB97" s="129"/>
      <c r="EFC97" s="129"/>
      <c r="EFD97" s="129"/>
      <c r="EFE97" s="129"/>
      <c r="EFF97" s="129"/>
      <c r="EFG97" s="129"/>
      <c r="EFH97" s="129"/>
      <c r="EFI97" s="129"/>
      <c r="EFJ97" s="129"/>
      <c r="EFK97" s="129"/>
      <c r="EFL97" s="129"/>
      <c r="EFM97" s="129"/>
      <c r="EFN97" s="129"/>
      <c r="EFO97" s="129"/>
      <c r="EFP97" s="129"/>
      <c r="EFQ97" s="129"/>
      <c r="EFR97" s="129"/>
      <c r="EFS97" s="129"/>
      <c r="EFT97" s="129"/>
      <c r="EFU97" s="129"/>
      <c r="EFV97" s="129"/>
      <c r="EFW97" s="129"/>
      <c r="EFX97" s="129"/>
      <c r="EFY97" s="129"/>
      <c r="EFZ97" s="129"/>
      <c r="EGA97" s="129"/>
      <c r="EGB97" s="129"/>
      <c r="EGC97" s="129"/>
      <c r="EGD97" s="129"/>
      <c r="EGE97" s="129"/>
      <c r="EGF97" s="129"/>
      <c r="EGG97" s="129"/>
      <c r="EGH97" s="129"/>
      <c r="EGI97" s="129"/>
      <c r="EGJ97" s="129"/>
      <c r="EGK97" s="129"/>
      <c r="EGL97" s="129"/>
      <c r="EGM97" s="129"/>
      <c r="EGN97" s="129"/>
      <c r="EGO97" s="129"/>
      <c r="EGP97" s="129"/>
      <c r="EGQ97" s="129"/>
      <c r="EGR97" s="129"/>
      <c r="EGS97" s="129"/>
      <c r="EGT97" s="129"/>
      <c r="EGU97" s="129"/>
      <c r="EGV97" s="129"/>
      <c r="EGW97" s="129"/>
      <c r="EGX97" s="129"/>
      <c r="EGY97" s="129"/>
      <c r="EGZ97" s="129"/>
      <c r="EHA97" s="129"/>
      <c r="EHB97" s="129"/>
      <c r="EHC97" s="129"/>
      <c r="EHD97" s="129"/>
      <c r="EHE97" s="129"/>
      <c r="EHF97" s="129"/>
      <c r="EHG97" s="129"/>
      <c r="EHH97" s="129"/>
      <c r="EHI97" s="129"/>
      <c r="EHJ97" s="129"/>
      <c r="EHK97" s="129"/>
      <c r="EHL97" s="129"/>
      <c r="EHM97" s="129"/>
      <c r="EHN97" s="129"/>
      <c r="EHO97" s="129"/>
      <c r="EHP97" s="129"/>
      <c r="EHQ97" s="129"/>
      <c r="EHR97" s="129"/>
      <c r="EHS97" s="129"/>
      <c r="EHT97" s="129"/>
      <c r="EHU97" s="129"/>
      <c r="EHV97" s="129"/>
      <c r="EHW97" s="129"/>
      <c r="EHX97" s="129"/>
      <c r="EHY97" s="129"/>
      <c r="EHZ97" s="129"/>
      <c r="EIA97" s="129"/>
      <c r="EIB97" s="129"/>
      <c r="EIC97" s="129"/>
      <c r="EID97" s="129"/>
      <c r="EIE97" s="129"/>
      <c r="EIF97" s="129"/>
      <c r="EIG97" s="129"/>
      <c r="EIH97" s="129"/>
      <c r="EII97" s="129"/>
      <c r="EIJ97" s="129"/>
      <c r="EIK97" s="129"/>
      <c r="EIL97" s="129"/>
      <c r="EIM97" s="129"/>
      <c r="EIN97" s="129"/>
      <c r="EIO97" s="129"/>
      <c r="EIP97" s="129"/>
      <c r="EIQ97" s="129"/>
      <c r="EIR97" s="129"/>
      <c r="EIS97" s="129"/>
      <c r="EIT97" s="129"/>
      <c r="EIU97" s="129"/>
      <c r="EIV97" s="129"/>
      <c r="EIW97" s="129"/>
      <c r="EIX97" s="129"/>
      <c r="EIY97" s="129"/>
      <c r="EIZ97" s="129"/>
      <c r="EJA97" s="129"/>
      <c r="EJB97" s="129"/>
      <c r="EJC97" s="129"/>
      <c r="EJD97" s="129"/>
      <c r="EJE97" s="129"/>
      <c r="EJF97" s="129"/>
      <c r="EJG97" s="129"/>
      <c r="EJH97" s="129"/>
      <c r="EJI97" s="129"/>
      <c r="EJJ97" s="129"/>
      <c r="EJK97" s="129"/>
      <c r="EJL97" s="129"/>
      <c r="EJM97" s="129"/>
      <c r="EJN97" s="129"/>
      <c r="EJO97" s="129"/>
      <c r="EJP97" s="129"/>
      <c r="EJQ97" s="129"/>
      <c r="EJR97" s="129"/>
      <c r="EJS97" s="129"/>
      <c r="EJT97" s="129"/>
      <c r="EJU97" s="129"/>
      <c r="EJV97" s="129"/>
      <c r="EJW97" s="129"/>
      <c r="EJX97" s="129"/>
      <c r="EJY97" s="129"/>
      <c r="EJZ97" s="129"/>
      <c r="EKA97" s="129"/>
      <c r="EKB97" s="129"/>
      <c r="EKC97" s="129"/>
      <c r="EKD97" s="129"/>
      <c r="EKE97" s="129"/>
      <c r="EKF97" s="129"/>
      <c r="EKG97" s="129"/>
      <c r="EKH97" s="129"/>
      <c r="EKI97" s="129"/>
      <c r="EKJ97" s="129"/>
      <c r="EKK97" s="129"/>
      <c r="EKL97" s="129"/>
      <c r="EKM97" s="129"/>
      <c r="EKN97" s="129"/>
      <c r="EKO97" s="129"/>
      <c r="EKP97" s="129"/>
      <c r="EKQ97" s="129"/>
      <c r="EKR97" s="129"/>
      <c r="EKS97" s="129"/>
      <c r="EKT97" s="129"/>
      <c r="EKU97" s="129"/>
      <c r="EKV97" s="129"/>
      <c r="EKW97" s="129"/>
      <c r="EKX97" s="129"/>
      <c r="EKY97" s="129"/>
      <c r="EKZ97" s="129"/>
      <c r="ELA97" s="129"/>
      <c r="ELB97" s="129"/>
      <c r="ELC97" s="129"/>
      <c r="ELD97" s="129"/>
      <c r="ELE97" s="129"/>
      <c r="ELF97" s="129"/>
      <c r="ELG97" s="129"/>
      <c r="ELH97" s="129"/>
      <c r="ELI97" s="129"/>
      <c r="ELJ97" s="129"/>
      <c r="ELK97" s="129"/>
      <c r="ELL97" s="129"/>
      <c r="ELM97" s="129"/>
      <c r="ELN97" s="129"/>
      <c r="ELO97" s="129"/>
      <c r="ELP97" s="129"/>
      <c r="ELQ97" s="129"/>
      <c r="ELR97" s="129"/>
      <c r="ELS97" s="129"/>
      <c r="ELT97" s="129"/>
      <c r="ELU97" s="129"/>
      <c r="ELV97" s="129"/>
      <c r="ELW97" s="129"/>
      <c r="ELX97" s="129"/>
      <c r="ELY97" s="129"/>
      <c r="ELZ97" s="129"/>
      <c r="EMA97" s="129"/>
      <c r="EMB97" s="129"/>
      <c r="EMC97" s="129"/>
      <c r="EMD97" s="129"/>
      <c r="EME97" s="129"/>
      <c r="EMF97" s="129"/>
      <c r="EMG97" s="129"/>
      <c r="EMH97" s="129"/>
      <c r="EMI97" s="129"/>
      <c r="EMJ97" s="129"/>
      <c r="EMK97" s="129"/>
      <c r="EML97" s="129"/>
      <c r="EMM97" s="129"/>
      <c r="EMN97" s="129"/>
      <c r="EMO97" s="129"/>
      <c r="EMP97" s="129"/>
      <c r="EMQ97" s="129"/>
      <c r="EMR97" s="129"/>
      <c r="EMS97" s="129"/>
      <c r="EMT97" s="129"/>
      <c r="EMU97" s="129"/>
      <c r="EMV97" s="129"/>
      <c r="EMW97" s="129"/>
      <c r="EMX97" s="129"/>
      <c r="EMY97" s="129"/>
      <c r="EMZ97" s="129"/>
      <c r="ENA97" s="129"/>
      <c r="ENB97" s="129"/>
      <c r="ENC97" s="129"/>
      <c r="END97" s="129"/>
      <c r="ENE97" s="129"/>
      <c r="ENF97" s="129"/>
      <c r="ENG97" s="129"/>
      <c r="ENH97" s="129"/>
      <c r="ENI97" s="129"/>
      <c r="ENJ97" s="129"/>
      <c r="ENK97" s="129"/>
      <c r="ENL97" s="129"/>
      <c r="ENM97" s="129"/>
      <c r="ENN97" s="129"/>
      <c r="ENO97" s="129"/>
      <c r="ENP97" s="129"/>
      <c r="ENQ97" s="129"/>
      <c r="ENR97" s="129"/>
      <c r="ENS97" s="129"/>
      <c r="ENT97" s="129"/>
      <c r="ENU97" s="129"/>
      <c r="ENV97" s="129"/>
      <c r="ENW97" s="129"/>
      <c r="ENX97" s="129"/>
      <c r="ENY97" s="129"/>
      <c r="ENZ97" s="129"/>
      <c r="EOA97" s="129"/>
      <c r="EOB97" s="129"/>
      <c r="EOC97" s="129"/>
      <c r="EOD97" s="129"/>
      <c r="EOE97" s="129"/>
      <c r="EOF97" s="129"/>
      <c r="EOG97" s="129"/>
      <c r="EOH97" s="129"/>
      <c r="EOI97" s="129"/>
      <c r="EOJ97" s="129"/>
      <c r="EOK97" s="129"/>
      <c r="EOL97" s="129"/>
      <c r="EOM97" s="129"/>
      <c r="EON97" s="129"/>
      <c r="EOO97" s="129"/>
      <c r="EOP97" s="129"/>
      <c r="EOQ97" s="129"/>
      <c r="EOR97" s="129"/>
      <c r="EOS97" s="129"/>
      <c r="EOT97" s="129"/>
      <c r="EOU97" s="129"/>
      <c r="EOV97" s="129"/>
      <c r="EOW97" s="129"/>
      <c r="EOX97" s="129"/>
      <c r="EOY97" s="129"/>
      <c r="EOZ97" s="129"/>
      <c r="EPA97" s="129"/>
      <c r="EPB97" s="129"/>
      <c r="EPC97" s="129"/>
      <c r="EPD97" s="129"/>
      <c r="EPE97" s="129"/>
      <c r="EPF97" s="129"/>
      <c r="EPG97" s="129"/>
      <c r="EPH97" s="129"/>
      <c r="EPI97" s="129"/>
      <c r="EPJ97" s="129"/>
      <c r="EPK97" s="129"/>
      <c r="EPL97" s="129"/>
      <c r="EPM97" s="129"/>
      <c r="EPN97" s="129"/>
      <c r="EPO97" s="129"/>
      <c r="EPP97" s="129"/>
      <c r="EPQ97" s="129"/>
      <c r="EPR97" s="129"/>
      <c r="EPS97" s="129"/>
      <c r="EPT97" s="129"/>
      <c r="EPU97" s="129"/>
      <c r="EPV97" s="129"/>
      <c r="EPW97" s="129"/>
      <c r="EPX97" s="129"/>
      <c r="EPY97" s="129"/>
      <c r="EPZ97" s="129"/>
      <c r="EQA97" s="129"/>
      <c r="EQB97" s="129"/>
      <c r="EQC97" s="129"/>
      <c r="EQD97" s="129"/>
      <c r="EQE97" s="129"/>
      <c r="EQF97" s="129"/>
      <c r="EQG97" s="129"/>
      <c r="EQH97" s="129"/>
      <c r="EQI97" s="129"/>
      <c r="EQJ97" s="129"/>
      <c r="EQK97" s="129"/>
      <c r="EQL97" s="129"/>
      <c r="EQM97" s="129"/>
      <c r="EQN97" s="129"/>
      <c r="EQO97" s="129"/>
      <c r="EQP97" s="129"/>
      <c r="EQQ97" s="129"/>
      <c r="EQR97" s="129"/>
      <c r="EQS97" s="129"/>
      <c r="EQT97" s="129"/>
      <c r="EQU97" s="129"/>
      <c r="EQV97" s="129"/>
      <c r="EQW97" s="129"/>
      <c r="EQX97" s="129"/>
      <c r="EQY97" s="129"/>
      <c r="EQZ97" s="129"/>
      <c r="ERA97" s="129"/>
      <c r="ERB97" s="129"/>
      <c r="ERC97" s="129"/>
      <c r="ERD97" s="129"/>
      <c r="ERE97" s="129"/>
      <c r="ERF97" s="129"/>
      <c r="ERG97" s="129"/>
      <c r="ERH97" s="129"/>
      <c r="ERI97" s="129"/>
      <c r="ERJ97" s="129"/>
      <c r="ERK97" s="129"/>
      <c r="ERL97" s="129"/>
      <c r="ERM97" s="129"/>
      <c r="ERN97" s="129"/>
      <c r="ERO97" s="129"/>
      <c r="ERP97" s="129"/>
      <c r="ERQ97" s="129"/>
      <c r="ERR97" s="129"/>
      <c r="ERS97" s="129"/>
      <c r="ERT97" s="129"/>
      <c r="ERU97" s="129"/>
      <c r="ERV97" s="129"/>
      <c r="ERW97" s="129"/>
      <c r="ERX97" s="129"/>
      <c r="ERY97" s="129"/>
      <c r="ERZ97" s="129"/>
      <c r="ESA97" s="129"/>
      <c r="ESB97" s="129"/>
      <c r="ESC97" s="129"/>
      <c r="ESD97" s="129"/>
      <c r="ESE97" s="129"/>
      <c r="ESF97" s="129"/>
      <c r="ESG97" s="129"/>
      <c r="ESH97" s="129"/>
      <c r="ESI97" s="129"/>
      <c r="ESJ97" s="129"/>
      <c r="ESK97" s="129"/>
      <c r="ESL97" s="129"/>
      <c r="ESM97" s="129"/>
      <c r="ESN97" s="129"/>
      <c r="ESO97" s="129"/>
      <c r="ESP97" s="129"/>
      <c r="ESQ97" s="129"/>
      <c r="ESR97" s="129"/>
      <c r="ESS97" s="129"/>
      <c r="EST97" s="129"/>
      <c r="ESU97" s="129"/>
      <c r="ESV97" s="129"/>
      <c r="ESW97" s="129"/>
      <c r="ESX97" s="129"/>
      <c r="ESY97" s="129"/>
      <c r="ESZ97" s="129"/>
      <c r="ETA97" s="129"/>
      <c r="ETB97" s="129"/>
      <c r="ETC97" s="129"/>
      <c r="ETD97" s="129"/>
      <c r="ETE97" s="129"/>
      <c r="ETF97" s="129"/>
      <c r="ETG97" s="129"/>
      <c r="ETH97" s="129"/>
      <c r="ETI97" s="129"/>
      <c r="ETJ97" s="129"/>
      <c r="ETK97" s="129"/>
      <c r="ETL97" s="129"/>
      <c r="ETM97" s="129"/>
      <c r="ETN97" s="129"/>
      <c r="ETO97" s="129"/>
      <c r="ETP97" s="129"/>
      <c r="ETQ97" s="129"/>
      <c r="ETR97" s="129"/>
      <c r="ETS97" s="129"/>
      <c r="ETT97" s="129"/>
      <c r="ETU97" s="129"/>
      <c r="ETV97" s="129"/>
      <c r="ETW97" s="129"/>
      <c r="ETX97" s="129"/>
      <c r="ETY97" s="129"/>
      <c r="ETZ97" s="129"/>
      <c r="EUA97" s="129"/>
      <c r="EUB97" s="129"/>
      <c r="EUC97" s="129"/>
      <c r="EUD97" s="129"/>
      <c r="EUE97" s="129"/>
      <c r="EUF97" s="129"/>
      <c r="EUG97" s="129"/>
      <c r="EUH97" s="129"/>
      <c r="EUI97" s="129"/>
      <c r="EUJ97" s="129"/>
      <c r="EUK97" s="129"/>
      <c r="EUL97" s="129"/>
      <c r="EUM97" s="129"/>
      <c r="EUN97" s="129"/>
      <c r="EUO97" s="129"/>
      <c r="EUP97" s="129"/>
      <c r="EUQ97" s="129"/>
      <c r="EUR97" s="129"/>
      <c r="EUS97" s="129"/>
      <c r="EUT97" s="129"/>
      <c r="EUU97" s="129"/>
      <c r="EUV97" s="129"/>
      <c r="EUW97" s="129"/>
      <c r="EUX97" s="129"/>
      <c r="EUY97" s="129"/>
      <c r="EUZ97" s="129"/>
      <c r="EVA97" s="129"/>
      <c r="EVB97" s="129"/>
      <c r="EVC97" s="129"/>
      <c r="EVD97" s="129"/>
      <c r="EVE97" s="129"/>
      <c r="EVF97" s="129"/>
      <c r="EVG97" s="129"/>
      <c r="EVH97" s="129"/>
      <c r="EVI97" s="129"/>
      <c r="EVJ97" s="129"/>
      <c r="EVK97" s="129"/>
      <c r="EVL97" s="129"/>
      <c r="EVM97" s="129"/>
      <c r="EVN97" s="129"/>
      <c r="EVO97" s="129"/>
      <c r="EVP97" s="129"/>
      <c r="EVQ97" s="129"/>
      <c r="EVR97" s="129"/>
      <c r="EVS97" s="129"/>
      <c r="EVT97" s="129"/>
      <c r="EVU97" s="129"/>
      <c r="EVV97" s="129"/>
      <c r="EVW97" s="129"/>
      <c r="EVX97" s="129"/>
      <c r="EVY97" s="129"/>
      <c r="EVZ97" s="129"/>
      <c r="EWA97" s="129"/>
      <c r="EWB97" s="129"/>
      <c r="EWC97" s="129"/>
      <c r="EWD97" s="129"/>
      <c r="EWE97" s="129"/>
      <c r="EWF97" s="129"/>
      <c r="EWG97" s="129"/>
      <c r="EWH97" s="129"/>
      <c r="EWI97" s="129"/>
      <c r="EWJ97" s="129"/>
      <c r="EWK97" s="129"/>
      <c r="EWL97" s="129"/>
      <c r="EWM97" s="129"/>
      <c r="EWN97" s="129"/>
      <c r="EWO97" s="129"/>
      <c r="EWP97" s="129"/>
      <c r="EWQ97" s="129"/>
      <c r="EWR97" s="129"/>
      <c r="EWS97" s="129"/>
      <c r="EWT97" s="129"/>
      <c r="EWU97" s="129"/>
      <c r="EWV97" s="129"/>
      <c r="EWW97" s="129"/>
      <c r="EWX97" s="129"/>
      <c r="EWY97" s="129"/>
      <c r="EWZ97" s="129"/>
      <c r="EXA97" s="129"/>
      <c r="EXB97" s="129"/>
      <c r="EXC97" s="129"/>
      <c r="EXD97" s="129"/>
      <c r="EXE97" s="129"/>
      <c r="EXF97" s="129"/>
      <c r="EXG97" s="129"/>
      <c r="EXH97" s="129"/>
      <c r="EXI97" s="129"/>
      <c r="EXJ97" s="129"/>
      <c r="EXK97" s="129"/>
      <c r="EXL97" s="129"/>
      <c r="EXM97" s="129"/>
      <c r="EXN97" s="129"/>
      <c r="EXO97" s="129"/>
      <c r="EXP97" s="129"/>
      <c r="EXQ97" s="129"/>
      <c r="EXR97" s="129"/>
      <c r="EXS97" s="129"/>
      <c r="EXT97" s="129"/>
      <c r="EXU97" s="129"/>
      <c r="EXV97" s="129"/>
      <c r="EXW97" s="129"/>
      <c r="EXX97" s="129"/>
      <c r="EXY97" s="129"/>
      <c r="EXZ97" s="129"/>
      <c r="EYA97" s="129"/>
      <c r="EYB97" s="129"/>
      <c r="EYC97" s="129"/>
      <c r="EYD97" s="129"/>
      <c r="EYE97" s="129"/>
      <c r="EYF97" s="129"/>
      <c r="EYG97" s="129"/>
      <c r="EYH97" s="129"/>
      <c r="EYI97" s="129"/>
      <c r="EYJ97" s="129"/>
      <c r="EYK97" s="129"/>
      <c r="EYL97" s="129"/>
      <c r="EYM97" s="129"/>
      <c r="EYN97" s="129"/>
      <c r="EYO97" s="129"/>
      <c r="EYP97" s="129"/>
      <c r="EYQ97" s="129"/>
      <c r="EYR97" s="129"/>
      <c r="EYS97" s="129"/>
      <c r="EYT97" s="129"/>
      <c r="EYU97" s="129"/>
      <c r="EYV97" s="129"/>
      <c r="EYW97" s="129"/>
      <c r="EYX97" s="129"/>
      <c r="EYY97" s="129"/>
      <c r="EYZ97" s="129"/>
      <c r="EZA97" s="129"/>
      <c r="EZB97" s="129"/>
      <c r="EZC97" s="129"/>
      <c r="EZD97" s="129"/>
      <c r="EZE97" s="129"/>
      <c r="EZF97" s="129"/>
      <c r="EZG97" s="129"/>
      <c r="EZH97" s="129"/>
      <c r="EZI97" s="129"/>
      <c r="EZJ97" s="129"/>
      <c r="EZK97" s="129"/>
      <c r="EZL97" s="129"/>
      <c r="EZM97" s="129"/>
      <c r="EZN97" s="129"/>
      <c r="EZO97" s="129"/>
      <c r="EZP97" s="129"/>
      <c r="EZQ97" s="129"/>
      <c r="EZR97" s="129"/>
      <c r="EZS97" s="129"/>
      <c r="EZT97" s="129"/>
      <c r="EZU97" s="129"/>
      <c r="EZV97" s="129"/>
      <c r="EZW97" s="129"/>
      <c r="EZX97" s="129"/>
      <c r="EZY97" s="129"/>
      <c r="EZZ97" s="129"/>
      <c r="FAA97" s="129"/>
      <c r="FAB97" s="129"/>
      <c r="FAC97" s="129"/>
      <c r="FAD97" s="129"/>
      <c r="FAE97" s="129"/>
      <c r="FAF97" s="129"/>
      <c r="FAG97" s="129"/>
      <c r="FAH97" s="129"/>
      <c r="FAI97" s="129"/>
      <c r="FAJ97" s="129"/>
      <c r="FAK97" s="129"/>
      <c r="FAL97" s="129"/>
      <c r="FAM97" s="129"/>
      <c r="FAN97" s="129"/>
      <c r="FAO97" s="129"/>
      <c r="FAP97" s="129"/>
      <c r="FAQ97" s="129"/>
      <c r="FAR97" s="129"/>
      <c r="FAS97" s="129"/>
      <c r="FAT97" s="129"/>
      <c r="FAU97" s="129"/>
      <c r="FAV97" s="129"/>
      <c r="FAW97" s="129"/>
      <c r="FAX97" s="129"/>
      <c r="FAY97" s="129"/>
      <c r="FAZ97" s="129"/>
      <c r="FBA97" s="129"/>
      <c r="FBB97" s="129"/>
      <c r="FBC97" s="129"/>
      <c r="FBD97" s="129"/>
      <c r="FBE97" s="129"/>
      <c r="FBF97" s="129"/>
      <c r="FBG97" s="129"/>
      <c r="FBH97" s="129"/>
      <c r="FBI97" s="129"/>
      <c r="FBJ97" s="129"/>
      <c r="FBK97" s="129"/>
      <c r="FBL97" s="129"/>
      <c r="FBM97" s="129"/>
      <c r="FBN97" s="129"/>
      <c r="FBO97" s="129"/>
      <c r="FBP97" s="129"/>
      <c r="FBQ97" s="129"/>
      <c r="FBR97" s="129"/>
      <c r="FBS97" s="129"/>
      <c r="FBT97" s="129"/>
      <c r="FBU97" s="129"/>
      <c r="FBV97" s="129"/>
      <c r="FBW97" s="129"/>
      <c r="FBX97" s="129"/>
      <c r="FBY97" s="129"/>
      <c r="FBZ97" s="129"/>
      <c r="FCA97" s="129"/>
      <c r="FCB97" s="129"/>
      <c r="FCC97" s="129"/>
      <c r="FCD97" s="129"/>
      <c r="FCE97" s="129"/>
      <c r="FCF97" s="129"/>
      <c r="FCG97" s="129"/>
      <c r="FCH97" s="129"/>
      <c r="FCI97" s="129"/>
      <c r="FCJ97" s="129"/>
      <c r="FCK97" s="129"/>
      <c r="FCL97" s="129"/>
      <c r="FCM97" s="129"/>
      <c r="FCN97" s="129"/>
      <c r="FCO97" s="129"/>
      <c r="FCP97" s="129"/>
      <c r="FCQ97" s="129"/>
      <c r="FCR97" s="129"/>
      <c r="FCS97" s="129"/>
      <c r="FCT97" s="129"/>
      <c r="FCU97" s="129"/>
      <c r="FCV97" s="129"/>
      <c r="FCW97" s="129"/>
      <c r="FCX97" s="129"/>
      <c r="FCY97" s="129"/>
      <c r="FCZ97" s="129"/>
      <c r="FDA97" s="129"/>
      <c r="FDB97" s="129"/>
      <c r="FDC97" s="129"/>
      <c r="FDD97" s="129"/>
      <c r="FDE97" s="129"/>
      <c r="FDF97" s="129"/>
      <c r="FDG97" s="129"/>
      <c r="FDH97" s="129"/>
      <c r="FDI97" s="129"/>
      <c r="FDJ97" s="129"/>
      <c r="FDK97" s="129"/>
      <c r="FDL97" s="129"/>
      <c r="FDM97" s="129"/>
      <c r="FDN97" s="129"/>
      <c r="FDO97" s="129"/>
      <c r="FDP97" s="129"/>
      <c r="FDQ97" s="129"/>
      <c r="FDR97" s="129"/>
      <c r="FDS97" s="129"/>
      <c r="FDT97" s="129"/>
      <c r="FDU97" s="129"/>
      <c r="FDV97" s="129"/>
      <c r="FDW97" s="129"/>
      <c r="FDX97" s="129"/>
      <c r="FDY97" s="129"/>
      <c r="FDZ97" s="129"/>
      <c r="FEA97" s="129"/>
      <c r="FEB97" s="129"/>
      <c r="FEC97" s="129"/>
      <c r="FED97" s="129"/>
      <c r="FEE97" s="129"/>
      <c r="FEF97" s="129"/>
      <c r="FEG97" s="129"/>
      <c r="FEH97" s="129"/>
      <c r="FEI97" s="129"/>
      <c r="FEJ97" s="129"/>
      <c r="FEK97" s="129"/>
      <c r="FEL97" s="129"/>
      <c r="FEM97" s="129"/>
      <c r="FEN97" s="129"/>
      <c r="FEO97" s="129"/>
      <c r="FEP97" s="129"/>
      <c r="FEQ97" s="129"/>
      <c r="FER97" s="129"/>
      <c r="FES97" s="129"/>
      <c r="FET97" s="129"/>
      <c r="FEU97" s="129"/>
      <c r="FEV97" s="129"/>
      <c r="FEW97" s="129"/>
      <c r="FEX97" s="129"/>
      <c r="FEY97" s="129"/>
      <c r="FEZ97" s="129"/>
      <c r="FFA97" s="129"/>
      <c r="FFB97" s="129"/>
      <c r="FFC97" s="129"/>
      <c r="FFD97" s="129"/>
      <c r="FFE97" s="129"/>
      <c r="FFF97" s="129"/>
      <c r="FFG97" s="129"/>
      <c r="FFH97" s="129"/>
      <c r="FFI97" s="129"/>
      <c r="FFJ97" s="129"/>
      <c r="FFK97" s="129"/>
      <c r="FFL97" s="129"/>
      <c r="FFM97" s="129"/>
      <c r="FFN97" s="129"/>
      <c r="FFO97" s="129"/>
      <c r="FFP97" s="129"/>
      <c r="FFQ97" s="129"/>
      <c r="FFR97" s="129"/>
      <c r="FFS97" s="129"/>
      <c r="FFT97" s="129"/>
      <c r="FFU97" s="129"/>
      <c r="FFV97" s="129"/>
      <c r="FFW97" s="129"/>
      <c r="FFX97" s="129"/>
      <c r="FFY97" s="129"/>
      <c r="FFZ97" s="129"/>
      <c r="FGA97" s="129"/>
      <c r="FGB97" s="129"/>
      <c r="FGC97" s="129"/>
      <c r="FGD97" s="129"/>
      <c r="FGE97" s="129"/>
      <c r="FGF97" s="129"/>
      <c r="FGG97" s="129"/>
      <c r="FGH97" s="129"/>
      <c r="FGI97" s="129"/>
      <c r="FGJ97" s="129"/>
      <c r="FGK97" s="129"/>
      <c r="FGL97" s="129"/>
      <c r="FGM97" s="129"/>
      <c r="FGN97" s="129"/>
      <c r="FGO97" s="129"/>
      <c r="FGP97" s="129"/>
      <c r="FGQ97" s="129"/>
      <c r="FGR97" s="129"/>
      <c r="FGS97" s="129"/>
      <c r="FGT97" s="129"/>
      <c r="FGU97" s="129"/>
      <c r="FGV97" s="129"/>
      <c r="FGW97" s="129"/>
      <c r="FGX97" s="129"/>
      <c r="FGY97" s="129"/>
      <c r="FGZ97" s="129"/>
      <c r="FHA97" s="129"/>
      <c r="FHB97" s="129"/>
      <c r="FHC97" s="129"/>
      <c r="FHD97" s="129"/>
      <c r="FHE97" s="129"/>
      <c r="FHF97" s="129"/>
      <c r="FHG97" s="129"/>
      <c r="FHH97" s="129"/>
      <c r="FHI97" s="129"/>
      <c r="FHJ97" s="129"/>
      <c r="FHK97" s="129"/>
      <c r="FHL97" s="129"/>
      <c r="FHM97" s="129"/>
      <c r="FHN97" s="129"/>
      <c r="FHO97" s="129"/>
      <c r="FHP97" s="129"/>
      <c r="FHQ97" s="129"/>
      <c r="FHR97" s="129"/>
      <c r="FHS97" s="129"/>
      <c r="FHT97" s="129"/>
      <c r="FHU97" s="129"/>
      <c r="FHV97" s="129"/>
      <c r="FHW97" s="129"/>
      <c r="FHX97" s="129"/>
      <c r="FHY97" s="129"/>
      <c r="FHZ97" s="129"/>
      <c r="FIA97" s="129"/>
      <c r="FIB97" s="129"/>
      <c r="FIC97" s="129"/>
      <c r="FID97" s="129"/>
      <c r="FIE97" s="129"/>
      <c r="FIF97" s="129"/>
      <c r="FIG97" s="129"/>
      <c r="FIH97" s="129"/>
      <c r="FII97" s="129"/>
      <c r="FIJ97" s="129"/>
      <c r="FIK97" s="129"/>
      <c r="FIL97" s="129"/>
      <c r="FIM97" s="129"/>
      <c r="FIN97" s="129"/>
      <c r="FIO97" s="129"/>
      <c r="FIP97" s="129"/>
      <c r="FIQ97" s="129"/>
      <c r="FIR97" s="129"/>
      <c r="FIS97" s="129"/>
      <c r="FIT97" s="129"/>
      <c r="FIU97" s="129"/>
      <c r="FIV97" s="129"/>
      <c r="FIW97" s="129"/>
      <c r="FIX97" s="129"/>
      <c r="FIY97" s="129"/>
      <c r="FIZ97" s="129"/>
      <c r="FJA97" s="129"/>
      <c r="FJB97" s="129"/>
      <c r="FJC97" s="129"/>
      <c r="FJD97" s="129"/>
      <c r="FJE97" s="129"/>
      <c r="FJF97" s="129"/>
      <c r="FJG97" s="129"/>
      <c r="FJH97" s="129"/>
      <c r="FJI97" s="129"/>
      <c r="FJJ97" s="129"/>
      <c r="FJK97" s="129"/>
      <c r="FJL97" s="129"/>
      <c r="FJM97" s="129"/>
      <c r="FJN97" s="129"/>
      <c r="FJO97" s="129"/>
      <c r="FJP97" s="129"/>
      <c r="FJQ97" s="129"/>
      <c r="FJR97" s="129"/>
      <c r="FJS97" s="129"/>
      <c r="FJT97" s="129"/>
      <c r="FJU97" s="129"/>
      <c r="FJV97" s="129"/>
      <c r="FJW97" s="129"/>
      <c r="FJX97" s="129"/>
      <c r="FJY97" s="129"/>
      <c r="FJZ97" s="129"/>
      <c r="FKA97" s="129"/>
      <c r="FKB97" s="129"/>
      <c r="FKC97" s="129"/>
      <c r="FKD97" s="129"/>
      <c r="FKE97" s="129"/>
      <c r="FKF97" s="129"/>
      <c r="FKG97" s="129"/>
      <c r="FKH97" s="129"/>
      <c r="FKI97" s="129"/>
      <c r="FKJ97" s="129"/>
      <c r="FKK97" s="129"/>
      <c r="FKL97" s="129"/>
      <c r="FKM97" s="129"/>
      <c r="FKN97" s="129"/>
      <c r="FKO97" s="129"/>
      <c r="FKP97" s="129"/>
      <c r="FKQ97" s="129"/>
      <c r="FKR97" s="129"/>
      <c r="FKS97" s="129"/>
      <c r="FKT97" s="129"/>
      <c r="FKU97" s="129"/>
      <c r="FKV97" s="129"/>
      <c r="FKW97" s="129"/>
      <c r="FKX97" s="129"/>
      <c r="FKY97" s="129"/>
      <c r="FKZ97" s="129"/>
      <c r="FLA97" s="129"/>
      <c r="FLB97" s="129"/>
      <c r="FLC97" s="129"/>
      <c r="FLD97" s="129"/>
      <c r="FLE97" s="129"/>
      <c r="FLF97" s="129"/>
      <c r="FLG97" s="129"/>
      <c r="FLH97" s="129"/>
      <c r="FLI97" s="129"/>
      <c r="FLJ97" s="129"/>
      <c r="FLK97" s="129"/>
      <c r="FLL97" s="129"/>
      <c r="FLM97" s="129"/>
      <c r="FLN97" s="129"/>
      <c r="FLO97" s="129"/>
      <c r="FLP97" s="129"/>
      <c r="FLQ97" s="129"/>
      <c r="FLR97" s="129"/>
      <c r="FLS97" s="129"/>
      <c r="FLT97" s="129"/>
      <c r="FLU97" s="129"/>
      <c r="FLV97" s="129"/>
      <c r="FLW97" s="129"/>
      <c r="FLX97" s="129"/>
      <c r="FLY97" s="129"/>
      <c r="FLZ97" s="129"/>
      <c r="FMA97" s="129"/>
      <c r="FMB97" s="129"/>
      <c r="FMC97" s="129"/>
      <c r="FMD97" s="129"/>
      <c r="FME97" s="129"/>
      <c r="FMF97" s="129"/>
      <c r="FMG97" s="129"/>
      <c r="FMH97" s="129"/>
      <c r="FMI97" s="129"/>
      <c r="FMJ97" s="129"/>
      <c r="FMK97" s="129"/>
      <c r="FML97" s="129"/>
      <c r="FMM97" s="129"/>
      <c r="FMN97" s="129"/>
      <c r="FMO97" s="129"/>
      <c r="FMP97" s="129"/>
      <c r="FMQ97" s="129"/>
      <c r="FMR97" s="129"/>
      <c r="FMS97" s="129"/>
      <c r="FMT97" s="129"/>
      <c r="FMU97" s="129"/>
      <c r="FMV97" s="129"/>
      <c r="FMW97" s="129"/>
      <c r="FMX97" s="129"/>
      <c r="FMY97" s="129"/>
      <c r="FMZ97" s="129"/>
      <c r="FNA97" s="129"/>
      <c r="FNB97" s="129"/>
      <c r="FNC97" s="129"/>
      <c r="FND97" s="129"/>
      <c r="FNE97" s="129"/>
      <c r="FNF97" s="129"/>
      <c r="FNG97" s="129"/>
      <c r="FNH97" s="129"/>
      <c r="FNI97" s="129"/>
      <c r="FNJ97" s="129"/>
      <c r="FNK97" s="129"/>
      <c r="FNL97" s="129"/>
      <c r="FNM97" s="129"/>
      <c r="FNN97" s="129"/>
      <c r="FNO97" s="129"/>
      <c r="FNP97" s="129"/>
      <c r="FNQ97" s="129"/>
      <c r="FNR97" s="129"/>
      <c r="FNS97" s="129"/>
      <c r="FNT97" s="129"/>
      <c r="FNU97" s="129"/>
      <c r="FNV97" s="129"/>
      <c r="FNW97" s="129"/>
      <c r="FNX97" s="129"/>
      <c r="FNY97" s="129"/>
      <c r="FNZ97" s="129"/>
      <c r="FOA97" s="129"/>
      <c r="FOB97" s="129"/>
      <c r="FOC97" s="129"/>
      <c r="FOD97" s="129"/>
      <c r="FOE97" s="129"/>
      <c r="FOF97" s="129"/>
      <c r="FOG97" s="129"/>
      <c r="FOH97" s="129"/>
      <c r="FOI97" s="129"/>
      <c r="FOJ97" s="129"/>
      <c r="FOK97" s="129"/>
      <c r="FOL97" s="129"/>
      <c r="FOM97" s="129"/>
      <c r="FON97" s="129"/>
      <c r="FOO97" s="129"/>
      <c r="FOP97" s="129"/>
      <c r="FOQ97" s="129"/>
      <c r="FOR97" s="129"/>
      <c r="FOS97" s="129"/>
      <c r="FOT97" s="129"/>
      <c r="FOU97" s="129"/>
      <c r="FOV97" s="129"/>
      <c r="FOW97" s="129"/>
      <c r="FOX97" s="129"/>
      <c r="FOY97" s="129"/>
      <c r="FOZ97" s="129"/>
      <c r="FPA97" s="129"/>
      <c r="FPB97" s="129"/>
      <c r="FPC97" s="129"/>
      <c r="FPD97" s="129"/>
      <c r="FPE97" s="129"/>
      <c r="FPF97" s="129"/>
      <c r="FPG97" s="129"/>
      <c r="FPH97" s="129"/>
      <c r="FPI97" s="129"/>
      <c r="FPJ97" s="129"/>
      <c r="FPK97" s="129"/>
      <c r="FPL97" s="129"/>
      <c r="FPM97" s="129"/>
      <c r="FPN97" s="129"/>
      <c r="FPO97" s="129"/>
      <c r="FPP97" s="129"/>
      <c r="FPQ97" s="129"/>
      <c r="FPR97" s="129"/>
      <c r="FPS97" s="129"/>
      <c r="FPT97" s="129"/>
      <c r="FPU97" s="129"/>
      <c r="FPV97" s="129"/>
      <c r="FPW97" s="129"/>
      <c r="FPX97" s="129"/>
      <c r="FPY97" s="129"/>
      <c r="FPZ97" s="129"/>
      <c r="FQA97" s="129"/>
      <c r="FQB97" s="129"/>
      <c r="FQC97" s="129"/>
      <c r="FQD97" s="129"/>
      <c r="FQE97" s="129"/>
      <c r="FQF97" s="129"/>
      <c r="FQG97" s="129"/>
      <c r="FQH97" s="129"/>
      <c r="FQI97" s="129"/>
      <c r="FQJ97" s="129"/>
      <c r="FQK97" s="129"/>
      <c r="FQL97" s="129"/>
      <c r="FQM97" s="129"/>
      <c r="FQN97" s="129"/>
      <c r="FQO97" s="129"/>
      <c r="FQP97" s="129"/>
      <c r="FQQ97" s="129"/>
      <c r="FQR97" s="129"/>
      <c r="FQS97" s="129"/>
      <c r="FQT97" s="129"/>
      <c r="FQU97" s="129"/>
      <c r="FQV97" s="129"/>
      <c r="FQW97" s="129"/>
      <c r="FQX97" s="129"/>
      <c r="FQY97" s="129"/>
      <c r="FQZ97" s="129"/>
      <c r="FRA97" s="129"/>
      <c r="FRB97" s="129"/>
      <c r="FRC97" s="129"/>
      <c r="FRD97" s="129"/>
      <c r="FRE97" s="129"/>
      <c r="FRF97" s="129"/>
      <c r="FRG97" s="129"/>
      <c r="FRH97" s="129"/>
      <c r="FRI97" s="129"/>
      <c r="FRJ97" s="129"/>
      <c r="FRK97" s="129"/>
      <c r="FRL97" s="129"/>
      <c r="FRM97" s="129"/>
      <c r="FRN97" s="129"/>
      <c r="FRO97" s="129"/>
      <c r="FRP97" s="129"/>
      <c r="FRQ97" s="129"/>
      <c r="FRR97" s="129"/>
      <c r="FRS97" s="129"/>
      <c r="FRT97" s="129"/>
      <c r="FRU97" s="129"/>
      <c r="FRV97" s="129"/>
      <c r="FRW97" s="129"/>
      <c r="FRX97" s="129"/>
      <c r="FRY97" s="129"/>
      <c r="FRZ97" s="129"/>
      <c r="FSA97" s="129"/>
      <c r="FSB97" s="129"/>
      <c r="FSC97" s="129"/>
      <c r="FSD97" s="129"/>
      <c r="FSE97" s="129"/>
      <c r="FSF97" s="129"/>
      <c r="FSG97" s="129"/>
      <c r="FSH97" s="129"/>
      <c r="FSI97" s="129"/>
      <c r="FSJ97" s="129"/>
      <c r="FSK97" s="129"/>
      <c r="FSL97" s="129"/>
      <c r="FSM97" s="129"/>
      <c r="FSN97" s="129"/>
      <c r="FSO97" s="129"/>
      <c r="FSP97" s="129"/>
      <c r="FSQ97" s="129"/>
      <c r="FSR97" s="129"/>
      <c r="FSS97" s="129"/>
      <c r="FST97" s="129"/>
      <c r="FSU97" s="129"/>
      <c r="FSV97" s="129"/>
      <c r="FSW97" s="129"/>
      <c r="FSX97" s="129"/>
      <c r="FSY97" s="129"/>
      <c r="FSZ97" s="129"/>
      <c r="FTA97" s="129"/>
      <c r="FTB97" s="129"/>
      <c r="FTC97" s="129"/>
      <c r="FTD97" s="129"/>
      <c r="FTE97" s="129"/>
      <c r="FTF97" s="129"/>
      <c r="FTG97" s="129"/>
      <c r="FTH97" s="129"/>
      <c r="FTI97" s="129"/>
      <c r="FTJ97" s="129"/>
      <c r="FTK97" s="129"/>
      <c r="FTL97" s="129"/>
      <c r="FTM97" s="129"/>
      <c r="FTN97" s="129"/>
      <c r="FTO97" s="129"/>
      <c r="FTP97" s="129"/>
      <c r="FTQ97" s="129"/>
      <c r="FTR97" s="129"/>
      <c r="FTS97" s="129"/>
      <c r="FTT97" s="129"/>
      <c r="FTU97" s="129"/>
      <c r="FTV97" s="129"/>
      <c r="FTW97" s="129"/>
      <c r="FTX97" s="129"/>
      <c r="FTY97" s="129"/>
      <c r="FTZ97" s="129"/>
      <c r="FUA97" s="129"/>
      <c r="FUB97" s="129"/>
      <c r="FUC97" s="129"/>
      <c r="FUD97" s="129"/>
      <c r="FUE97" s="129"/>
      <c r="FUF97" s="129"/>
      <c r="FUG97" s="129"/>
      <c r="FUH97" s="129"/>
      <c r="FUI97" s="129"/>
      <c r="FUJ97" s="129"/>
      <c r="FUK97" s="129"/>
      <c r="FUL97" s="129"/>
      <c r="FUM97" s="129"/>
      <c r="FUN97" s="129"/>
      <c r="FUO97" s="129"/>
      <c r="FUP97" s="129"/>
      <c r="FUQ97" s="129"/>
      <c r="FUR97" s="129"/>
      <c r="FUS97" s="129"/>
      <c r="FUT97" s="129"/>
      <c r="FUU97" s="129"/>
      <c r="FUV97" s="129"/>
      <c r="FUW97" s="129"/>
      <c r="FUX97" s="129"/>
      <c r="FUY97" s="129"/>
      <c r="FUZ97" s="129"/>
      <c r="FVA97" s="129"/>
      <c r="FVB97" s="129"/>
      <c r="FVC97" s="129"/>
      <c r="FVD97" s="129"/>
      <c r="FVE97" s="129"/>
      <c r="FVF97" s="129"/>
      <c r="FVG97" s="129"/>
      <c r="FVH97" s="129"/>
      <c r="FVI97" s="129"/>
      <c r="FVJ97" s="129"/>
      <c r="FVK97" s="129"/>
      <c r="FVL97" s="129"/>
      <c r="FVM97" s="129"/>
      <c r="FVN97" s="129"/>
      <c r="FVO97" s="129"/>
      <c r="FVP97" s="129"/>
      <c r="FVQ97" s="129"/>
      <c r="FVR97" s="129"/>
      <c r="FVS97" s="129"/>
      <c r="FVT97" s="129"/>
      <c r="FVU97" s="129"/>
      <c r="FVV97" s="129"/>
      <c r="FVW97" s="129"/>
      <c r="FVX97" s="129"/>
      <c r="FVY97" s="129"/>
      <c r="FVZ97" s="129"/>
      <c r="FWA97" s="129"/>
      <c r="FWB97" s="129"/>
      <c r="FWC97" s="129"/>
      <c r="FWD97" s="129"/>
      <c r="FWE97" s="129"/>
      <c r="FWF97" s="129"/>
      <c r="FWG97" s="129"/>
      <c r="FWH97" s="129"/>
      <c r="FWI97" s="129"/>
      <c r="FWJ97" s="129"/>
      <c r="FWK97" s="129"/>
      <c r="FWL97" s="129"/>
      <c r="FWM97" s="129"/>
      <c r="FWN97" s="129"/>
      <c r="FWO97" s="129"/>
      <c r="FWP97" s="129"/>
      <c r="FWQ97" s="129"/>
      <c r="FWR97" s="129"/>
      <c r="FWS97" s="129"/>
      <c r="FWT97" s="129"/>
      <c r="FWU97" s="129"/>
      <c r="FWV97" s="129"/>
      <c r="FWW97" s="129"/>
      <c r="FWX97" s="129"/>
      <c r="FWY97" s="129"/>
      <c r="FWZ97" s="129"/>
      <c r="FXA97" s="129"/>
      <c r="FXB97" s="129"/>
      <c r="FXC97" s="129"/>
      <c r="FXD97" s="129"/>
      <c r="FXE97" s="129"/>
      <c r="FXF97" s="129"/>
      <c r="FXG97" s="129"/>
      <c r="FXH97" s="129"/>
      <c r="FXI97" s="129"/>
      <c r="FXJ97" s="129"/>
      <c r="FXK97" s="129"/>
      <c r="FXL97" s="129"/>
      <c r="FXM97" s="129"/>
      <c r="FXN97" s="129"/>
      <c r="FXO97" s="129"/>
      <c r="FXP97" s="129"/>
      <c r="FXQ97" s="129"/>
      <c r="FXR97" s="129"/>
      <c r="FXS97" s="129"/>
      <c r="FXT97" s="129"/>
      <c r="FXU97" s="129"/>
      <c r="FXV97" s="129"/>
      <c r="FXW97" s="129"/>
      <c r="FXX97" s="129"/>
      <c r="FXY97" s="129"/>
      <c r="FXZ97" s="129"/>
      <c r="FYA97" s="129"/>
      <c r="FYB97" s="129"/>
      <c r="FYC97" s="129"/>
      <c r="FYD97" s="129"/>
      <c r="FYE97" s="129"/>
      <c r="FYF97" s="129"/>
      <c r="FYG97" s="129"/>
      <c r="FYH97" s="129"/>
      <c r="FYI97" s="129"/>
      <c r="FYJ97" s="129"/>
      <c r="FYK97" s="129"/>
      <c r="FYL97" s="129"/>
      <c r="FYM97" s="129"/>
      <c r="FYN97" s="129"/>
      <c r="FYO97" s="129"/>
      <c r="FYP97" s="129"/>
      <c r="FYQ97" s="129"/>
      <c r="FYR97" s="129"/>
      <c r="FYS97" s="129"/>
      <c r="FYT97" s="129"/>
      <c r="FYU97" s="129"/>
      <c r="FYV97" s="129"/>
      <c r="FYW97" s="129"/>
      <c r="FYX97" s="129"/>
      <c r="FYY97" s="129"/>
      <c r="FYZ97" s="129"/>
      <c r="FZA97" s="129"/>
      <c r="FZB97" s="129"/>
      <c r="FZC97" s="129"/>
      <c r="FZD97" s="129"/>
      <c r="FZE97" s="129"/>
      <c r="FZF97" s="129"/>
      <c r="FZG97" s="129"/>
      <c r="FZH97" s="129"/>
      <c r="FZI97" s="129"/>
      <c r="FZJ97" s="129"/>
      <c r="FZK97" s="129"/>
      <c r="FZL97" s="129"/>
      <c r="FZM97" s="129"/>
      <c r="FZN97" s="129"/>
      <c r="FZO97" s="129"/>
      <c r="FZP97" s="129"/>
      <c r="FZQ97" s="129"/>
      <c r="FZR97" s="129"/>
      <c r="FZS97" s="129"/>
      <c r="FZT97" s="129"/>
      <c r="FZU97" s="129"/>
      <c r="FZV97" s="129"/>
      <c r="FZW97" s="129"/>
      <c r="FZX97" s="129"/>
      <c r="FZY97" s="129"/>
      <c r="FZZ97" s="129"/>
      <c r="GAA97" s="129"/>
      <c r="GAB97" s="129"/>
      <c r="GAC97" s="129"/>
      <c r="GAD97" s="129"/>
      <c r="GAE97" s="129"/>
      <c r="GAF97" s="129"/>
      <c r="GAG97" s="129"/>
      <c r="GAH97" s="129"/>
      <c r="GAI97" s="129"/>
      <c r="GAJ97" s="129"/>
      <c r="GAK97" s="129"/>
      <c r="GAL97" s="129"/>
      <c r="GAM97" s="129"/>
      <c r="GAN97" s="129"/>
      <c r="GAO97" s="129"/>
      <c r="GAP97" s="129"/>
      <c r="GAQ97" s="129"/>
      <c r="GAR97" s="129"/>
      <c r="GAS97" s="129"/>
      <c r="GAT97" s="129"/>
      <c r="GAU97" s="129"/>
      <c r="GAV97" s="129"/>
      <c r="GAW97" s="129"/>
      <c r="GAX97" s="129"/>
      <c r="GAY97" s="129"/>
      <c r="GAZ97" s="129"/>
      <c r="GBA97" s="129"/>
      <c r="GBB97" s="129"/>
      <c r="GBC97" s="129"/>
      <c r="GBD97" s="129"/>
      <c r="GBE97" s="129"/>
      <c r="GBF97" s="129"/>
      <c r="GBG97" s="129"/>
      <c r="GBH97" s="129"/>
      <c r="GBI97" s="129"/>
      <c r="GBJ97" s="129"/>
      <c r="GBK97" s="129"/>
      <c r="GBL97" s="129"/>
      <c r="GBM97" s="129"/>
      <c r="GBN97" s="129"/>
      <c r="GBO97" s="129"/>
      <c r="GBP97" s="129"/>
      <c r="GBQ97" s="129"/>
      <c r="GBR97" s="129"/>
      <c r="GBS97" s="129"/>
      <c r="GBT97" s="129"/>
      <c r="GBU97" s="129"/>
      <c r="GBV97" s="129"/>
      <c r="GBW97" s="129"/>
      <c r="GBX97" s="129"/>
      <c r="GBY97" s="129"/>
      <c r="GBZ97" s="129"/>
      <c r="GCA97" s="129"/>
      <c r="GCB97" s="129"/>
      <c r="GCC97" s="129"/>
      <c r="GCD97" s="129"/>
      <c r="GCE97" s="129"/>
      <c r="GCF97" s="129"/>
      <c r="GCG97" s="129"/>
      <c r="GCH97" s="129"/>
      <c r="GCI97" s="129"/>
      <c r="GCJ97" s="129"/>
      <c r="GCK97" s="129"/>
      <c r="GCL97" s="129"/>
      <c r="GCM97" s="129"/>
      <c r="GCN97" s="129"/>
      <c r="GCO97" s="129"/>
      <c r="GCP97" s="129"/>
      <c r="GCQ97" s="129"/>
      <c r="GCR97" s="129"/>
      <c r="GCS97" s="129"/>
      <c r="GCT97" s="129"/>
      <c r="GCU97" s="129"/>
      <c r="GCV97" s="129"/>
      <c r="GCW97" s="129"/>
      <c r="GCX97" s="129"/>
      <c r="GCY97" s="129"/>
      <c r="GCZ97" s="129"/>
      <c r="GDA97" s="129"/>
      <c r="GDB97" s="129"/>
      <c r="GDC97" s="129"/>
      <c r="GDD97" s="129"/>
      <c r="GDE97" s="129"/>
      <c r="GDF97" s="129"/>
      <c r="GDG97" s="129"/>
      <c r="GDH97" s="129"/>
      <c r="GDI97" s="129"/>
      <c r="GDJ97" s="129"/>
      <c r="GDK97" s="129"/>
      <c r="GDL97" s="129"/>
      <c r="GDM97" s="129"/>
      <c r="GDN97" s="129"/>
      <c r="GDO97" s="129"/>
      <c r="GDP97" s="129"/>
      <c r="GDQ97" s="129"/>
      <c r="GDR97" s="129"/>
      <c r="GDS97" s="129"/>
      <c r="GDT97" s="129"/>
      <c r="GDU97" s="129"/>
      <c r="GDV97" s="129"/>
      <c r="GDW97" s="129"/>
      <c r="GDX97" s="129"/>
      <c r="GDY97" s="129"/>
      <c r="GDZ97" s="129"/>
      <c r="GEA97" s="129"/>
      <c r="GEB97" s="129"/>
      <c r="GEC97" s="129"/>
      <c r="GED97" s="129"/>
      <c r="GEE97" s="129"/>
      <c r="GEF97" s="129"/>
      <c r="GEG97" s="129"/>
      <c r="GEH97" s="129"/>
      <c r="GEI97" s="129"/>
      <c r="GEJ97" s="129"/>
      <c r="GEK97" s="129"/>
      <c r="GEL97" s="129"/>
      <c r="GEM97" s="129"/>
      <c r="GEN97" s="129"/>
      <c r="GEO97" s="129"/>
      <c r="GEP97" s="129"/>
      <c r="GEQ97" s="129"/>
      <c r="GER97" s="129"/>
      <c r="GES97" s="129"/>
      <c r="GET97" s="129"/>
      <c r="GEU97" s="129"/>
      <c r="GEV97" s="129"/>
      <c r="GEW97" s="129"/>
      <c r="GEX97" s="129"/>
      <c r="GEY97" s="129"/>
      <c r="GEZ97" s="129"/>
      <c r="GFA97" s="129"/>
      <c r="GFB97" s="129"/>
      <c r="GFC97" s="129"/>
      <c r="GFD97" s="129"/>
      <c r="GFE97" s="129"/>
      <c r="GFF97" s="129"/>
      <c r="GFG97" s="129"/>
      <c r="GFH97" s="129"/>
      <c r="GFI97" s="129"/>
      <c r="GFJ97" s="129"/>
      <c r="GFK97" s="129"/>
      <c r="GFL97" s="129"/>
      <c r="GFM97" s="129"/>
      <c r="GFN97" s="129"/>
      <c r="GFO97" s="129"/>
      <c r="GFP97" s="129"/>
      <c r="GFQ97" s="129"/>
      <c r="GFR97" s="129"/>
      <c r="GFS97" s="129"/>
      <c r="GFT97" s="129"/>
      <c r="GFU97" s="129"/>
      <c r="GFV97" s="129"/>
      <c r="GFW97" s="129"/>
      <c r="GFX97" s="129"/>
      <c r="GFY97" s="129"/>
      <c r="GFZ97" s="129"/>
      <c r="GGA97" s="129"/>
      <c r="GGB97" s="129"/>
      <c r="GGC97" s="129"/>
      <c r="GGD97" s="129"/>
      <c r="GGE97" s="129"/>
      <c r="GGF97" s="129"/>
      <c r="GGG97" s="129"/>
      <c r="GGH97" s="129"/>
      <c r="GGI97" s="129"/>
      <c r="GGJ97" s="129"/>
      <c r="GGK97" s="129"/>
      <c r="GGL97" s="129"/>
      <c r="GGM97" s="129"/>
      <c r="GGN97" s="129"/>
      <c r="GGO97" s="129"/>
      <c r="GGP97" s="129"/>
      <c r="GGQ97" s="129"/>
      <c r="GGR97" s="129"/>
      <c r="GGS97" s="129"/>
      <c r="GGT97" s="129"/>
      <c r="GGU97" s="129"/>
      <c r="GGV97" s="129"/>
      <c r="GGW97" s="129"/>
      <c r="GGX97" s="129"/>
      <c r="GGY97" s="129"/>
      <c r="GGZ97" s="129"/>
      <c r="GHA97" s="129"/>
      <c r="GHB97" s="129"/>
      <c r="GHC97" s="129"/>
      <c r="GHD97" s="129"/>
      <c r="GHE97" s="129"/>
      <c r="GHF97" s="129"/>
      <c r="GHG97" s="129"/>
      <c r="GHH97" s="129"/>
      <c r="GHI97" s="129"/>
      <c r="GHJ97" s="129"/>
      <c r="GHK97" s="129"/>
      <c r="GHL97" s="129"/>
      <c r="GHM97" s="129"/>
      <c r="GHN97" s="129"/>
      <c r="GHO97" s="129"/>
      <c r="GHP97" s="129"/>
      <c r="GHQ97" s="129"/>
      <c r="GHR97" s="129"/>
      <c r="GHS97" s="129"/>
      <c r="GHT97" s="129"/>
      <c r="GHU97" s="129"/>
      <c r="GHV97" s="129"/>
      <c r="GHW97" s="129"/>
      <c r="GHX97" s="129"/>
      <c r="GHY97" s="129"/>
      <c r="GHZ97" s="129"/>
      <c r="GIA97" s="129"/>
      <c r="GIB97" s="129"/>
      <c r="GIC97" s="129"/>
      <c r="GID97" s="129"/>
      <c r="GIE97" s="129"/>
      <c r="GIF97" s="129"/>
      <c r="GIG97" s="129"/>
      <c r="GIH97" s="129"/>
      <c r="GII97" s="129"/>
      <c r="GIJ97" s="129"/>
      <c r="GIK97" s="129"/>
      <c r="GIL97" s="129"/>
      <c r="GIM97" s="129"/>
      <c r="GIN97" s="129"/>
      <c r="GIO97" s="129"/>
      <c r="GIP97" s="129"/>
      <c r="GIQ97" s="129"/>
      <c r="GIR97" s="129"/>
      <c r="GIS97" s="129"/>
      <c r="GIT97" s="129"/>
      <c r="GIU97" s="129"/>
      <c r="GIV97" s="129"/>
      <c r="GIW97" s="129"/>
      <c r="GIX97" s="129"/>
      <c r="GIY97" s="129"/>
      <c r="GIZ97" s="129"/>
      <c r="GJA97" s="129"/>
      <c r="GJB97" s="129"/>
      <c r="GJC97" s="129"/>
      <c r="GJD97" s="129"/>
      <c r="GJE97" s="129"/>
      <c r="GJF97" s="129"/>
      <c r="GJG97" s="129"/>
      <c r="GJH97" s="129"/>
      <c r="GJI97" s="129"/>
      <c r="GJJ97" s="129"/>
      <c r="GJK97" s="129"/>
      <c r="GJL97" s="129"/>
      <c r="GJM97" s="129"/>
      <c r="GJN97" s="129"/>
      <c r="GJO97" s="129"/>
      <c r="GJP97" s="129"/>
      <c r="GJQ97" s="129"/>
      <c r="GJR97" s="129"/>
      <c r="GJS97" s="129"/>
      <c r="GJT97" s="129"/>
      <c r="GJU97" s="129"/>
      <c r="GJV97" s="129"/>
      <c r="GJW97" s="129"/>
      <c r="GJX97" s="129"/>
      <c r="GJY97" s="129"/>
      <c r="GJZ97" s="129"/>
      <c r="GKA97" s="129"/>
      <c r="GKB97" s="129"/>
      <c r="GKC97" s="129"/>
      <c r="GKD97" s="129"/>
      <c r="GKE97" s="129"/>
      <c r="GKF97" s="129"/>
      <c r="GKG97" s="129"/>
      <c r="GKH97" s="129"/>
      <c r="GKI97" s="129"/>
      <c r="GKJ97" s="129"/>
      <c r="GKK97" s="129"/>
      <c r="GKL97" s="129"/>
      <c r="GKM97" s="129"/>
      <c r="GKN97" s="129"/>
      <c r="GKO97" s="129"/>
      <c r="GKP97" s="129"/>
      <c r="GKQ97" s="129"/>
      <c r="GKR97" s="129"/>
      <c r="GKS97" s="129"/>
      <c r="GKT97" s="129"/>
      <c r="GKU97" s="129"/>
      <c r="GKV97" s="129"/>
      <c r="GKW97" s="129"/>
      <c r="GKX97" s="129"/>
      <c r="GKY97" s="129"/>
      <c r="GKZ97" s="129"/>
      <c r="GLA97" s="129"/>
      <c r="GLB97" s="129"/>
      <c r="GLC97" s="129"/>
      <c r="GLD97" s="129"/>
      <c r="GLE97" s="129"/>
      <c r="GLF97" s="129"/>
      <c r="GLG97" s="129"/>
      <c r="GLH97" s="129"/>
      <c r="GLI97" s="129"/>
      <c r="GLJ97" s="129"/>
      <c r="GLK97" s="129"/>
      <c r="GLL97" s="129"/>
      <c r="GLM97" s="129"/>
      <c r="GLN97" s="129"/>
      <c r="GLO97" s="129"/>
      <c r="GLP97" s="129"/>
      <c r="GLQ97" s="129"/>
      <c r="GLR97" s="129"/>
      <c r="GLS97" s="129"/>
      <c r="GLT97" s="129"/>
      <c r="GLU97" s="129"/>
      <c r="GLV97" s="129"/>
      <c r="GLW97" s="129"/>
      <c r="GLX97" s="129"/>
      <c r="GLY97" s="129"/>
      <c r="GLZ97" s="129"/>
      <c r="GMA97" s="129"/>
      <c r="GMB97" s="129"/>
      <c r="GMC97" s="129"/>
      <c r="GMD97" s="129"/>
      <c r="GME97" s="129"/>
      <c r="GMF97" s="129"/>
      <c r="GMG97" s="129"/>
      <c r="GMH97" s="129"/>
      <c r="GMI97" s="129"/>
      <c r="GMJ97" s="129"/>
      <c r="GMK97" s="129"/>
      <c r="GML97" s="129"/>
      <c r="GMM97" s="129"/>
      <c r="GMN97" s="129"/>
      <c r="GMO97" s="129"/>
      <c r="GMP97" s="129"/>
      <c r="GMQ97" s="129"/>
      <c r="GMR97" s="129"/>
      <c r="GMS97" s="129"/>
      <c r="GMT97" s="129"/>
      <c r="GMU97" s="129"/>
      <c r="GMV97" s="129"/>
      <c r="GMW97" s="129"/>
      <c r="GMX97" s="129"/>
      <c r="GMY97" s="129"/>
      <c r="GMZ97" s="129"/>
      <c r="GNA97" s="129"/>
      <c r="GNB97" s="129"/>
      <c r="GNC97" s="129"/>
      <c r="GND97" s="129"/>
      <c r="GNE97" s="129"/>
      <c r="GNF97" s="129"/>
      <c r="GNG97" s="129"/>
      <c r="GNH97" s="129"/>
      <c r="GNI97" s="129"/>
      <c r="GNJ97" s="129"/>
      <c r="GNK97" s="129"/>
      <c r="GNL97" s="129"/>
      <c r="GNM97" s="129"/>
      <c r="GNN97" s="129"/>
      <c r="GNO97" s="129"/>
      <c r="GNP97" s="129"/>
      <c r="GNQ97" s="129"/>
      <c r="GNR97" s="129"/>
      <c r="GNS97" s="129"/>
      <c r="GNT97" s="129"/>
      <c r="GNU97" s="129"/>
      <c r="GNV97" s="129"/>
      <c r="GNW97" s="129"/>
      <c r="GNX97" s="129"/>
      <c r="GNY97" s="129"/>
      <c r="GNZ97" s="129"/>
      <c r="GOA97" s="129"/>
      <c r="GOB97" s="129"/>
      <c r="GOC97" s="129"/>
      <c r="GOD97" s="129"/>
      <c r="GOE97" s="129"/>
      <c r="GOF97" s="129"/>
      <c r="GOG97" s="129"/>
      <c r="GOH97" s="129"/>
      <c r="GOI97" s="129"/>
      <c r="GOJ97" s="129"/>
      <c r="GOK97" s="129"/>
      <c r="GOL97" s="129"/>
      <c r="GOM97" s="129"/>
      <c r="GON97" s="129"/>
      <c r="GOO97" s="129"/>
      <c r="GOP97" s="129"/>
      <c r="GOQ97" s="129"/>
      <c r="GOR97" s="129"/>
      <c r="GOS97" s="129"/>
      <c r="GOT97" s="129"/>
      <c r="GOU97" s="129"/>
      <c r="GOV97" s="129"/>
      <c r="GOW97" s="129"/>
      <c r="GOX97" s="129"/>
      <c r="GOY97" s="129"/>
      <c r="GOZ97" s="129"/>
      <c r="GPA97" s="129"/>
      <c r="GPB97" s="129"/>
      <c r="GPC97" s="129"/>
      <c r="GPD97" s="129"/>
      <c r="GPE97" s="129"/>
      <c r="GPF97" s="129"/>
      <c r="GPG97" s="129"/>
      <c r="GPH97" s="129"/>
      <c r="GPI97" s="129"/>
      <c r="GPJ97" s="129"/>
      <c r="GPK97" s="129"/>
      <c r="GPL97" s="129"/>
      <c r="GPM97" s="129"/>
      <c r="GPN97" s="129"/>
      <c r="GPO97" s="129"/>
      <c r="GPP97" s="129"/>
      <c r="GPQ97" s="129"/>
      <c r="GPR97" s="129"/>
      <c r="GPS97" s="129"/>
      <c r="GPT97" s="129"/>
      <c r="GPU97" s="129"/>
      <c r="GPV97" s="129"/>
      <c r="GPW97" s="129"/>
      <c r="GPX97" s="129"/>
      <c r="GPY97" s="129"/>
      <c r="GPZ97" s="129"/>
      <c r="GQA97" s="129"/>
      <c r="GQB97" s="129"/>
      <c r="GQC97" s="129"/>
      <c r="GQD97" s="129"/>
      <c r="GQE97" s="129"/>
      <c r="GQF97" s="129"/>
      <c r="GQG97" s="129"/>
      <c r="GQH97" s="129"/>
      <c r="GQI97" s="129"/>
      <c r="GQJ97" s="129"/>
      <c r="GQK97" s="129"/>
      <c r="GQL97" s="129"/>
      <c r="GQM97" s="129"/>
      <c r="GQN97" s="129"/>
      <c r="GQO97" s="129"/>
      <c r="GQP97" s="129"/>
      <c r="GQQ97" s="129"/>
      <c r="GQR97" s="129"/>
      <c r="GQS97" s="129"/>
      <c r="GQT97" s="129"/>
      <c r="GQU97" s="129"/>
      <c r="GQV97" s="129"/>
      <c r="GQW97" s="129"/>
      <c r="GQX97" s="129"/>
      <c r="GQY97" s="129"/>
      <c r="GQZ97" s="129"/>
      <c r="GRA97" s="129"/>
      <c r="GRB97" s="129"/>
      <c r="GRC97" s="129"/>
      <c r="GRD97" s="129"/>
      <c r="GRE97" s="129"/>
      <c r="GRF97" s="129"/>
      <c r="GRG97" s="129"/>
      <c r="GRH97" s="129"/>
      <c r="GRI97" s="129"/>
      <c r="GRJ97" s="129"/>
      <c r="GRK97" s="129"/>
      <c r="GRL97" s="129"/>
      <c r="GRM97" s="129"/>
      <c r="GRN97" s="129"/>
      <c r="GRO97" s="129"/>
      <c r="GRP97" s="129"/>
      <c r="GRQ97" s="129"/>
      <c r="GRR97" s="129"/>
      <c r="GRS97" s="129"/>
      <c r="GRT97" s="129"/>
      <c r="GRU97" s="129"/>
      <c r="GRV97" s="129"/>
      <c r="GRW97" s="129"/>
      <c r="GRX97" s="129"/>
      <c r="GRY97" s="129"/>
      <c r="GRZ97" s="129"/>
      <c r="GSA97" s="129"/>
      <c r="GSB97" s="129"/>
      <c r="GSC97" s="129"/>
      <c r="GSD97" s="129"/>
      <c r="GSE97" s="129"/>
      <c r="GSF97" s="129"/>
      <c r="GSG97" s="129"/>
      <c r="GSH97" s="129"/>
      <c r="GSI97" s="129"/>
      <c r="GSJ97" s="129"/>
      <c r="GSK97" s="129"/>
      <c r="GSL97" s="129"/>
      <c r="GSM97" s="129"/>
      <c r="GSN97" s="129"/>
      <c r="GSO97" s="129"/>
      <c r="GSP97" s="129"/>
      <c r="GSQ97" s="129"/>
      <c r="GSR97" s="129"/>
      <c r="GSS97" s="129"/>
      <c r="GST97" s="129"/>
      <c r="GSU97" s="129"/>
      <c r="GSV97" s="129"/>
      <c r="GSW97" s="129"/>
      <c r="GSX97" s="129"/>
      <c r="GSY97" s="129"/>
      <c r="GSZ97" s="129"/>
      <c r="GTA97" s="129"/>
      <c r="GTB97" s="129"/>
      <c r="GTC97" s="129"/>
      <c r="GTD97" s="129"/>
      <c r="GTE97" s="129"/>
      <c r="GTF97" s="129"/>
      <c r="GTG97" s="129"/>
      <c r="GTH97" s="129"/>
      <c r="GTI97" s="129"/>
      <c r="GTJ97" s="129"/>
      <c r="GTK97" s="129"/>
      <c r="GTL97" s="129"/>
      <c r="GTM97" s="129"/>
      <c r="GTN97" s="129"/>
      <c r="GTO97" s="129"/>
      <c r="GTP97" s="129"/>
      <c r="GTQ97" s="129"/>
      <c r="GTR97" s="129"/>
      <c r="GTS97" s="129"/>
      <c r="GTT97" s="129"/>
      <c r="GTU97" s="129"/>
      <c r="GTV97" s="129"/>
      <c r="GTW97" s="129"/>
      <c r="GTX97" s="129"/>
      <c r="GTY97" s="129"/>
      <c r="GTZ97" s="129"/>
      <c r="GUA97" s="129"/>
      <c r="GUB97" s="129"/>
      <c r="GUC97" s="129"/>
      <c r="GUD97" s="129"/>
      <c r="GUE97" s="129"/>
      <c r="GUF97" s="129"/>
      <c r="GUG97" s="129"/>
      <c r="GUH97" s="129"/>
      <c r="GUI97" s="129"/>
      <c r="GUJ97" s="129"/>
      <c r="GUK97" s="129"/>
      <c r="GUL97" s="129"/>
      <c r="GUM97" s="129"/>
      <c r="GUN97" s="129"/>
      <c r="GUO97" s="129"/>
      <c r="GUP97" s="129"/>
      <c r="GUQ97" s="129"/>
      <c r="GUR97" s="129"/>
      <c r="GUS97" s="129"/>
      <c r="GUT97" s="129"/>
      <c r="GUU97" s="129"/>
      <c r="GUV97" s="129"/>
      <c r="GUW97" s="129"/>
      <c r="GUX97" s="129"/>
      <c r="GUY97" s="129"/>
      <c r="GUZ97" s="129"/>
      <c r="GVA97" s="129"/>
      <c r="GVB97" s="129"/>
      <c r="GVC97" s="129"/>
      <c r="GVD97" s="129"/>
      <c r="GVE97" s="129"/>
      <c r="GVF97" s="129"/>
      <c r="GVG97" s="129"/>
      <c r="GVH97" s="129"/>
      <c r="GVI97" s="129"/>
      <c r="GVJ97" s="129"/>
      <c r="GVK97" s="129"/>
      <c r="GVL97" s="129"/>
      <c r="GVM97" s="129"/>
      <c r="GVN97" s="129"/>
      <c r="GVO97" s="129"/>
      <c r="GVP97" s="129"/>
      <c r="GVQ97" s="129"/>
      <c r="GVR97" s="129"/>
      <c r="GVS97" s="129"/>
      <c r="GVT97" s="129"/>
      <c r="GVU97" s="129"/>
      <c r="GVV97" s="129"/>
      <c r="GVW97" s="129"/>
      <c r="GVX97" s="129"/>
      <c r="GVY97" s="129"/>
      <c r="GVZ97" s="129"/>
      <c r="GWA97" s="129"/>
      <c r="GWB97" s="129"/>
      <c r="GWC97" s="129"/>
      <c r="GWD97" s="129"/>
      <c r="GWE97" s="129"/>
      <c r="GWF97" s="129"/>
      <c r="GWG97" s="129"/>
      <c r="GWH97" s="129"/>
      <c r="GWI97" s="129"/>
      <c r="GWJ97" s="129"/>
      <c r="GWK97" s="129"/>
      <c r="GWL97" s="129"/>
      <c r="GWM97" s="129"/>
      <c r="GWN97" s="129"/>
      <c r="GWO97" s="129"/>
      <c r="GWP97" s="129"/>
      <c r="GWQ97" s="129"/>
      <c r="GWR97" s="129"/>
      <c r="GWS97" s="129"/>
      <c r="GWT97" s="129"/>
      <c r="GWU97" s="129"/>
      <c r="GWV97" s="129"/>
      <c r="GWW97" s="129"/>
      <c r="GWX97" s="129"/>
      <c r="GWY97" s="129"/>
      <c r="GWZ97" s="129"/>
      <c r="GXA97" s="129"/>
      <c r="GXB97" s="129"/>
      <c r="GXC97" s="129"/>
      <c r="GXD97" s="129"/>
      <c r="GXE97" s="129"/>
      <c r="GXF97" s="129"/>
      <c r="GXG97" s="129"/>
      <c r="GXH97" s="129"/>
      <c r="GXI97" s="129"/>
      <c r="GXJ97" s="129"/>
      <c r="GXK97" s="129"/>
      <c r="GXL97" s="129"/>
      <c r="GXM97" s="129"/>
      <c r="GXN97" s="129"/>
      <c r="GXO97" s="129"/>
      <c r="GXP97" s="129"/>
      <c r="GXQ97" s="129"/>
      <c r="GXR97" s="129"/>
      <c r="GXS97" s="129"/>
      <c r="GXT97" s="129"/>
      <c r="GXU97" s="129"/>
      <c r="GXV97" s="129"/>
      <c r="GXW97" s="129"/>
      <c r="GXX97" s="129"/>
      <c r="GXY97" s="129"/>
      <c r="GXZ97" s="129"/>
      <c r="GYA97" s="129"/>
      <c r="GYB97" s="129"/>
      <c r="GYC97" s="129"/>
      <c r="GYD97" s="129"/>
      <c r="GYE97" s="129"/>
      <c r="GYF97" s="129"/>
      <c r="GYG97" s="129"/>
      <c r="GYH97" s="129"/>
      <c r="GYI97" s="129"/>
      <c r="GYJ97" s="129"/>
      <c r="GYK97" s="129"/>
      <c r="GYL97" s="129"/>
      <c r="GYM97" s="129"/>
      <c r="GYN97" s="129"/>
      <c r="GYO97" s="129"/>
      <c r="GYP97" s="129"/>
      <c r="GYQ97" s="129"/>
      <c r="GYR97" s="129"/>
      <c r="GYS97" s="129"/>
      <c r="GYT97" s="129"/>
      <c r="GYU97" s="129"/>
      <c r="GYV97" s="129"/>
      <c r="GYW97" s="129"/>
      <c r="GYX97" s="129"/>
      <c r="GYY97" s="129"/>
      <c r="GYZ97" s="129"/>
      <c r="GZA97" s="129"/>
      <c r="GZB97" s="129"/>
      <c r="GZC97" s="129"/>
      <c r="GZD97" s="129"/>
      <c r="GZE97" s="129"/>
      <c r="GZF97" s="129"/>
      <c r="GZG97" s="129"/>
      <c r="GZH97" s="129"/>
      <c r="GZI97" s="129"/>
      <c r="GZJ97" s="129"/>
      <c r="GZK97" s="129"/>
      <c r="GZL97" s="129"/>
      <c r="GZM97" s="129"/>
      <c r="GZN97" s="129"/>
      <c r="GZO97" s="129"/>
      <c r="GZP97" s="129"/>
      <c r="GZQ97" s="129"/>
      <c r="GZR97" s="129"/>
      <c r="GZS97" s="129"/>
      <c r="GZT97" s="129"/>
      <c r="GZU97" s="129"/>
      <c r="GZV97" s="129"/>
      <c r="GZW97" s="129"/>
      <c r="GZX97" s="129"/>
      <c r="GZY97" s="129"/>
      <c r="GZZ97" s="129"/>
      <c r="HAA97" s="129"/>
      <c r="HAB97" s="129"/>
      <c r="HAC97" s="129"/>
      <c r="HAD97" s="129"/>
      <c r="HAE97" s="129"/>
      <c r="HAF97" s="129"/>
      <c r="HAG97" s="129"/>
      <c r="HAH97" s="129"/>
      <c r="HAI97" s="129"/>
      <c r="HAJ97" s="129"/>
      <c r="HAK97" s="129"/>
      <c r="HAL97" s="129"/>
      <c r="HAM97" s="129"/>
      <c r="HAN97" s="129"/>
      <c r="HAO97" s="129"/>
      <c r="HAP97" s="129"/>
      <c r="HAQ97" s="129"/>
      <c r="HAR97" s="129"/>
      <c r="HAS97" s="129"/>
      <c r="HAT97" s="129"/>
      <c r="HAU97" s="129"/>
      <c r="HAV97" s="129"/>
      <c r="HAW97" s="129"/>
      <c r="HAX97" s="129"/>
      <c r="HAY97" s="129"/>
      <c r="HAZ97" s="129"/>
      <c r="HBA97" s="129"/>
      <c r="HBB97" s="129"/>
      <c r="HBC97" s="129"/>
      <c r="HBD97" s="129"/>
      <c r="HBE97" s="129"/>
      <c r="HBF97" s="129"/>
      <c r="HBG97" s="129"/>
      <c r="HBH97" s="129"/>
      <c r="HBI97" s="129"/>
      <c r="HBJ97" s="129"/>
      <c r="HBK97" s="129"/>
      <c r="HBL97" s="129"/>
      <c r="HBM97" s="129"/>
      <c r="HBN97" s="129"/>
      <c r="HBO97" s="129"/>
      <c r="HBP97" s="129"/>
      <c r="HBQ97" s="129"/>
      <c r="HBR97" s="129"/>
      <c r="HBS97" s="129"/>
      <c r="HBT97" s="129"/>
      <c r="HBU97" s="129"/>
      <c r="HBV97" s="129"/>
      <c r="HBW97" s="129"/>
      <c r="HBX97" s="129"/>
      <c r="HBY97" s="129"/>
      <c r="HBZ97" s="129"/>
      <c r="HCA97" s="129"/>
      <c r="HCB97" s="129"/>
      <c r="HCC97" s="129"/>
      <c r="HCD97" s="129"/>
      <c r="HCE97" s="129"/>
      <c r="HCF97" s="129"/>
      <c r="HCG97" s="129"/>
      <c r="HCH97" s="129"/>
      <c r="HCI97" s="129"/>
      <c r="HCJ97" s="129"/>
      <c r="HCK97" s="129"/>
      <c r="HCL97" s="129"/>
      <c r="HCM97" s="129"/>
      <c r="HCN97" s="129"/>
      <c r="HCO97" s="129"/>
      <c r="HCP97" s="129"/>
      <c r="HCQ97" s="129"/>
      <c r="HCR97" s="129"/>
      <c r="HCS97" s="129"/>
      <c r="HCT97" s="129"/>
      <c r="HCU97" s="129"/>
      <c r="HCV97" s="129"/>
      <c r="HCW97" s="129"/>
      <c r="HCX97" s="129"/>
      <c r="HCY97" s="129"/>
      <c r="HCZ97" s="129"/>
      <c r="HDA97" s="129"/>
      <c r="HDB97" s="129"/>
      <c r="HDC97" s="129"/>
      <c r="HDD97" s="129"/>
      <c r="HDE97" s="129"/>
      <c r="HDF97" s="129"/>
      <c r="HDG97" s="129"/>
      <c r="HDH97" s="129"/>
      <c r="HDI97" s="129"/>
      <c r="HDJ97" s="129"/>
      <c r="HDK97" s="129"/>
      <c r="HDL97" s="129"/>
      <c r="HDM97" s="129"/>
      <c r="HDN97" s="129"/>
      <c r="HDO97" s="129"/>
      <c r="HDP97" s="129"/>
      <c r="HDQ97" s="129"/>
      <c r="HDR97" s="129"/>
      <c r="HDS97" s="129"/>
      <c r="HDT97" s="129"/>
      <c r="HDU97" s="129"/>
      <c r="HDV97" s="129"/>
      <c r="HDW97" s="129"/>
      <c r="HDX97" s="129"/>
      <c r="HDY97" s="129"/>
      <c r="HDZ97" s="129"/>
      <c r="HEA97" s="129"/>
      <c r="HEB97" s="129"/>
      <c r="HEC97" s="129"/>
      <c r="HED97" s="129"/>
      <c r="HEE97" s="129"/>
      <c r="HEF97" s="129"/>
      <c r="HEG97" s="129"/>
      <c r="HEH97" s="129"/>
      <c r="HEI97" s="129"/>
      <c r="HEJ97" s="129"/>
      <c r="HEK97" s="129"/>
      <c r="HEL97" s="129"/>
      <c r="HEM97" s="129"/>
      <c r="HEN97" s="129"/>
      <c r="HEO97" s="129"/>
      <c r="HEP97" s="129"/>
      <c r="HEQ97" s="129"/>
      <c r="HER97" s="129"/>
      <c r="HES97" s="129"/>
      <c r="HET97" s="129"/>
      <c r="HEU97" s="129"/>
      <c r="HEV97" s="129"/>
      <c r="HEW97" s="129"/>
      <c r="HEX97" s="129"/>
      <c r="HEY97" s="129"/>
      <c r="HEZ97" s="129"/>
      <c r="HFA97" s="129"/>
      <c r="HFB97" s="129"/>
      <c r="HFC97" s="129"/>
      <c r="HFD97" s="129"/>
      <c r="HFE97" s="129"/>
      <c r="HFF97" s="129"/>
      <c r="HFG97" s="129"/>
      <c r="HFH97" s="129"/>
      <c r="HFI97" s="129"/>
      <c r="HFJ97" s="129"/>
      <c r="HFK97" s="129"/>
      <c r="HFL97" s="129"/>
      <c r="HFM97" s="129"/>
      <c r="HFN97" s="129"/>
      <c r="HFO97" s="129"/>
      <c r="HFP97" s="129"/>
      <c r="HFQ97" s="129"/>
      <c r="HFR97" s="129"/>
      <c r="HFS97" s="129"/>
      <c r="HFT97" s="129"/>
      <c r="HFU97" s="129"/>
      <c r="HFV97" s="129"/>
      <c r="HFW97" s="129"/>
      <c r="HFX97" s="129"/>
      <c r="HFY97" s="129"/>
      <c r="HFZ97" s="129"/>
      <c r="HGA97" s="129"/>
      <c r="HGB97" s="129"/>
      <c r="HGC97" s="129"/>
      <c r="HGD97" s="129"/>
      <c r="HGE97" s="129"/>
      <c r="HGF97" s="129"/>
      <c r="HGG97" s="129"/>
      <c r="HGH97" s="129"/>
      <c r="HGI97" s="129"/>
      <c r="HGJ97" s="129"/>
      <c r="HGK97" s="129"/>
      <c r="HGL97" s="129"/>
      <c r="HGM97" s="129"/>
      <c r="HGN97" s="129"/>
      <c r="HGO97" s="129"/>
      <c r="HGP97" s="129"/>
      <c r="HGQ97" s="129"/>
      <c r="HGR97" s="129"/>
      <c r="HGS97" s="129"/>
      <c r="HGT97" s="129"/>
      <c r="HGU97" s="129"/>
      <c r="HGV97" s="129"/>
      <c r="HGW97" s="129"/>
      <c r="HGX97" s="129"/>
      <c r="HGY97" s="129"/>
      <c r="HGZ97" s="129"/>
      <c r="HHA97" s="129"/>
      <c r="HHB97" s="129"/>
      <c r="HHC97" s="129"/>
      <c r="HHD97" s="129"/>
      <c r="HHE97" s="129"/>
      <c r="HHF97" s="129"/>
      <c r="HHG97" s="129"/>
      <c r="HHH97" s="129"/>
      <c r="HHI97" s="129"/>
      <c r="HHJ97" s="129"/>
      <c r="HHK97" s="129"/>
      <c r="HHL97" s="129"/>
      <c r="HHM97" s="129"/>
      <c r="HHN97" s="129"/>
      <c r="HHO97" s="129"/>
      <c r="HHP97" s="129"/>
      <c r="HHQ97" s="129"/>
      <c r="HHR97" s="129"/>
      <c r="HHS97" s="129"/>
      <c r="HHT97" s="129"/>
      <c r="HHU97" s="129"/>
      <c r="HHV97" s="129"/>
      <c r="HHW97" s="129"/>
      <c r="HHX97" s="129"/>
      <c r="HHY97" s="129"/>
      <c r="HHZ97" s="129"/>
      <c r="HIA97" s="129"/>
      <c r="HIB97" s="129"/>
      <c r="HIC97" s="129"/>
      <c r="HID97" s="129"/>
      <c r="HIE97" s="129"/>
      <c r="HIF97" s="129"/>
      <c r="HIG97" s="129"/>
      <c r="HIH97" s="129"/>
      <c r="HII97" s="129"/>
      <c r="HIJ97" s="129"/>
      <c r="HIK97" s="129"/>
      <c r="HIL97" s="129"/>
      <c r="HIM97" s="129"/>
      <c r="HIN97" s="129"/>
      <c r="HIO97" s="129"/>
      <c r="HIP97" s="129"/>
      <c r="HIQ97" s="129"/>
      <c r="HIR97" s="129"/>
      <c r="HIS97" s="129"/>
      <c r="HIT97" s="129"/>
      <c r="HIU97" s="129"/>
      <c r="HIV97" s="129"/>
      <c r="HIW97" s="129"/>
      <c r="HIX97" s="129"/>
      <c r="HIY97" s="129"/>
      <c r="HIZ97" s="129"/>
      <c r="HJA97" s="129"/>
      <c r="HJB97" s="129"/>
      <c r="HJC97" s="129"/>
      <c r="HJD97" s="129"/>
      <c r="HJE97" s="129"/>
      <c r="HJF97" s="129"/>
      <c r="HJG97" s="129"/>
      <c r="HJH97" s="129"/>
      <c r="HJI97" s="129"/>
      <c r="HJJ97" s="129"/>
      <c r="HJK97" s="129"/>
      <c r="HJL97" s="129"/>
      <c r="HJM97" s="129"/>
      <c r="HJN97" s="129"/>
      <c r="HJO97" s="129"/>
      <c r="HJP97" s="129"/>
      <c r="HJQ97" s="129"/>
      <c r="HJR97" s="129"/>
      <c r="HJS97" s="129"/>
      <c r="HJT97" s="129"/>
      <c r="HJU97" s="129"/>
      <c r="HJV97" s="129"/>
      <c r="HJW97" s="129"/>
      <c r="HJX97" s="129"/>
      <c r="HJY97" s="129"/>
      <c r="HJZ97" s="129"/>
      <c r="HKA97" s="129"/>
      <c r="HKB97" s="129"/>
      <c r="HKC97" s="129"/>
      <c r="HKD97" s="129"/>
      <c r="HKE97" s="129"/>
      <c r="HKF97" s="129"/>
      <c r="HKG97" s="129"/>
      <c r="HKH97" s="129"/>
      <c r="HKI97" s="129"/>
      <c r="HKJ97" s="129"/>
      <c r="HKK97" s="129"/>
      <c r="HKL97" s="129"/>
      <c r="HKM97" s="129"/>
      <c r="HKN97" s="129"/>
      <c r="HKO97" s="129"/>
      <c r="HKP97" s="129"/>
      <c r="HKQ97" s="129"/>
      <c r="HKR97" s="129"/>
      <c r="HKS97" s="129"/>
      <c r="HKT97" s="129"/>
      <c r="HKU97" s="129"/>
      <c r="HKV97" s="129"/>
      <c r="HKW97" s="129"/>
      <c r="HKX97" s="129"/>
      <c r="HKY97" s="129"/>
      <c r="HKZ97" s="129"/>
      <c r="HLA97" s="129"/>
      <c r="HLB97" s="129"/>
      <c r="HLC97" s="129"/>
      <c r="HLD97" s="129"/>
      <c r="HLE97" s="129"/>
      <c r="HLF97" s="129"/>
      <c r="HLG97" s="129"/>
      <c r="HLH97" s="129"/>
      <c r="HLI97" s="129"/>
      <c r="HLJ97" s="129"/>
      <c r="HLK97" s="129"/>
      <c r="HLL97" s="129"/>
      <c r="HLM97" s="129"/>
      <c r="HLN97" s="129"/>
      <c r="HLO97" s="129"/>
      <c r="HLP97" s="129"/>
      <c r="HLQ97" s="129"/>
      <c r="HLR97" s="129"/>
      <c r="HLS97" s="129"/>
      <c r="HLT97" s="129"/>
      <c r="HLU97" s="129"/>
      <c r="HLV97" s="129"/>
      <c r="HLW97" s="129"/>
      <c r="HLX97" s="129"/>
      <c r="HLY97" s="129"/>
      <c r="HLZ97" s="129"/>
      <c r="HMA97" s="129"/>
      <c r="HMB97" s="129"/>
      <c r="HMC97" s="129"/>
      <c r="HMD97" s="129"/>
      <c r="HME97" s="129"/>
      <c r="HMF97" s="129"/>
      <c r="HMG97" s="129"/>
      <c r="HMH97" s="129"/>
      <c r="HMI97" s="129"/>
      <c r="HMJ97" s="129"/>
      <c r="HMK97" s="129"/>
      <c r="HML97" s="129"/>
      <c r="HMM97" s="129"/>
      <c r="HMN97" s="129"/>
      <c r="HMO97" s="129"/>
      <c r="HMP97" s="129"/>
      <c r="HMQ97" s="129"/>
      <c r="HMR97" s="129"/>
      <c r="HMS97" s="129"/>
      <c r="HMT97" s="129"/>
      <c r="HMU97" s="129"/>
      <c r="HMV97" s="129"/>
      <c r="HMW97" s="129"/>
      <c r="HMX97" s="129"/>
      <c r="HMY97" s="129"/>
      <c r="HMZ97" s="129"/>
      <c r="HNA97" s="129"/>
      <c r="HNB97" s="129"/>
      <c r="HNC97" s="129"/>
      <c r="HND97" s="129"/>
      <c r="HNE97" s="129"/>
      <c r="HNF97" s="129"/>
      <c r="HNG97" s="129"/>
      <c r="HNH97" s="129"/>
      <c r="HNI97" s="129"/>
      <c r="HNJ97" s="129"/>
      <c r="HNK97" s="129"/>
      <c r="HNL97" s="129"/>
      <c r="HNM97" s="129"/>
      <c r="HNN97" s="129"/>
      <c r="HNO97" s="129"/>
      <c r="HNP97" s="129"/>
      <c r="HNQ97" s="129"/>
      <c r="HNR97" s="129"/>
      <c r="HNS97" s="129"/>
      <c r="HNT97" s="129"/>
      <c r="HNU97" s="129"/>
      <c r="HNV97" s="129"/>
      <c r="HNW97" s="129"/>
      <c r="HNX97" s="129"/>
      <c r="HNY97" s="129"/>
      <c r="HNZ97" s="129"/>
      <c r="HOA97" s="129"/>
      <c r="HOB97" s="129"/>
      <c r="HOC97" s="129"/>
      <c r="HOD97" s="129"/>
      <c r="HOE97" s="129"/>
      <c r="HOF97" s="129"/>
      <c r="HOG97" s="129"/>
      <c r="HOH97" s="129"/>
      <c r="HOI97" s="129"/>
      <c r="HOJ97" s="129"/>
      <c r="HOK97" s="129"/>
      <c r="HOL97" s="129"/>
      <c r="HOM97" s="129"/>
      <c r="HON97" s="129"/>
      <c r="HOO97" s="129"/>
      <c r="HOP97" s="129"/>
      <c r="HOQ97" s="129"/>
      <c r="HOR97" s="129"/>
      <c r="HOS97" s="129"/>
      <c r="HOT97" s="129"/>
      <c r="HOU97" s="129"/>
      <c r="HOV97" s="129"/>
      <c r="HOW97" s="129"/>
      <c r="HOX97" s="129"/>
      <c r="HOY97" s="129"/>
      <c r="HOZ97" s="129"/>
      <c r="HPA97" s="129"/>
      <c r="HPB97" s="129"/>
      <c r="HPC97" s="129"/>
      <c r="HPD97" s="129"/>
      <c r="HPE97" s="129"/>
      <c r="HPF97" s="129"/>
      <c r="HPG97" s="129"/>
      <c r="HPH97" s="129"/>
      <c r="HPI97" s="129"/>
      <c r="HPJ97" s="129"/>
      <c r="HPK97" s="129"/>
      <c r="HPL97" s="129"/>
      <c r="HPM97" s="129"/>
      <c r="HPN97" s="129"/>
      <c r="HPO97" s="129"/>
      <c r="HPP97" s="129"/>
      <c r="HPQ97" s="129"/>
      <c r="HPR97" s="129"/>
      <c r="HPS97" s="129"/>
      <c r="HPT97" s="129"/>
      <c r="HPU97" s="129"/>
      <c r="HPV97" s="129"/>
      <c r="HPW97" s="129"/>
      <c r="HPX97" s="129"/>
      <c r="HPY97" s="129"/>
      <c r="HPZ97" s="129"/>
      <c r="HQA97" s="129"/>
      <c r="HQB97" s="129"/>
      <c r="HQC97" s="129"/>
      <c r="HQD97" s="129"/>
      <c r="HQE97" s="129"/>
      <c r="HQF97" s="129"/>
      <c r="HQG97" s="129"/>
      <c r="HQH97" s="129"/>
      <c r="HQI97" s="129"/>
      <c r="HQJ97" s="129"/>
      <c r="HQK97" s="129"/>
      <c r="HQL97" s="129"/>
      <c r="HQM97" s="129"/>
      <c r="HQN97" s="129"/>
      <c r="HQO97" s="129"/>
      <c r="HQP97" s="129"/>
      <c r="HQQ97" s="129"/>
      <c r="HQR97" s="129"/>
      <c r="HQS97" s="129"/>
      <c r="HQT97" s="129"/>
      <c r="HQU97" s="129"/>
      <c r="HQV97" s="129"/>
      <c r="HQW97" s="129"/>
      <c r="HQX97" s="129"/>
      <c r="HQY97" s="129"/>
      <c r="HQZ97" s="129"/>
      <c r="HRA97" s="129"/>
      <c r="HRB97" s="129"/>
      <c r="HRC97" s="129"/>
      <c r="HRD97" s="129"/>
      <c r="HRE97" s="129"/>
      <c r="HRF97" s="129"/>
      <c r="HRG97" s="129"/>
      <c r="HRH97" s="129"/>
      <c r="HRI97" s="129"/>
      <c r="HRJ97" s="129"/>
      <c r="HRK97" s="129"/>
      <c r="HRL97" s="129"/>
      <c r="HRM97" s="129"/>
      <c r="HRN97" s="129"/>
      <c r="HRO97" s="129"/>
      <c r="HRP97" s="129"/>
      <c r="HRQ97" s="129"/>
      <c r="HRR97" s="129"/>
      <c r="HRS97" s="129"/>
      <c r="HRT97" s="129"/>
      <c r="HRU97" s="129"/>
      <c r="HRV97" s="129"/>
      <c r="HRW97" s="129"/>
      <c r="HRX97" s="129"/>
      <c r="HRY97" s="129"/>
      <c r="HRZ97" s="129"/>
      <c r="HSA97" s="129"/>
      <c r="HSB97" s="129"/>
      <c r="HSC97" s="129"/>
      <c r="HSD97" s="129"/>
      <c r="HSE97" s="129"/>
      <c r="HSF97" s="129"/>
      <c r="HSG97" s="129"/>
      <c r="HSH97" s="129"/>
      <c r="HSI97" s="129"/>
      <c r="HSJ97" s="129"/>
      <c r="HSK97" s="129"/>
      <c r="HSL97" s="129"/>
      <c r="HSM97" s="129"/>
      <c r="HSN97" s="129"/>
      <c r="HSO97" s="129"/>
      <c r="HSP97" s="129"/>
      <c r="HSQ97" s="129"/>
      <c r="HSR97" s="129"/>
      <c r="HSS97" s="129"/>
      <c r="HST97" s="129"/>
      <c r="HSU97" s="129"/>
      <c r="HSV97" s="129"/>
      <c r="HSW97" s="129"/>
      <c r="HSX97" s="129"/>
      <c r="HSY97" s="129"/>
      <c r="HSZ97" s="129"/>
      <c r="HTA97" s="129"/>
      <c r="HTB97" s="129"/>
      <c r="HTC97" s="129"/>
      <c r="HTD97" s="129"/>
      <c r="HTE97" s="129"/>
      <c r="HTF97" s="129"/>
      <c r="HTG97" s="129"/>
      <c r="HTH97" s="129"/>
      <c r="HTI97" s="129"/>
      <c r="HTJ97" s="129"/>
      <c r="HTK97" s="129"/>
      <c r="HTL97" s="129"/>
      <c r="HTM97" s="129"/>
      <c r="HTN97" s="129"/>
      <c r="HTO97" s="129"/>
      <c r="HTP97" s="129"/>
      <c r="HTQ97" s="129"/>
      <c r="HTR97" s="129"/>
      <c r="HTS97" s="129"/>
      <c r="HTT97" s="129"/>
      <c r="HTU97" s="129"/>
      <c r="HTV97" s="129"/>
      <c r="HTW97" s="129"/>
      <c r="HTX97" s="129"/>
      <c r="HTY97" s="129"/>
      <c r="HTZ97" s="129"/>
      <c r="HUA97" s="129"/>
      <c r="HUB97" s="129"/>
      <c r="HUC97" s="129"/>
      <c r="HUD97" s="129"/>
      <c r="HUE97" s="129"/>
      <c r="HUF97" s="129"/>
      <c r="HUG97" s="129"/>
      <c r="HUH97" s="129"/>
      <c r="HUI97" s="129"/>
      <c r="HUJ97" s="129"/>
      <c r="HUK97" s="129"/>
      <c r="HUL97" s="129"/>
      <c r="HUM97" s="129"/>
      <c r="HUN97" s="129"/>
      <c r="HUO97" s="129"/>
      <c r="HUP97" s="129"/>
      <c r="HUQ97" s="129"/>
      <c r="HUR97" s="129"/>
      <c r="HUS97" s="129"/>
      <c r="HUT97" s="129"/>
      <c r="HUU97" s="129"/>
      <c r="HUV97" s="129"/>
      <c r="HUW97" s="129"/>
      <c r="HUX97" s="129"/>
      <c r="HUY97" s="129"/>
      <c r="HUZ97" s="129"/>
      <c r="HVA97" s="129"/>
      <c r="HVB97" s="129"/>
      <c r="HVC97" s="129"/>
      <c r="HVD97" s="129"/>
      <c r="HVE97" s="129"/>
      <c r="HVF97" s="129"/>
      <c r="HVG97" s="129"/>
      <c r="HVH97" s="129"/>
      <c r="HVI97" s="129"/>
      <c r="HVJ97" s="129"/>
      <c r="HVK97" s="129"/>
      <c r="HVL97" s="129"/>
      <c r="HVM97" s="129"/>
      <c r="HVN97" s="129"/>
      <c r="HVO97" s="129"/>
      <c r="HVP97" s="129"/>
      <c r="HVQ97" s="129"/>
      <c r="HVR97" s="129"/>
      <c r="HVS97" s="129"/>
      <c r="HVT97" s="129"/>
      <c r="HVU97" s="129"/>
      <c r="HVV97" s="129"/>
      <c r="HVW97" s="129"/>
      <c r="HVX97" s="129"/>
      <c r="HVY97" s="129"/>
      <c r="HVZ97" s="129"/>
      <c r="HWA97" s="129"/>
      <c r="HWB97" s="129"/>
      <c r="HWC97" s="129"/>
      <c r="HWD97" s="129"/>
      <c r="HWE97" s="129"/>
      <c r="HWF97" s="129"/>
      <c r="HWG97" s="129"/>
      <c r="HWH97" s="129"/>
      <c r="HWI97" s="129"/>
      <c r="HWJ97" s="129"/>
      <c r="HWK97" s="129"/>
      <c r="HWL97" s="129"/>
      <c r="HWM97" s="129"/>
      <c r="HWN97" s="129"/>
      <c r="HWO97" s="129"/>
      <c r="HWP97" s="129"/>
      <c r="HWQ97" s="129"/>
      <c r="HWR97" s="129"/>
      <c r="HWS97" s="129"/>
      <c r="HWT97" s="129"/>
      <c r="HWU97" s="129"/>
      <c r="HWV97" s="129"/>
      <c r="HWW97" s="129"/>
      <c r="HWX97" s="129"/>
      <c r="HWY97" s="129"/>
      <c r="HWZ97" s="129"/>
      <c r="HXA97" s="129"/>
      <c r="HXB97" s="129"/>
      <c r="HXC97" s="129"/>
      <c r="HXD97" s="129"/>
      <c r="HXE97" s="129"/>
      <c r="HXF97" s="129"/>
      <c r="HXG97" s="129"/>
      <c r="HXH97" s="129"/>
      <c r="HXI97" s="129"/>
      <c r="HXJ97" s="129"/>
      <c r="HXK97" s="129"/>
      <c r="HXL97" s="129"/>
      <c r="HXM97" s="129"/>
      <c r="HXN97" s="129"/>
      <c r="HXO97" s="129"/>
      <c r="HXP97" s="129"/>
      <c r="HXQ97" s="129"/>
      <c r="HXR97" s="129"/>
      <c r="HXS97" s="129"/>
      <c r="HXT97" s="129"/>
      <c r="HXU97" s="129"/>
      <c r="HXV97" s="129"/>
      <c r="HXW97" s="129"/>
      <c r="HXX97" s="129"/>
      <c r="HXY97" s="129"/>
      <c r="HXZ97" s="129"/>
      <c r="HYA97" s="129"/>
      <c r="HYB97" s="129"/>
      <c r="HYC97" s="129"/>
      <c r="HYD97" s="129"/>
      <c r="HYE97" s="129"/>
      <c r="HYF97" s="129"/>
      <c r="HYG97" s="129"/>
      <c r="HYH97" s="129"/>
      <c r="HYI97" s="129"/>
      <c r="HYJ97" s="129"/>
      <c r="HYK97" s="129"/>
      <c r="HYL97" s="129"/>
      <c r="HYM97" s="129"/>
      <c r="HYN97" s="129"/>
      <c r="HYO97" s="129"/>
      <c r="HYP97" s="129"/>
      <c r="HYQ97" s="129"/>
      <c r="HYR97" s="129"/>
      <c r="HYS97" s="129"/>
      <c r="HYT97" s="129"/>
      <c r="HYU97" s="129"/>
      <c r="HYV97" s="129"/>
      <c r="HYW97" s="129"/>
      <c r="HYX97" s="129"/>
      <c r="HYY97" s="129"/>
      <c r="HYZ97" s="129"/>
      <c r="HZA97" s="129"/>
      <c r="HZB97" s="129"/>
      <c r="HZC97" s="129"/>
      <c r="HZD97" s="129"/>
      <c r="HZE97" s="129"/>
      <c r="HZF97" s="129"/>
      <c r="HZG97" s="129"/>
      <c r="HZH97" s="129"/>
      <c r="HZI97" s="129"/>
      <c r="HZJ97" s="129"/>
      <c r="HZK97" s="129"/>
      <c r="HZL97" s="129"/>
      <c r="HZM97" s="129"/>
      <c r="HZN97" s="129"/>
      <c r="HZO97" s="129"/>
      <c r="HZP97" s="129"/>
      <c r="HZQ97" s="129"/>
      <c r="HZR97" s="129"/>
      <c r="HZS97" s="129"/>
      <c r="HZT97" s="129"/>
      <c r="HZU97" s="129"/>
      <c r="HZV97" s="129"/>
      <c r="HZW97" s="129"/>
      <c r="HZX97" s="129"/>
      <c r="HZY97" s="129"/>
      <c r="HZZ97" s="129"/>
      <c r="IAA97" s="129"/>
      <c r="IAB97" s="129"/>
      <c r="IAC97" s="129"/>
      <c r="IAD97" s="129"/>
      <c r="IAE97" s="129"/>
      <c r="IAF97" s="129"/>
      <c r="IAG97" s="129"/>
      <c r="IAH97" s="129"/>
      <c r="IAI97" s="129"/>
      <c r="IAJ97" s="129"/>
      <c r="IAK97" s="129"/>
      <c r="IAL97" s="129"/>
      <c r="IAM97" s="129"/>
      <c r="IAN97" s="129"/>
      <c r="IAO97" s="129"/>
      <c r="IAP97" s="129"/>
      <c r="IAQ97" s="129"/>
      <c r="IAR97" s="129"/>
      <c r="IAS97" s="129"/>
      <c r="IAT97" s="129"/>
      <c r="IAU97" s="129"/>
      <c r="IAV97" s="129"/>
      <c r="IAW97" s="129"/>
      <c r="IAX97" s="129"/>
      <c r="IAY97" s="129"/>
      <c r="IAZ97" s="129"/>
      <c r="IBA97" s="129"/>
      <c r="IBB97" s="129"/>
      <c r="IBC97" s="129"/>
      <c r="IBD97" s="129"/>
      <c r="IBE97" s="129"/>
      <c r="IBF97" s="129"/>
      <c r="IBG97" s="129"/>
      <c r="IBH97" s="129"/>
      <c r="IBI97" s="129"/>
      <c r="IBJ97" s="129"/>
      <c r="IBK97" s="129"/>
      <c r="IBL97" s="129"/>
      <c r="IBM97" s="129"/>
      <c r="IBN97" s="129"/>
      <c r="IBO97" s="129"/>
      <c r="IBP97" s="129"/>
      <c r="IBQ97" s="129"/>
      <c r="IBR97" s="129"/>
      <c r="IBS97" s="129"/>
      <c r="IBT97" s="129"/>
      <c r="IBU97" s="129"/>
      <c r="IBV97" s="129"/>
      <c r="IBW97" s="129"/>
      <c r="IBX97" s="129"/>
      <c r="IBY97" s="129"/>
      <c r="IBZ97" s="129"/>
      <c r="ICA97" s="129"/>
      <c r="ICB97" s="129"/>
      <c r="ICC97" s="129"/>
      <c r="ICD97" s="129"/>
      <c r="ICE97" s="129"/>
      <c r="ICF97" s="129"/>
      <c r="ICG97" s="129"/>
      <c r="ICH97" s="129"/>
      <c r="ICI97" s="129"/>
      <c r="ICJ97" s="129"/>
      <c r="ICK97" s="129"/>
      <c r="ICL97" s="129"/>
      <c r="ICM97" s="129"/>
      <c r="ICN97" s="129"/>
      <c r="ICO97" s="129"/>
      <c r="ICP97" s="129"/>
      <c r="ICQ97" s="129"/>
      <c r="ICR97" s="129"/>
      <c r="ICS97" s="129"/>
      <c r="ICT97" s="129"/>
      <c r="ICU97" s="129"/>
      <c r="ICV97" s="129"/>
      <c r="ICW97" s="129"/>
      <c r="ICX97" s="129"/>
      <c r="ICY97" s="129"/>
      <c r="ICZ97" s="129"/>
      <c r="IDA97" s="129"/>
      <c r="IDB97" s="129"/>
      <c r="IDC97" s="129"/>
      <c r="IDD97" s="129"/>
      <c r="IDE97" s="129"/>
      <c r="IDF97" s="129"/>
      <c r="IDG97" s="129"/>
      <c r="IDH97" s="129"/>
      <c r="IDI97" s="129"/>
      <c r="IDJ97" s="129"/>
      <c r="IDK97" s="129"/>
      <c r="IDL97" s="129"/>
      <c r="IDM97" s="129"/>
      <c r="IDN97" s="129"/>
      <c r="IDO97" s="129"/>
      <c r="IDP97" s="129"/>
      <c r="IDQ97" s="129"/>
      <c r="IDR97" s="129"/>
      <c r="IDS97" s="129"/>
      <c r="IDT97" s="129"/>
      <c r="IDU97" s="129"/>
      <c r="IDV97" s="129"/>
      <c r="IDW97" s="129"/>
      <c r="IDX97" s="129"/>
      <c r="IDY97" s="129"/>
      <c r="IDZ97" s="129"/>
      <c r="IEA97" s="129"/>
      <c r="IEB97" s="129"/>
      <c r="IEC97" s="129"/>
      <c r="IED97" s="129"/>
      <c r="IEE97" s="129"/>
      <c r="IEF97" s="129"/>
      <c r="IEG97" s="129"/>
      <c r="IEH97" s="129"/>
      <c r="IEI97" s="129"/>
      <c r="IEJ97" s="129"/>
      <c r="IEK97" s="129"/>
      <c r="IEL97" s="129"/>
      <c r="IEM97" s="129"/>
      <c r="IEN97" s="129"/>
      <c r="IEO97" s="129"/>
      <c r="IEP97" s="129"/>
      <c r="IEQ97" s="129"/>
      <c r="IER97" s="129"/>
      <c r="IES97" s="129"/>
      <c r="IET97" s="129"/>
      <c r="IEU97" s="129"/>
      <c r="IEV97" s="129"/>
      <c r="IEW97" s="129"/>
      <c r="IEX97" s="129"/>
      <c r="IEY97" s="129"/>
      <c r="IEZ97" s="129"/>
      <c r="IFA97" s="129"/>
      <c r="IFB97" s="129"/>
      <c r="IFC97" s="129"/>
      <c r="IFD97" s="129"/>
      <c r="IFE97" s="129"/>
      <c r="IFF97" s="129"/>
      <c r="IFG97" s="129"/>
      <c r="IFH97" s="129"/>
      <c r="IFI97" s="129"/>
      <c r="IFJ97" s="129"/>
      <c r="IFK97" s="129"/>
      <c r="IFL97" s="129"/>
      <c r="IFM97" s="129"/>
      <c r="IFN97" s="129"/>
      <c r="IFO97" s="129"/>
      <c r="IFP97" s="129"/>
      <c r="IFQ97" s="129"/>
      <c r="IFR97" s="129"/>
      <c r="IFS97" s="129"/>
      <c r="IFT97" s="129"/>
      <c r="IFU97" s="129"/>
      <c r="IFV97" s="129"/>
      <c r="IFW97" s="129"/>
      <c r="IFX97" s="129"/>
      <c r="IFY97" s="129"/>
      <c r="IFZ97" s="129"/>
      <c r="IGA97" s="129"/>
      <c r="IGB97" s="129"/>
      <c r="IGC97" s="129"/>
      <c r="IGD97" s="129"/>
      <c r="IGE97" s="129"/>
      <c r="IGF97" s="129"/>
      <c r="IGG97" s="129"/>
      <c r="IGH97" s="129"/>
      <c r="IGI97" s="129"/>
      <c r="IGJ97" s="129"/>
      <c r="IGK97" s="129"/>
      <c r="IGL97" s="129"/>
      <c r="IGM97" s="129"/>
      <c r="IGN97" s="129"/>
      <c r="IGO97" s="129"/>
      <c r="IGP97" s="129"/>
      <c r="IGQ97" s="129"/>
      <c r="IGR97" s="129"/>
      <c r="IGS97" s="129"/>
      <c r="IGT97" s="129"/>
      <c r="IGU97" s="129"/>
      <c r="IGV97" s="129"/>
      <c r="IGW97" s="129"/>
      <c r="IGX97" s="129"/>
      <c r="IGY97" s="129"/>
      <c r="IGZ97" s="129"/>
      <c r="IHA97" s="129"/>
      <c r="IHB97" s="129"/>
      <c r="IHC97" s="129"/>
      <c r="IHD97" s="129"/>
      <c r="IHE97" s="129"/>
      <c r="IHF97" s="129"/>
      <c r="IHG97" s="129"/>
      <c r="IHH97" s="129"/>
      <c r="IHI97" s="129"/>
      <c r="IHJ97" s="129"/>
      <c r="IHK97" s="129"/>
      <c r="IHL97" s="129"/>
      <c r="IHM97" s="129"/>
      <c r="IHN97" s="129"/>
      <c r="IHO97" s="129"/>
      <c r="IHP97" s="129"/>
      <c r="IHQ97" s="129"/>
      <c r="IHR97" s="129"/>
      <c r="IHS97" s="129"/>
      <c r="IHT97" s="129"/>
      <c r="IHU97" s="129"/>
      <c r="IHV97" s="129"/>
      <c r="IHW97" s="129"/>
      <c r="IHX97" s="129"/>
      <c r="IHY97" s="129"/>
      <c r="IHZ97" s="129"/>
      <c r="IIA97" s="129"/>
      <c r="IIB97" s="129"/>
      <c r="IIC97" s="129"/>
      <c r="IID97" s="129"/>
      <c r="IIE97" s="129"/>
      <c r="IIF97" s="129"/>
      <c r="IIG97" s="129"/>
      <c r="IIH97" s="129"/>
      <c r="III97" s="129"/>
      <c r="IIJ97" s="129"/>
      <c r="IIK97" s="129"/>
      <c r="IIL97" s="129"/>
      <c r="IIM97" s="129"/>
      <c r="IIN97" s="129"/>
      <c r="IIO97" s="129"/>
      <c r="IIP97" s="129"/>
      <c r="IIQ97" s="129"/>
      <c r="IIR97" s="129"/>
      <c r="IIS97" s="129"/>
      <c r="IIT97" s="129"/>
      <c r="IIU97" s="129"/>
      <c r="IIV97" s="129"/>
      <c r="IIW97" s="129"/>
      <c r="IIX97" s="129"/>
      <c r="IIY97" s="129"/>
      <c r="IIZ97" s="129"/>
      <c r="IJA97" s="129"/>
      <c r="IJB97" s="129"/>
      <c r="IJC97" s="129"/>
      <c r="IJD97" s="129"/>
      <c r="IJE97" s="129"/>
      <c r="IJF97" s="129"/>
      <c r="IJG97" s="129"/>
      <c r="IJH97" s="129"/>
      <c r="IJI97" s="129"/>
      <c r="IJJ97" s="129"/>
      <c r="IJK97" s="129"/>
      <c r="IJL97" s="129"/>
      <c r="IJM97" s="129"/>
      <c r="IJN97" s="129"/>
      <c r="IJO97" s="129"/>
      <c r="IJP97" s="129"/>
      <c r="IJQ97" s="129"/>
      <c r="IJR97" s="129"/>
      <c r="IJS97" s="129"/>
      <c r="IJT97" s="129"/>
      <c r="IJU97" s="129"/>
      <c r="IJV97" s="129"/>
      <c r="IJW97" s="129"/>
      <c r="IJX97" s="129"/>
      <c r="IJY97" s="129"/>
      <c r="IJZ97" s="129"/>
      <c r="IKA97" s="129"/>
      <c r="IKB97" s="129"/>
      <c r="IKC97" s="129"/>
      <c r="IKD97" s="129"/>
      <c r="IKE97" s="129"/>
      <c r="IKF97" s="129"/>
      <c r="IKG97" s="129"/>
      <c r="IKH97" s="129"/>
      <c r="IKI97" s="129"/>
      <c r="IKJ97" s="129"/>
      <c r="IKK97" s="129"/>
      <c r="IKL97" s="129"/>
      <c r="IKM97" s="129"/>
      <c r="IKN97" s="129"/>
      <c r="IKO97" s="129"/>
      <c r="IKP97" s="129"/>
      <c r="IKQ97" s="129"/>
      <c r="IKR97" s="129"/>
      <c r="IKS97" s="129"/>
      <c r="IKT97" s="129"/>
      <c r="IKU97" s="129"/>
      <c r="IKV97" s="129"/>
      <c r="IKW97" s="129"/>
      <c r="IKX97" s="129"/>
      <c r="IKY97" s="129"/>
      <c r="IKZ97" s="129"/>
      <c r="ILA97" s="129"/>
      <c r="ILB97" s="129"/>
      <c r="ILC97" s="129"/>
      <c r="ILD97" s="129"/>
      <c r="ILE97" s="129"/>
      <c r="ILF97" s="129"/>
      <c r="ILG97" s="129"/>
      <c r="ILH97" s="129"/>
      <c r="ILI97" s="129"/>
      <c r="ILJ97" s="129"/>
      <c r="ILK97" s="129"/>
      <c r="ILL97" s="129"/>
      <c r="ILM97" s="129"/>
      <c r="ILN97" s="129"/>
      <c r="ILO97" s="129"/>
      <c r="ILP97" s="129"/>
      <c r="ILQ97" s="129"/>
      <c r="ILR97" s="129"/>
      <c r="ILS97" s="129"/>
      <c r="ILT97" s="129"/>
      <c r="ILU97" s="129"/>
      <c r="ILV97" s="129"/>
      <c r="ILW97" s="129"/>
      <c r="ILX97" s="129"/>
      <c r="ILY97" s="129"/>
      <c r="ILZ97" s="129"/>
      <c r="IMA97" s="129"/>
      <c r="IMB97" s="129"/>
      <c r="IMC97" s="129"/>
      <c r="IMD97" s="129"/>
      <c r="IME97" s="129"/>
      <c r="IMF97" s="129"/>
      <c r="IMG97" s="129"/>
      <c r="IMH97" s="129"/>
      <c r="IMI97" s="129"/>
      <c r="IMJ97" s="129"/>
      <c r="IMK97" s="129"/>
      <c r="IML97" s="129"/>
      <c r="IMM97" s="129"/>
      <c r="IMN97" s="129"/>
      <c r="IMO97" s="129"/>
      <c r="IMP97" s="129"/>
      <c r="IMQ97" s="129"/>
      <c r="IMR97" s="129"/>
      <c r="IMS97" s="129"/>
      <c r="IMT97" s="129"/>
      <c r="IMU97" s="129"/>
      <c r="IMV97" s="129"/>
      <c r="IMW97" s="129"/>
      <c r="IMX97" s="129"/>
      <c r="IMY97" s="129"/>
      <c r="IMZ97" s="129"/>
      <c r="INA97" s="129"/>
      <c r="INB97" s="129"/>
      <c r="INC97" s="129"/>
      <c r="IND97" s="129"/>
      <c r="INE97" s="129"/>
      <c r="INF97" s="129"/>
      <c r="ING97" s="129"/>
      <c r="INH97" s="129"/>
      <c r="INI97" s="129"/>
      <c r="INJ97" s="129"/>
      <c r="INK97" s="129"/>
      <c r="INL97" s="129"/>
      <c r="INM97" s="129"/>
      <c r="INN97" s="129"/>
      <c r="INO97" s="129"/>
      <c r="INP97" s="129"/>
      <c r="INQ97" s="129"/>
      <c r="INR97" s="129"/>
      <c r="INS97" s="129"/>
      <c r="INT97" s="129"/>
      <c r="INU97" s="129"/>
      <c r="INV97" s="129"/>
      <c r="INW97" s="129"/>
      <c r="INX97" s="129"/>
      <c r="INY97" s="129"/>
      <c r="INZ97" s="129"/>
      <c r="IOA97" s="129"/>
      <c r="IOB97" s="129"/>
      <c r="IOC97" s="129"/>
      <c r="IOD97" s="129"/>
      <c r="IOE97" s="129"/>
      <c r="IOF97" s="129"/>
      <c r="IOG97" s="129"/>
      <c r="IOH97" s="129"/>
      <c r="IOI97" s="129"/>
      <c r="IOJ97" s="129"/>
      <c r="IOK97" s="129"/>
      <c r="IOL97" s="129"/>
      <c r="IOM97" s="129"/>
      <c r="ION97" s="129"/>
      <c r="IOO97" s="129"/>
      <c r="IOP97" s="129"/>
      <c r="IOQ97" s="129"/>
      <c r="IOR97" s="129"/>
      <c r="IOS97" s="129"/>
      <c r="IOT97" s="129"/>
      <c r="IOU97" s="129"/>
      <c r="IOV97" s="129"/>
      <c r="IOW97" s="129"/>
      <c r="IOX97" s="129"/>
      <c r="IOY97" s="129"/>
      <c r="IOZ97" s="129"/>
      <c r="IPA97" s="129"/>
      <c r="IPB97" s="129"/>
      <c r="IPC97" s="129"/>
      <c r="IPD97" s="129"/>
      <c r="IPE97" s="129"/>
      <c r="IPF97" s="129"/>
      <c r="IPG97" s="129"/>
      <c r="IPH97" s="129"/>
      <c r="IPI97" s="129"/>
      <c r="IPJ97" s="129"/>
      <c r="IPK97" s="129"/>
      <c r="IPL97" s="129"/>
      <c r="IPM97" s="129"/>
      <c r="IPN97" s="129"/>
      <c r="IPO97" s="129"/>
      <c r="IPP97" s="129"/>
      <c r="IPQ97" s="129"/>
      <c r="IPR97" s="129"/>
      <c r="IPS97" s="129"/>
      <c r="IPT97" s="129"/>
      <c r="IPU97" s="129"/>
      <c r="IPV97" s="129"/>
      <c r="IPW97" s="129"/>
      <c r="IPX97" s="129"/>
      <c r="IPY97" s="129"/>
      <c r="IPZ97" s="129"/>
      <c r="IQA97" s="129"/>
      <c r="IQB97" s="129"/>
      <c r="IQC97" s="129"/>
      <c r="IQD97" s="129"/>
      <c r="IQE97" s="129"/>
      <c r="IQF97" s="129"/>
      <c r="IQG97" s="129"/>
      <c r="IQH97" s="129"/>
      <c r="IQI97" s="129"/>
      <c r="IQJ97" s="129"/>
      <c r="IQK97" s="129"/>
      <c r="IQL97" s="129"/>
      <c r="IQM97" s="129"/>
      <c r="IQN97" s="129"/>
      <c r="IQO97" s="129"/>
      <c r="IQP97" s="129"/>
      <c r="IQQ97" s="129"/>
      <c r="IQR97" s="129"/>
      <c r="IQS97" s="129"/>
      <c r="IQT97" s="129"/>
      <c r="IQU97" s="129"/>
      <c r="IQV97" s="129"/>
      <c r="IQW97" s="129"/>
      <c r="IQX97" s="129"/>
      <c r="IQY97" s="129"/>
      <c r="IQZ97" s="129"/>
      <c r="IRA97" s="129"/>
      <c r="IRB97" s="129"/>
      <c r="IRC97" s="129"/>
      <c r="IRD97" s="129"/>
      <c r="IRE97" s="129"/>
      <c r="IRF97" s="129"/>
      <c r="IRG97" s="129"/>
      <c r="IRH97" s="129"/>
      <c r="IRI97" s="129"/>
      <c r="IRJ97" s="129"/>
      <c r="IRK97" s="129"/>
      <c r="IRL97" s="129"/>
      <c r="IRM97" s="129"/>
      <c r="IRN97" s="129"/>
      <c r="IRO97" s="129"/>
      <c r="IRP97" s="129"/>
      <c r="IRQ97" s="129"/>
      <c r="IRR97" s="129"/>
      <c r="IRS97" s="129"/>
      <c r="IRT97" s="129"/>
      <c r="IRU97" s="129"/>
      <c r="IRV97" s="129"/>
      <c r="IRW97" s="129"/>
      <c r="IRX97" s="129"/>
      <c r="IRY97" s="129"/>
      <c r="IRZ97" s="129"/>
      <c r="ISA97" s="129"/>
      <c r="ISB97" s="129"/>
      <c r="ISC97" s="129"/>
      <c r="ISD97" s="129"/>
      <c r="ISE97" s="129"/>
      <c r="ISF97" s="129"/>
      <c r="ISG97" s="129"/>
      <c r="ISH97" s="129"/>
      <c r="ISI97" s="129"/>
      <c r="ISJ97" s="129"/>
      <c r="ISK97" s="129"/>
      <c r="ISL97" s="129"/>
      <c r="ISM97" s="129"/>
      <c r="ISN97" s="129"/>
      <c r="ISO97" s="129"/>
      <c r="ISP97" s="129"/>
      <c r="ISQ97" s="129"/>
      <c r="ISR97" s="129"/>
      <c r="ISS97" s="129"/>
      <c r="IST97" s="129"/>
      <c r="ISU97" s="129"/>
      <c r="ISV97" s="129"/>
      <c r="ISW97" s="129"/>
      <c r="ISX97" s="129"/>
      <c r="ISY97" s="129"/>
      <c r="ISZ97" s="129"/>
      <c r="ITA97" s="129"/>
      <c r="ITB97" s="129"/>
      <c r="ITC97" s="129"/>
      <c r="ITD97" s="129"/>
      <c r="ITE97" s="129"/>
      <c r="ITF97" s="129"/>
      <c r="ITG97" s="129"/>
      <c r="ITH97" s="129"/>
      <c r="ITI97" s="129"/>
      <c r="ITJ97" s="129"/>
      <c r="ITK97" s="129"/>
      <c r="ITL97" s="129"/>
      <c r="ITM97" s="129"/>
      <c r="ITN97" s="129"/>
      <c r="ITO97" s="129"/>
      <c r="ITP97" s="129"/>
      <c r="ITQ97" s="129"/>
      <c r="ITR97" s="129"/>
      <c r="ITS97" s="129"/>
      <c r="ITT97" s="129"/>
      <c r="ITU97" s="129"/>
      <c r="ITV97" s="129"/>
      <c r="ITW97" s="129"/>
      <c r="ITX97" s="129"/>
      <c r="ITY97" s="129"/>
      <c r="ITZ97" s="129"/>
      <c r="IUA97" s="129"/>
      <c r="IUB97" s="129"/>
      <c r="IUC97" s="129"/>
      <c r="IUD97" s="129"/>
      <c r="IUE97" s="129"/>
      <c r="IUF97" s="129"/>
      <c r="IUG97" s="129"/>
      <c r="IUH97" s="129"/>
      <c r="IUI97" s="129"/>
      <c r="IUJ97" s="129"/>
      <c r="IUK97" s="129"/>
      <c r="IUL97" s="129"/>
      <c r="IUM97" s="129"/>
      <c r="IUN97" s="129"/>
      <c r="IUO97" s="129"/>
      <c r="IUP97" s="129"/>
      <c r="IUQ97" s="129"/>
      <c r="IUR97" s="129"/>
      <c r="IUS97" s="129"/>
      <c r="IUT97" s="129"/>
      <c r="IUU97" s="129"/>
      <c r="IUV97" s="129"/>
      <c r="IUW97" s="129"/>
      <c r="IUX97" s="129"/>
      <c r="IUY97" s="129"/>
      <c r="IUZ97" s="129"/>
      <c r="IVA97" s="129"/>
      <c r="IVB97" s="129"/>
      <c r="IVC97" s="129"/>
      <c r="IVD97" s="129"/>
      <c r="IVE97" s="129"/>
      <c r="IVF97" s="129"/>
      <c r="IVG97" s="129"/>
      <c r="IVH97" s="129"/>
      <c r="IVI97" s="129"/>
      <c r="IVJ97" s="129"/>
      <c r="IVK97" s="129"/>
      <c r="IVL97" s="129"/>
      <c r="IVM97" s="129"/>
      <c r="IVN97" s="129"/>
      <c r="IVO97" s="129"/>
      <c r="IVP97" s="129"/>
      <c r="IVQ97" s="129"/>
      <c r="IVR97" s="129"/>
      <c r="IVS97" s="129"/>
      <c r="IVT97" s="129"/>
      <c r="IVU97" s="129"/>
      <c r="IVV97" s="129"/>
      <c r="IVW97" s="129"/>
      <c r="IVX97" s="129"/>
      <c r="IVY97" s="129"/>
      <c r="IVZ97" s="129"/>
      <c r="IWA97" s="129"/>
      <c r="IWB97" s="129"/>
      <c r="IWC97" s="129"/>
      <c r="IWD97" s="129"/>
      <c r="IWE97" s="129"/>
      <c r="IWF97" s="129"/>
      <c r="IWG97" s="129"/>
      <c r="IWH97" s="129"/>
      <c r="IWI97" s="129"/>
      <c r="IWJ97" s="129"/>
      <c r="IWK97" s="129"/>
      <c r="IWL97" s="129"/>
      <c r="IWM97" s="129"/>
      <c r="IWN97" s="129"/>
      <c r="IWO97" s="129"/>
      <c r="IWP97" s="129"/>
      <c r="IWQ97" s="129"/>
      <c r="IWR97" s="129"/>
      <c r="IWS97" s="129"/>
      <c r="IWT97" s="129"/>
      <c r="IWU97" s="129"/>
      <c r="IWV97" s="129"/>
      <c r="IWW97" s="129"/>
      <c r="IWX97" s="129"/>
      <c r="IWY97" s="129"/>
      <c r="IWZ97" s="129"/>
      <c r="IXA97" s="129"/>
      <c r="IXB97" s="129"/>
      <c r="IXC97" s="129"/>
      <c r="IXD97" s="129"/>
      <c r="IXE97" s="129"/>
      <c r="IXF97" s="129"/>
      <c r="IXG97" s="129"/>
      <c r="IXH97" s="129"/>
      <c r="IXI97" s="129"/>
      <c r="IXJ97" s="129"/>
      <c r="IXK97" s="129"/>
      <c r="IXL97" s="129"/>
      <c r="IXM97" s="129"/>
      <c r="IXN97" s="129"/>
      <c r="IXO97" s="129"/>
      <c r="IXP97" s="129"/>
      <c r="IXQ97" s="129"/>
      <c r="IXR97" s="129"/>
      <c r="IXS97" s="129"/>
      <c r="IXT97" s="129"/>
      <c r="IXU97" s="129"/>
      <c r="IXV97" s="129"/>
      <c r="IXW97" s="129"/>
      <c r="IXX97" s="129"/>
      <c r="IXY97" s="129"/>
      <c r="IXZ97" s="129"/>
      <c r="IYA97" s="129"/>
      <c r="IYB97" s="129"/>
      <c r="IYC97" s="129"/>
      <c r="IYD97" s="129"/>
      <c r="IYE97" s="129"/>
      <c r="IYF97" s="129"/>
      <c r="IYG97" s="129"/>
      <c r="IYH97" s="129"/>
      <c r="IYI97" s="129"/>
      <c r="IYJ97" s="129"/>
      <c r="IYK97" s="129"/>
      <c r="IYL97" s="129"/>
      <c r="IYM97" s="129"/>
      <c r="IYN97" s="129"/>
      <c r="IYO97" s="129"/>
      <c r="IYP97" s="129"/>
      <c r="IYQ97" s="129"/>
      <c r="IYR97" s="129"/>
      <c r="IYS97" s="129"/>
      <c r="IYT97" s="129"/>
      <c r="IYU97" s="129"/>
      <c r="IYV97" s="129"/>
      <c r="IYW97" s="129"/>
      <c r="IYX97" s="129"/>
      <c r="IYY97" s="129"/>
      <c r="IYZ97" s="129"/>
      <c r="IZA97" s="129"/>
      <c r="IZB97" s="129"/>
      <c r="IZC97" s="129"/>
      <c r="IZD97" s="129"/>
      <c r="IZE97" s="129"/>
      <c r="IZF97" s="129"/>
      <c r="IZG97" s="129"/>
      <c r="IZH97" s="129"/>
      <c r="IZI97" s="129"/>
      <c r="IZJ97" s="129"/>
      <c r="IZK97" s="129"/>
      <c r="IZL97" s="129"/>
      <c r="IZM97" s="129"/>
      <c r="IZN97" s="129"/>
      <c r="IZO97" s="129"/>
      <c r="IZP97" s="129"/>
      <c r="IZQ97" s="129"/>
      <c r="IZR97" s="129"/>
      <c r="IZS97" s="129"/>
      <c r="IZT97" s="129"/>
      <c r="IZU97" s="129"/>
      <c r="IZV97" s="129"/>
      <c r="IZW97" s="129"/>
      <c r="IZX97" s="129"/>
      <c r="IZY97" s="129"/>
      <c r="IZZ97" s="129"/>
      <c r="JAA97" s="129"/>
      <c r="JAB97" s="129"/>
      <c r="JAC97" s="129"/>
      <c r="JAD97" s="129"/>
      <c r="JAE97" s="129"/>
      <c r="JAF97" s="129"/>
      <c r="JAG97" s="129"/>
      <c r="JAH97" s="129"/>
      <c r="JAI97" s="129"/>
      <c r="JAJ97" s="129"/>
      <c r="JAK97" s="129"/>
      <c r="JAL97" s="129"/>
      <c r="JAM97" s="129"/>
      <c r="JAN97" s="129"/>
      <c r="JAO97" s="129"/>
      <c r="JAP97" s="129"/>
      <c r="JAQ97" s="129"/>
      <c r="JAR97" s="129"/>
      <c r="JAS97" s="129"/>
      <c r="JAT97" s="129"/>
      <c r="JAU97" s="129"/>
      <c r="JAV97" s="129"/>
      <c r="JAW97" s="129"/>
      <c r="JAX97" s="129"/>
      <c r="JAY97" s="129"/>
      <c r="JAZ97" s="129"/>
      <c r="JBA97" s="129"/>
      <c r="JBB97" s="129"/>
      <c r="JBC97" s="129"/>
      <c r="JBD97" s="129"/>
      <c r="JBE97" s="129"/>
      <c r="JBF97" s="129"/>
      <c r="JBG97" s="129"/>
      <c r="JBH97" s="129"/>
      <c r="JBI97" s="129"/>
      <c r="JBJ97" s="129"/>
      <c r="JBK97" s="129"/>
      <c r="JBL97" s="129"/>
      <c r="JBM97" s="129"/>
      <c r="JBN97" s="129"/>
      <c r="JBO97" s="129"/>
      <c r="JBP97" s="129"/>
      <c r="JBQ97" s="129"/>
      <c r="JBR97" s="129"/>
      <c r="JBS97" s="129"/>
      <c r="JBT97" s="129"/>
      <c r="JBU97" s="129"/>
      <c r="JBV97" s="129"/>
      <c r="JBW97" s="129"/>
      <c r="JBX97" s="129"/>
      <c r="JBY97" s="129"/>
      <c r="JBZ97" s="129"/>
      <c r="JCA97" s="129"/>
      <c r="JCB97" s="129"/>
      <c r="JCC97" s="129"/>
      <c r="JCD97" s="129"/>
      <c r="JCE97" s="129"/>
      <c r="JCF97" s="129"/>
      <c r="JCG97" s="129"/>
      <c r="JCH97" s="129"/>
      <c r="JCI97" s="129"/>
      <c r="JCJ97" s="129"/>
      <c r="JCK97" s="129"/>
      <c r="JCL97" s="129"/>
      <c r="JCM97" s="129"/>
      <c r="JCN97" s="129"/>
      <c r="JCO97" s="129"/>
      <c r="JCP97" s="129"/>
      <c r="JCQ97" s="129"/>
      <c r="JCR97" s="129"/>
      <c r="JCS97" s="129"/>
      <c r="JCT97" s="129"/>
      <c r="JCU97" s="129"/>
      <c r="JCV97" s="129"/>
      <c r="JCW97" s="129"/>
      <c r="JCX97" s="129"/>
      <c r="JCY97" s="129"/>
      <c r="JCZ97" s="129"/>
      <c r="JDA97" s="129"/>
      <c r="JDB97" s="129"/>
      <c r="JDC97" s="129"/>
      <c r="JDD97" s="129"/>
      <c r="JDE97" s="129"/>
      <c r="JDF97" s="129"/>
      <c r="JDG97" s="129"/>
      <c r="JDH97" s="129"/>
      <c r="JDI97" s="129"/>
      <c r="JDJ97" s="129"/>
      <c r="JDK97" s="129"/>
      <c r="JDL97" s="129"/>
      <c r="JDM97" s="129"/>
      <c r="JDN97" s="129"/>
      <c r="JDO97" s="129"/>
      <c r="JDP97" s="129"/>
      <c r="JDQ97" s="129"/>
      <c r="JDR97" s="129"/>
      <c r="JDS97" s="129"/>
      <c r="JDT97" s="129"/>
      <c r="JDU97" s="129"/>
      <c r="JDV97" s="129"/>
      <c r="JDW97" s="129"/>
      <c r="JDX97" s="129"/>
      <c r="JDY97" s="129"/>
      <c r="JDZ97" s="129"/>
      <c r="JEA97" s="129"/>
      <c r="JEB97" s="129"/>
      <c r="JEC97" s="129"/>
      <c r="JED97" s="129"/>
      <c r="JEE97" s="129"/>
      <c r="JEF97" s="129"/>
      <c r="JEG97" s="129"/>
      <c r="JEH97" s="129"/>
      <c r="JEI97" s="129"/>
      <c r="JEJ97" s="129"/>
      <c r="JEK97" s="129"/>
      <c r="JEL97" s="129"/>
      <c r="JEM97" s="129"/>
      <c r="JEN97" s="129"/>
      <c r="JEO97" s="129"/>
      <c r="JEP97" s="129"/>
      <c r="JEQ97" s="129"/>
      <c r="JER97" s="129"/>
      <c r="JES97" s="129"/>
      <c r="JET97" s="129"/>
      <c r="JEU97" s="129"/>
      <c r="JEV97" s="129"/>
      <c r="JEW97" s="129"/>
      <c r="JEX97" s="129"/>
      <c r="JEY97" s="129"/>
      <c r="JEZ97" s="129"/>
      <c r="JFA97" s="129"/>
      <c r="JFB97" s="129"/>
      <c r="JFC97" s="129"/>
      <c r="JFD97" s="129"/>
      <c r="JFE97" s="129"/>
      <c r="JFF97" s="129"/>
      <c r="JFG97" s="129"/>
      <c r="JFH97" s="129"/>
      <c r="JFI97" s="129"/>
      <c r="JFJ97" s="129"/>
      <c r="JFK97" s="129"/>
      <c r="JFL97" s="129"/>
      <c r="JFM97" s="129"/>
      <c r="JFN97" s="129"/>
      <c r="JFO97" s="129"/>
      <c r="JFP97" s="129"/>
      <c r="JFQ97" s="129"/>
      <c r="JFR97" s="129"/>
      <c r="JFS97" s="129"/>
      <c r="JFT97" s="129"/>
      <c r="JFU97" s="129"/>
      <c r="JFV97" s="129"/>
      <c r="JFW97" s="129"/>
      <c r="JFX97" s="129"/>
      <c r="JFY97" s="129"/>
      <c r="JFZ97" s="129"/>
      <c r="JGA97" s="129"/>
      <c r="JGB97" s="129"/>
      <c r="JGC97" s="129"/>
      <c r="JGD97" s="129"/>
      <c r="JGE97" s="129"/>
      <c r="JGF97" s="129"/>
      <c r="JGG97" s="129"/>
      <c r="JGH97" s="129"/>
      <c r="JGI97" s="129"/>
      <c r="JGJ97" s="129"/>
      <c r="JGK97" s="129"/>
      <c r="JGL97" s="129"/>
      <c r="JGM97" s="129"/>
      <c r="JGN97" s="129"/>
      <c r="JGO97" s="129"/>
      <c r="JGP97" s="129"/>
      <c r="JGQ97" s="129"/>
      <c r="JGR97" s="129"/>
      <c r="JGS97" s="129"/>
      <c r="JGT97" s="129"/>
      <c r="JGU97" s="129"/>
      <c r="JGV97" s="129"/>
      <c r="JGW97" s="129"/>
      <c r="JGX97" s="129"/>
      <c r="JGY97" s="129"/>
      <c r="JGZ97" s="129"/>
      <c r="JHA97" s="129"/>
      <c r="JHB97" s="129"/>
      <c r="JHC97" s="129"/>
      <c r="JHD97" s="129"/>
      <c r="JHE97" s="129"/>
      <c r="JHF97" s="129"/>
      <c r="JHG97" s="129"/>
      <c r="JHH97" s="129"/>
      <c r="JHI97" s="129"/>
      <c r="JHJ97" s="129"/>
      <c r="JHK97" s="129"/>
      <c r="JHL97" s="129"/>
      <c r="JHM97" s="129"/>
      <c r="JHN97" s="129"/>
      <c r="JHO97" s="129"/>
      <c r="JHP97" s="129"/>
      <c r="JHQ97" s="129"/>
      <c r="JHR97" s="129"/>
      <c r="JHS97" s="129"/>
      <c r="JHT97" s="129"/>
      <c r="JHU97" s="129"/>
      <c r="JHV97" s="129"/>
      <c r="JHW97" s="129"/>
      <c r="JHX97" s="129"/>
      <c r="JHY97" s="129"/>
      <c r="JHZ97" s="129"/>
      <c r="JIA97" s="129"/>
      <c r="JIB97" s="129"/>
      <c r="JIC97" s="129"/>
      <c r="JID97" s="129"/>
      <c r="JIE97" s="129"/>
      <c r="JIF97" s="129"/>
      <c r="JIG97" s="129"/>
      <c r="JIH97" s="129"/>
      <c r="JII97" s="129"/>
      <c r="JIJ97" s="129"/>
      <c r="JIK97" s="129"/>
      <c r="JIL97" s="129"/>
      <c r="JIM97" s="129"/>
      <c r="JIN97" s="129"/>
      <c r="JIO97" s="129"/>
      <c r="JIP97" s="129"/>
      <c r="JIQ97" s="129"/>
      <c r="JIR97" s="129"/>
      <c r="JIS97" s="129"/>
      <c r="JIT97" s="129"/>
      <c r="JIU97" s="129"/>
      <c r="JIV97" s="129"/>
      <c r="JIW97" s="129"/>
      <c r="JIX97" s="129"/>
      <c r="JIY97" s="129"/>
      <c r="JIZ97" s="129"/>
      <c r="JJA97" s="129"/>
      <c r="JJB97" s="129"/>
      <c r="JJC97" s="129"/>
      <c r="JJD97" s="129"/>
      <c r="JJE97" s="129"/>
      <c r="JJF97" s="129"/>
      <c r="JJG97" s="129"/>
      <c r="JJH97" s="129"/>
      <c r="JJI97" s="129"/>
      <c r="JJJ97" s="129"/>
      <c r="JJK97" s="129"/>
      <c r="JJL97" s="129"/>
      <c r="JJM97" s="129"/>
      <c r="JJN97" s="129"/>
      <c r="JJO97" s="129"/>
      <c r="JJP97" s="129"/>
      <c r="JJQ97" s="129"/>
      <c r="JJR97" s="129"/>
      <c r="JJS97" s="129"/>
      <c r="JJT97" s="129"/>
      <c r="JJU97" s="129"/>
      <c r="JJV97" s="129"/>
      <c r="JJW97" s="129"/>
      <c r="JJX97" s="129"/>
      <c r="JJY97" s="129"/>
      <c r="JJZ97" s="129"/>
      <c r="JKA97" s="129"/>
      <c r="JKB97" s="129"/>
      <c r="JKC97" s="129"/>
      <c r="JKD97" s="129"/>
      <c r="JKE97" s="129"/>
      <c r="JKF97" s="129"/>
      <c r="JKG97" s="129"/>
      <c r="JKH97" s="129"/>
      <c r="JKI97" s="129"/>
      <c r="JKJ97" s="129"/>
      <c r="JKK97" s="129"/>
      <c r="JKL97" s="129"/>
      <c r="JKM97" s="129"/>
      <c r="JKN97" s="129"/>
      <c r="JKO97" s="129"/>
      <c r="JKP97" s="129"/>
      <c r="JKQ97" s="129"/>
      <c r="JKR97" s="129"/>
      <c r="JKS97" s="129"/>
      <c r="JKT97" s="129"/>
      <c r="JKU97" s="129"/>
      <c r="JKV97" s="129"/>
      <c r="JKW97" s="129"/>
      <c r="JKX97" s="129"/>
      <c r="JKY97" s="129"/>
      <c r="JKZ97" s="129"/>
      <c r="JLA97" s="129"/>
      <c r="JLB97" s="129"/>
      <c r="JLC97" s="129"/>
      <c r="JLD97" s="129"/>
      <c r="JLE97" s="129"/>
      <c r="JLF97" s="129"/>
      <c r="JLG97" s="129"/>
      <c r="JLH97" s="129"/>
      <c r="JLI97" s="129"/>
      <c r="JLJ97" s="129"/>
      <c r="JLK97" s="129"/>
      <c r="JLL97" s="129"/>
      <c r="JLM97" s="129"/>
      <c r="JLN97" s="129"/>
      <c r="JLO97" s="129"/>
      <c r="JLP97" s="129"/>
      <c r="JLQ97" s="129"/>
      <c r="JLR97" s="129"/>
      <c r="JLS97" s="129"/>
      <c r="JLT97" s="129"/>
      <c r="JLU97" s="129"/>
      <c r="JLV97" s="129"/>
      <c r="JLW97" s="129"/>
      <c r="JLX97" s="129"/>
      <c r="JLY97" s="129"/>
      <c r="JLZ97" s="129"/>
      <c r="JMA97" s="129"/>
      <c r="JMB97" s="129"/>
      <c r="JMC97" s="129"/>
      <c r="JMD97" s="129"/>
      <c r="JME97" s="129"/>
      <c r="JMF97" s="129"/>
      <c r="JMG97" s="129"/>
      <c r="JMH97" s="129"/>
      <c r="JMI97" s="129"/>
      <c r="JMJ97" s="129"/>
      <c r="JMK97" s="129"/>
      <c r="JML97" s="129"/>
      <c r="JMM97" s="129"/>
      <c r="JMN97" s="129"/>
      <c r="JMO97" s="129"/>
      <c r="JMP97" s="129"/>
      <c r="JMQ97" s="129"/>
      <c r="JMR97" s="129"/>
      <c r="JMS97" s="129"/>
      <c r="JMT97" s="129"/>
      <c r="JMU97" s="129"/>
      <c r="JMV97" s="129"/>
      <c r="JMW97" s="129"/>
      <c r="JMX97" s="129"/>
      <c r="JMY97" s="129"/>
      <c r="JMZ97" s="129"/>
      <c r="JNA97" s="129"/>
      <c r="JNB97" s="129"/>
      <c r="JNC97" s="129"/>
      <c r="JND97" s="129"/>
      <c r="JNE97" s="129"/>
      <c r="JNF97" s="129"/>
      <c r="JNG97" s="129"/>
      <c r="JNH97" s="129"/>
      <c r="JNI97" s="129"/>
      <c r="JNJ97" s="129"/>
      <c r="JNK97" s="129"/>
      <c r="JNL97" s="129"/>
      <c r="JNM97" s="129"/>
      <c r="JNN97" s="129"/>
      <c r="JNO97" s="129"/>
      <c r="JNP97" s="129"/>
      <c r="JNQ97" s="129"/>
      <c r="JNR97" s="129"/>
      <c r="JNS97" s="129"/>
      <c r="JNT97" s="129"/>
      <c r="JNU97" s="129"/>
      <c r="JNV97" s="129"/>
      <c r="JNW97" s="129"/>
      <c r="JNX97" s="129"/>
      <c r="JNY97" s="129"/>
      <c r="JNZ97" s="129"/>
      <c r="JOA97" s="129"/>
      <c r="JOB97" s="129"/>
      <c r="JOC97" s="129"/>
      <c r="JOD97" s="129"/>
      <c r="JOE97" s="129"/>
      <c r="JOF97" s="129"/>
      <c r="JOG97" s="129"/>
      <c r="JOH97" s="129"/>
      <c r="JOI97" s="129"/>
      <c r="JOJ97" s="129"/>
      <c r="JOK97" s="129"/>
      <c r="JOL97" s="129"/>
      <c r="JOM97" s="129"/>
      <c r="JON97" s="129"/>
      <c r="JOO97" s="129"/>
      <c r="JOP97" s="129"/>
      <c r="JOQ97" s="129"/>
      <c r="JOR97" s="129"/>
      <c r="JOS97" s="129"/>
      <c r="JOT97" s="129"/>
      <c r="JOU97" s="129"/>
      <c r="JOV97" s="129"/>
      <c r="JOW97" s="129"/>
      <c r="JOX97" s="129"/>
      <c r="JOY97" s="129"/>
      <c r="JOZ97" s="129"/>
      <c r="JPA97" s="129"/>
      <c r="JPB97" s="129"/>
      <c r="JPC97" s="129"/>
      <c r="JPD97" s="129"/>
      <c r="JPE97" s="129"/>
      <c r="JPF97" s="129"/>
      <c r="JPG97" s="129"/>
      <c r="JPH97" s="129"/>
      <c r="JPI97" s="129"/>
      <c r="JPJ97" s="129"/>
      <c r="JPK97" s="129"/>
      <c r="JPL97" s="129"/>
      <c r="JPM97" s="129"/>
      <c r="JPN97" s="129"/>
      <c r="JPO97" s="129"/>
      <c r="JPP97" s="129"/>
      <c r="JPQ97" s="129"/>
      <c r="JPR97" s="129"/>
      <c r="JPS97" s="129"/>
      <c r="JPT97" s="129"/>
      <c r="JPU97" s="129"/>
      <c r="JPV97" s="129"/>
      <c r="JPW97" s="129"/>
      <c r="JPX97" s="129"/>
      <c r="JPY97" s="129"/>
      <c r="JPZ97" s="129"/>
      <c r="JQA97" s="129"/>
      <c r="JQB97" s="129"/>
      <c r="JQC97" s="129"/>
      <c r="JQD97" s="129"/>
      <c r="JQE97" s="129"/>
      <c r="JQF97" s="129"/>
      <c r="JQG97" s="129"/>
      <c r="JQH97" s="129"/>
      <c r="JQI97" s="129"/>
      <c r="JQJ97" s="129"/>
      <c r="JQK97" s="129"/>
      <c r="JQL97" s="129"/>
      <c r="JQM97" s="129"/>
      <c r="JQN97" s="129"/>
      <c r="JQO97" s="129"/>
      <c r="JQP97" s="129"/>
      <c r="JQQ97" s="129"/>
      <c r="JQR97" s="129"/>
      <c r="JQS97" s="129"/>
      <c r="JQT97" s="129"/>
      <c r="JQU97" s="129"/>
      <c r="JQV97" s="129"/>
      <c r="JQW97" s="129"/>
      <c r="JQX97" s="129"/>
      <c r="JQY97" s="129"/>
      <c r="JQZ97" s="129"/>
      <c r="JRA97" s="129"/>
      <c r="JRB97" s="129"/>
      <c r="JRC97" s="129"/>
      <c r="JRD97" s="129"/>
      <c r="JRE97" s="129"/>
      <c r="JRF97" s="129"/>
      <c r="JRG97" s="129"/>
      <c r="JRH97" s="129"/>
      <c r="JRI97" s="129"/>
      <c r="JRJ97" s="129"/>
      <c r="JRK97" s="129"/>
      <c r="JRL97" s="129"/>
      <c r="JRM97" s="129"/>
      <c r="JRN97" s="129"/>
      <c r="JRO97" s="129"/>
      <c r="JRP97" s="129"/>
      <c r="JRQ97" s="129"/>
      <c r="JRR97" s="129"/>
      <c r="JRS97" s="129"/>
      <c r="JRT97" s="129"/>
      <c r="JRU97" s="129"/>
      <c r="JRV97" s="129"/>
      <c r="JRW97" s="129"/>
      <c r="JRX97" s="129"/>
      <c r="JRY97" s="129"/>
      <c r="JRZ97" s="129"/>
      <c r="JSA97" s="129"/>
      <c r="JSB97" s="129"/>
      <c r="JSC97" s="129"/>
      <c r="JSD97" s="129"/>
      <c r="JSE97" s="129"/>
      <c r="JSF97" s="129"/>
      <c r="JSG97" s="129"/>
      <c r="JSH97" s="129"/>
      <c r="JSI97" s="129"/>
      <c r="JSJ97" s="129"/>
      <c r="JSK97" s="129"/>
      <c r="JSL97" s="129"/>
      <c r="JSM97" s="129"/>
      <c r="JSN97" s="129"/>
      <c r="JSO97" s="129"/>
      <c r="JSP97" s="129"/>
      <c r="JSQ97" s="129"/>
      <c r="JSR97" s="129"/>
      <c r="JSS97" s="129"/>
      <c r="JST97" s="129"/>
      <c r="JSU97" s="129"/>
      <c r="JSV97" s="129"/>
      <c r="JSW97" s="129"/>
      <c r="JSX97" s="129"/>
      <c r="JSY97" s="129"/>
      <c r="JSZ97" s="129"/>
      <c r="JTA97" s="129"/>
      <c r="JTB97" s="129"/>
      <c r="JTC97" s="129"/>
      <c r="JTD97" s="129"/>
      <c r="JTE97" s="129"/>
      <c r="JTF97" s="129"/>
      <c r="JTG97" s="129"/>
      <c r="JTH97" s="129"/>
      <c r="JTI97" s="129"/>
      <c r="JTJ97" s="129"/>
      <c r="JTK97" s="129"/>
      <c r="JTL97" s="129"/>
      <c r="JTM97" s="129"/>
      <c r="JTN97" s="129"/>
      <c r="JTO97" s="129"/>
      <c r="JTP97" s="129"/>
      <c r="JTQ97" s="129"/>
      <c r="JTR97" s="129"/>
      <c r="JTS97" s="129"/>
      <c r="JTT97" s="129"/>
      <c r="JTU97" s="129"/>
      <c r="JTV97" s="129"/>
      <c r="JTW97" s="129"/>
      <c r="JTX97" s="129"/>
      <c r="JTY97" s="129"/>
      <c r="JTZ97" s="129"/>
      <c r="JUA97" s="129"/>
      <c r="JUB97" s="129"/>
      <c r="JUC97" s="129"/>
      <c r="JUD97" s="129"/>
      <c r="JUE97" s="129"/>
      <c r="JUF97" s="129"/>
      <c r="JUG97" s="129"/>
      <c r="JUH97" s="129"/>
      <c r="JUI97" s="129"/>
      <c r="JUJ97" s="129"/>
      <c r="JUK97" s="129"/>
      <c r="JUL97" s="129"/>
      <c r="JUM97" s="129"/>
      <c r="JUN97" s="129"/>
      <c r="JUO97" s="129"/>
      <c r="JUP97" s="129"/>
      <c r="JUQ97" s="129"/>
      <c r="JUR97" s="129"/>
      <c r="JUS97" s="129"/>
      <c r="JUT97" s="129"/>
      <c r="JUU97" s="129"/>
      <c r="JUV97" s="129"/>
      <c r="JUW97" s="129"/>
      <c r="JUX97" s="129"/>
      <c r="JUY97" s="129"/>
      <c r="JUZ97" s="129"/>
      <c r="JVA97" s="129"/>
      <c r="JVB97" s="129"/>
      <c r="JVC97" s="129"/>
      <c r="JVD97" s="129"/>
      <c r="JVE97" s="129"/>
      <c r="JVF97" s="129"/>
      <c r="JVG97" s="129"/>
      <c r="JVH97" s="129"/>
      <c r="JVI97" s="129"/>
      <c r="JVJ97" s="129"/>
      <c r="JVK97" s="129"/>
      <c r="JVL97" s="129"/>
      <c r="JVM97" s="129"/>
      <c r="JVN97" s="129"/>
      <c r="JVO97" s="129"/>
      <c r="JVP97" s="129"/>
      <c r="JVQ97" s="129"/>
      <c r="JVR97" s="129"/>
      <c r="JVS97" s="129"/>
      <c r="JVT97" s="129"/>
      <c r="JVU97" s="129"/>
      <c r="JVV97" s="129"/>
      <c r="JVW97" s="129"/>
      <c r="JVX97" s="129"/>
      <c r="JVY97" s="129"/>
      <c r="JVZ97" s="129"/>
      <c r="JWA97" s="129"/>
      <c r="JWB97" s="129"/>
      <c r="JWC97" s="129"/>
      <c r="JWD97" s="129"/>
      <c r="JWE97" s="129"/>
      <c r="JWF97" s="129"/>
      <c r="JWG97" s="129"/>
      <c r="JWH97" s="129"/>
      <c r="JWI97" s="129"/>
      <c r="JWJ97" s="129"/>
      <c r="JWK97" s="129"/>
      <c r="JWL97" s="129"/>
      <c r="JWM97" s="129"/>
      <c r="JWN97" s="129"/>
      <c r="JWO97" s="129"/>
      <c r="JWP97" s="129"/>
      <c r="JWQ97" s="129"/>
      <c r="JWR97" s="129"/>
      <c r="JWS97" s="129"/>
      <c r="JWT97" s="129"/>
      <c r="JWU97" s="129"/>
      <c r="JWV97" s="129"/>
      <c r="JWW97" s="129"/>
      <c r="JWX97" s="129"/>
      <c r="JWY97" s="129"/>
      <c r="JWZ97" s="129"/>
      <c r="JXA97" s="129"/>
      <c r="JXB97" s="129"/>
      <c r="JXC97" s="129"/>
      <c r="JXD97" s="129"/>
      <c r="JXE97" s="129"/>
      <c r="JXF97" s="129"/>
      <c r="JXG97" s="129"/>
      <c r="JXH97" s="129"/>
      <c r="JXI97" s="129"/>
      <c r="JXJ97" s="129"/>
      <c r="JXK97" s="129"/>
      <c r="JXL97" s="129"/>
      <c r="JXM97" s="129"/>
      <c r="JXN97" s="129"/>
      <c r="JXO97" s="129"/>
      <c r="JXP97" s="129"/>
      <c r="JXQ97" s="129"/>
      <c r="JXR97" s="129"/>
      <c r="JXS97" s="129"/>
      <c r="JXT97" s="129"/>
      <c r="JXU97" s="129"/>
      <c r="JXV97" s="129"/>
      <c r="JXW97" s="129"/>
      <c r="JXX97" s="129"/>
      <c r="JXY97" s="129"/>
      <c r="JXZ97" s="129"/>
      <c r="JYA97" s="129"/>
      <c r="JYB97" s="129"/>
      <c r="JYC97" s="129"/>
      <c r="JYD97" s="129"/>
      <c r="JYE97" s="129"/>
      <c r="JYF97" s="129"/>
      <c r="JYG97" s="129"/>
      <c r="JYH97" s="129"/>
      <c r="JYI97" s="129"/>
      <c r="JYJ97" s="129"/>
      <c r="JYK97" s="129"/>
      <c r="JYL97" s="129"/>
      <c r="JYM97" s="129"/>
      <c r="JYN97" s="129"/>
      <c r="JYO97" s="129"/>
      <c r="JYP97" s="129"/>
      <c r="JYQ97" s="129"/>
      <c r="JYR97" s="129"/>
      <c r="JYS97" s="129"/>
      <c r="JYT97" s="129"/>
      <c r="JYU97" s="129"/>
      <c r="JYV97" s="129"/>
      <c r="JYW97" s="129"/>
      <c r="JYX97" s="129"/>
      <c r="JYY97" s="129"/>
      <c r="JYZ97" s="129"/>
      <c r="JZA97" s="129"/>
      <c r="JZB97" s="129"/>
      <c r="JZC97" s="129"/>
      <c r="JZD97" s="129"/>
      <c r="JZE97" s="129"/>
      <c r="JZF97" s="129"/>
      <c r="JZG97" s="129"/>
      <c r="JZH97" s="129"/>
      <c r="JZI97" s="129"/>
      <c r="JZJ97" s="129"/>
      <c r="JZK97" s="129"/>
      <c r="JZL97" s="129"/>
      <c r="JZM97" s="129"/>
      <c r="JZN97" s="129"/>
      <c r="JZO97" s="129"/>
      <c r="JZP97" s="129"/>
      <c r="JZQ97" s="129"/>
      <c r="JZR97" s="129"/>
      <c r="JZS97" s="129"/>
      <c r="JZT97" s="129"/>
      <c r="JZU97" s="129"/>
      <c r="JZV97" s="129"/>
      <c r="JZW97" s="129"/>
      <c r="JZX97" s="129"/>
      <c r="JZY97" s="129"/>
      <c r="JZZ97" s="129"/>
      <c r="KAA97" s="129"/>
      <c r="KAB97" s="129"/>
      <c r="KAC97" s="129"/>
      <c r="KAD97" s="129"/>
      <c r="KAE97" s="129"/>
      <c r="KAF97" s="129"/>
      <c r="KAG97" s="129"/>
      <c r="KAH97" s="129"/>
      <c r="KAI97" s="129"/>
      <c r="KAJ97" s="129"/>
      <c r="KAK97" s="129"/>
      <c r="KAL97" s="129"/>
      <c r="KAM97" s="129"/>
      <c r="KAN97" s="129"/>
      <c r="KAO97" s="129"/>
      <c r="KAP97" s="129"/>
      <c r="KAQ97" s="129"/>
      <c r="KAR97" s="129"/>
      <c r="KAS97" s="129"/>
      <c r="KAT97" s="129"/>
      <c r="KAU97" s="129"/>
      <c r="KAV97" s="129"/>
      <c r="KAW97" s="129"/>
      <c r="KAX97" s="129"/>
      <c r="KAY97" s="129"/>
      <c r="KAZ97" s="129"/>
      <c r="KBA97" s="129"/>
      <c r="KBB97" s="129"/>
      <c r="KBC97" s="129"/>
      <c r="KBD97" s="129"/>
      <c r="KBE97" s="129"/>
      <c r="KBF97" s="129"/>
      <c r="KBG97" s="129"/>
      <c r="KBH97" s="129"/>
      <c r="KBI97" s="129"/>
      <c r="KBJ97" s="129"/>
      <c r="KBK97" s="129"/>
      <c r="KBL97" s="129"/>
      <c r="KBM97" s="129"/>
      <c r="KBN97" s="129"/>
      <c r="KBO97" s="129"/>
      <c r="KBP97" s="129"/>
      <c r="KBQ97" s="129"/>
      <c r="KBR97" s="129"/>
      <c r="KBS97" s="129"/>
      <c r="KBT97" s="129"/>
      <c r="KBU97" s="129"/>
      <c r="KBV97" s="129"/>
      <c r="KBW97" s="129"/>
      <c r="KBX97" s="129"/>
      <c r="KBY97" s="129"/>
      <c r="KBZ97" s="129"/>
      <c r="KCA97" s="129"/>
      <c r="KCB97" s="129"/>
      <c r="KCC97" s="129"/>
      <c r="KCD97" s="129"/>
      <c r="KCE97" s="129"/>
      <c r="KCF97" s="129"/>
      <c r="KCG97" s="129"/>
      <c r="KCH97" s="129"/>
      <c r="KCI97" s="129"/>
      <c r="KCJ97" s="129"/>
      <c r="KCK97" s="129"/>
      <c r="KCL97" s="129"/>
      <c r="KCM97" s="129"/>
      <c r="KCN97" s="129"/>
      <c r="KCO97" s="129"/>
      <c r="KCP97" s="129"/>
      <c r="KCQ97" s="129"/>
      <c r="KCR97" s="129"/>
      <c r="KCS97" s="129"/>
      <c r="KCT97" s="129"/>
      <c r="KCU97" s="129"/>
      <c r="KCV97" s="129"/>
      <c r="KCW97" s="129"/>
      <c r="KCX97" s="129"/>
      <c r="KCY97" s="129"/>
      <c r="KCZ97" s="129"/>
      <c r="KDA97" s="129"/>
      <c r="KDB97" s="129"/>
      <c r="KDC97" s="129"/>
      <c r="KDD97" s="129"/>
      <c r="KDE97" s="129"/>
      <c r="KDF97" s="129"/>
      <c r="KDG97" s="129"/>
      <c r="KDH97" s="129"/>
      <c r="KDI97" s="129"/>
      <c r="KDJ97" s="129"/>
      <c r="KDK97" s="129"/>
      <c r="KDL97" s="129"/>
      <c r="KDM97" s="129"/>
      <c r="KDN97" s="129"/>
      <c r="KDO97" s="129"/>
      <c r="KDP97" s="129"/>
      <c r="KDQ97" s="129"/>
      <c r="KDR97" s="129"/>
      <c r="KDS97" s="129"/>
      <c r="KDT97" s="129"/>
      <c r="KDU97" s="129"/>
      <c r="KDV97" s="129"/>
      <c r="KDW97" s="129"/>
      <c r="KDX97" s="129"/>
      <c r="KDY97" s="129"/>
      <c r="KDZ97" s="129"/>
      <c r="KEA97" s="129"/>
      <c r="KEB97" s="129"/>
      <c r="KEC97" s="129"/>
      <c r="KED97" s="129"/>
      <c r="KEE97" s="129"/>
      <c r="KEF97" s="129"/>
      <c r="KEG97" s="129"/>
      <c r="KEH97" s="129"/>
      <c r="KEI97" s="129"/>
      <c r="KEJ97" s="129"/>
      <c r="KEK97" s="129"/>
      <c r="KEL97" s="129"/>
      <c r="KEM97" s="129"/>
      <c r="KEN97" s="129"/>
      <c r="KEO97" s="129"/>
      <c r="KEP97" s="129"/>
      <c r="KEQ97" s="129"/>
      <c r="KER97" s="129"/>
      <c r="KES97" s="129"/>
      <c r="KET97" s="129"/>
      <c r="KEU97" s="129"/>
      <c r="KEV97" s="129"/>
      <c r="KEW97" s="129"/>
      <c r="KEX97" s="129"/>
      <c r="KEY97" s="129"/>
      <c r="KEZ97" s="129"/>
      <c r="KFA97" s="129"/>
      <c r="KFB97" s="129"/>
      <c r="KFC97" s="129"/>
      <c r="KFD97" s="129"/>
      <c r="KFE97" s="129"/>
      <c r="KFF97" s="129"/>
      <c r="KFG97" s="129"/>
      <c r="KFH97" s="129"/>
      <c r="KFI97" s="129"/>
      <c r="KFJ97" s="129"/>
      <c r="KFK97" s="129"/>
      <c r="KFL97" s="129"/>
      <c r="KFM97" s="129"/>
      <c r="KFN97" s="129"/>
      <c r="KFO97" s="129"/>
      <c r="KFP97" s="129"/>
      <c r="KFQ97" s="129"/>
      <c r="KFR97" s="129"/>
      <c r="KFS97" s="129"/>
      <c r="KFT97" s="129"/>
      <c r="KFU97" s="129"/>
      <c r="KFV97" s="129"/>
      <c r="KFW97" s="129"/>
      <c r="KFX97" s="129"/>
      <c r="KFY97" s="129"/>
      <c r="KFZ97" s="129"/>
      <c r="KGA97" s="129"/>
      <c r="KGB97" s="129"/>
      <c r="KGC97" s="129"/>
      <c r="KGD97" s="129"/>
      <c r="KGE97" s="129"/>
      <c r="KGF97" s="129"/>
      <c r="KGG97" s="129"/>
      <c r="KGH97" s="129"/>
      <c r="KGI97" s="129"/>
      <c r="KGJ97" s="129"/>
      <c r="KGK97" s="129"/>
      <c r="KGL97" s="129"/>
      <c r="KGM97" s="129"/>
      <c r="KGN97" s="129"/>
      <c r="KGO97" s="129"/>
      <c r="KGP97" s="129"/>
      <c r="KGQ97" s="129"/>
      <c r="KGR97" s="129"/>
      <c r="KGS97" s="129"/>
      <c r="KGT97" s="129"/>
      <c r="KGU97" s="129"/>
      <c r="KGV97" s="129"/>
      <c r="KGW97" s="129"/>
      <c r="KGX97" s="129"/>
      <c r="KGY97" s="129"/>
      <c r="KGZ97" s="129"/>
      <c r="KHA97" s="129"/>
      <c r="KHB97" s="129"/>
      <c r="KHC97" s="129"/>
      <c r="KHD97" s="129"/>
      <c r="KHE97" s="129"/>
      <c r="KHF97" s="129"/>
      <c r="KHG97" s="129"/>
      <c r="KHH97" s="129"/>
      <c r="KHI97" s="129"/>
      <c r="KHJ97" s="129"/>
      <c r="KHK97" s="129"/>
      <c r="KHL97" s="129"/>
      <c r="KHM97" s="129"/>
      <c r="KHN97" s="129"/>
      <c r="KHO97" s="129"/>
      <c r="KHP97" s="129"/>
      <c r="KHQ97" s="129"/>
      <c r="KHR97" s="129"/>
      <c r="KHS97" s="129"/>
      <c r="KHT97" s="129"/>
      <c r="KHU97" s="129"/>
      <c r="KHV97" s="129"/>
      <c r="KHW97" s="129"/>
      <c r="KHX97" s="129"/>
      <c r="KHY97" s="129"/>
      <c r="KHZ97" s="129"/>
      <c r="KIA97" s="129"/>
      <c r="KIB97" s="129"/>
      <c r="KIC97" s="129"/>
      <c r="KID97" s="129"/>
      <c r="KIE97" s="129"/>
      <c r="KIF97" s="129"/>
      <c r="KIG97" s="129"/>
      <c r="KIH97" s="129"/>
      <c r="KII97" s="129"/>
      <c r="KIJ97" s="129"/>
      <c r="KIK97" s="129"/>
      <c r="KIL97" s="129"/>
      <c r="KIM97" s="129"/>
      <c r="KIN97" s="129"/>
      <c r="KIO97" s="129"/>
      <c r="KIP97" s="129"/>
      <c r="KIQ97" s="129"/>
      <c r="KIR97" s="129"/>
      <c r="KIS97" s="129"/>
      <c r="KIT97" s="129"/>
      <c r="KIU97" s="129"/>
      <c r="KIV97" s="129"/>
      <c r="KIW97" s="129"/>
      <c r="KIX97" s="129"/>
      <c r="KIY97" s="129"/>
      <c r="KIZ97" s="129"/>
      <c r="KJA97" s="129"/>
      <c r="KJB97" s="129"/>
      <c r="KJC97" s="129"/>
      <c r="KJD97" s="129"/>
      <c r="KJE97" s="129"/>
      <c r="KJF97" s="129"/>
      <c r="KJG97" s="129"/>
      <c r="KJH97" s="129"/>
      <c r="KJI97" s="129"/>
      <c r="KJJ97" s="129"/>
      <c r="KJK97" s="129"/>
      <c r="KJL97" s="129"/>
      <c r="KJM97" s="129"/>
      <c r="KJN97" s="129"/>
      <c r="KJO97" s="129"/>
      <c r="KJP97" s="129"/>
      <c r="KJQ97" s="129"/>
      <c r="KJR97" s="129"/>
      <c r="KJS97" s="129"/>
      <c r="KJT97" s="129"/>
      <c r="KJU97" s="129"/>
      <c r="KJV97" s="129"/>
      <c r="KJW97" s="129"/>
      <c r="KJX97" s="129"/>
      <c r="KJY97" s="129"/>
      <c r="KJZ97" s="129"/>
      <c r="KKA97" s="129"/>
      <c r="KKB97" s="129"/>
      <c r="KKC97" s="129"/>
      <c r="KKD97" s="129"/>
      <c r="KKE97" s="129"/>
      <c r="KKF97" s="129"/>
      <c r="KKG97" s="129"/>
      <c r="KKH97" s="129"/>
      <c r="KKI97" s="129"/>
      <c r="KKJ97" s="129"/>
      <c r="KKK97" s="129"/>
      <c r="KKL97" s="129"/>
      <c r="KKM97" s="129"/>
      <c r="KKN97" s="129"/>
      <c r="KKO97" s="129"/>
      <c r="KKP97" s="129"/>
      <c r="KKQ97" s="129"/>
      <c r="KKR97" s="129"/>
      <c r="KKS97" s="129"/>
      <c r="KKT97" s="129"/>
      <c r="KKU97" s="129"/>
      <c r="KKV97" s="129"/>
      <c r="KKW97" s="129"/>
      <c r="KKX97" s="129"/>
      <c r="KKY97" s="129"/>
      <c r="KKZ97" s="129"/>
      <c r="KLA97" s="129"/>
      <c r="KLB97" s="129"/>
      <c r="KLC97" s="129"/>
      <c r="KLD97" s="129"/>
      <c r="KLE97" s="129"/>
      <c r="KLF97" s="129"/>
      <c r="KLG97" s="129"/>
      <c r="KLH97" s="129"/>
      <c r="KLI97" s="129"/>
      <c r="KLJ97" s="129"/>
      <c r="KLK97" s="129"/>
      <c r="KLL97" s="129"/>
      <c r="KLM97" s="129"/>
      <c r="KLN97" s="129"/>
      <c r="KLO97" s="129"/>
      <c r="KLP97" s="129"/>
      <c r="KLQ97" s="129"/>
      <c r="KLR97" s="129"/>
      <c r="KLS97" s="129"/>
      <c r="KLT97" s="129"/>
      <c r="KLU97" s="129"/>
      <c r="KLV97" s="129"/>
      <c r="KLW97" s="129"/>
      <c r="KLX97" s="129"/>
      <c r="KLY97" s="129"/>
      <c r="KLZ97" s="129"/>
      <c r="KMA97" s="129"/>
      <c r="KMB97" s="129"/>
      <c r="KMC97" s="129"/>
      <c r="KMD97" s="129"/>
      <c r="KME97" s="129"/>
      <c r="KMF97" s="129"/>
      <c r="KMG97" s="129"/>
      <c r="KMH97" s="129"/>
      <c r="KMI97" s="129"/>
      <c r="KMJ97" s="129"/>
      <c r="KMK97" s="129"/>
      <c r="KML97" s="129"/>
      <c r="KMM97" s="129"/>
      <c r="KMN97" s="129"/>
      <c r="KMO97" s="129"/>
      <c r="KMP97" s="129"/>
      <c r="KMQ97" s="129"/>
      <c r="KMR97" s="129"/>
      <c r="KMS97" s="129"/>
      <c r="KMT97" s="129"/>
      <c r="KMU97" s="129"/>
      <c r="KMV97" s="129"/>
      <c r="KMW97" s="129"/>
      <c r="KMX97" s="129"/>
      <c r="KMY97" s="129"/>
      <c r="KMZ97" s="129"/>
      <c r="KNA97" s="129"/>
      <c r="KNB97" s="129"/>
      <c r="KNC97" s="129"/>
      <c r="KND97" s="129"/>
      <c r="KNE97" s="129"/>
      <c r="KNF97" s="129"/>
      <c r="KNG97" s="129"/>
      <c r="KNH97" s="129"/>
      <c r="KNI97" s="129"/>
      <c r="KNJ97" s="129"/>
      <c r="KNK97" s="129"/>
      <c r="KNL97" s="129"/>
      <c r="KNM97" s="129"/>
      <c r="KNN97" s="129"/>
      <c r="KNO97" s="129"/>
      <c r="KNP97" s="129"/>
      <c r="KNQ97" s="129"/>
      <c r="KNR97" s="129"/>
      <c r="KNS97" s="129"/>
      <c r="KNT97" s="129"/>
      <c r="KNU97" s="129"/>
      <c r="KNV97" s="129"/>
      <c r="KNW97" s="129"/>
      <c r="KNX97" s="129"/>
      <c r="KNY97" s="129"/>
      <c r="KNZ97" s="129"/>
      <c r="KOA97" s="129"/>
      <c r="KOB97" s="129"/>
      <c r="KOC97" s="129"/>
      <c r="KOD97" s="129"/>
      <c r="KOE97" s="129"/>
      <c r="KOF97" s="129"/>
      <c r="KOG97" s="129"/>
      <c r="KOH97" s="129"/>
      <c r="KOI97" s="129"/>
      <c r="KOJ97" s="129"/>
      <c r="KOK97" s="129"/>
      <c r="KOL97" s="129"/>
      <c r="KOM97" s="129"/>
      <c r="KON97" s="129"/>
      <c r="KOO97" s="129"/>
      <c r="KOP97" s="129"/>
      <c r="KOQ97" s="129"/>
      <c r="KOR97" s="129"/>
      <c r="KOS97" s="129"/>
      <c r="KOT97" s="129"/>
      <c r="KOU97" s="129"/>
      <c r="KOV97" s="129"/>
      <c r="KOW97" s="129"/>
      <c r="KOX97" s="129"/>
      <c r="KOY97" s="129"/>
      <c r="KOZ97" s="129"/>
      <c r="KPA97" s="129"/>
      <c r="KPB97" s="129"/>
      <c r="KPC97" s="129"/>
      <c r="KPD97" s="129"/>
      <c r="KPE97" s="129"/>
      <c r="KPF97" s="129"/>
      <c r="KPG97" s="129"/>
      <c r="KPH97" s="129"/>
      <c r="KPI97" s="129"/>
      <c r="KPJ97" s="129"/>
      <c r="KPK97" s="129"/>
      <c r="KPL97" s="129"/>
      <c r="KPM97" s="129"/>
      <c r="KPN97" s="129"/>
      <c r="KPO97" s="129"/>
      <c r="KPP97" s="129"/>
      <c r="KPQ97" s="129"/>
      <c r="KPR97" s="129"/>
      <c r="KPS97" s="129"/>
      <c r="KPT97" s="129"/>
      <c r="KPU97" s="129"/>
      <c r="KPV97" s="129"/>
      <c r="KPW97" s="129"/>
      <c r="KPX97" s="129"/>
      <c r="KPY97" s="129"/>
      <c r="KPZ97" s="129"/>
      <c r="KQA97" s="129"/>
      <c r="KQB97" s="129"/>
      <c r="KQC97" s="129"/>
      <c r="KQD97" s="129"/>
      <c r="KQE97" s="129"/>
      <c r="KQF97" s="129"/>
      <c r="KQG97" s="129"/>
      <c r="KQH97" s="129"/>
      <c r="KQI97" s="129"/>
      <c r="KQJ97" s="129"/>
      <c r="KQK97" s="129"/>
      <c r="KQL97" s="129"/>
      <c r="KQM97" s="129"/>
      <c r="KQN97" s="129"/>
      <c r="KQO97" s="129"/>
      <c r="KQP97" s="129"/>
      <c r="KQQ97" s="129"/>
      <c r="KQR97" s="129"/>
      <c r="KQS97" s="129"/>
      <c r="KQT97" s="129"/>
      <c r="KQU97" s="129"/>
      <c r="KQV97" s="129"/>
      <c r="KQW97" s="129"/>
      <c r="KQX97" s="129"/>
      <c r="KQY97" s="129"/>
      <c r="KQZ97" s="129"/>
      <c r="KRA97" s="129"/>
      <c r="KRB97" s="129"/>
      <c r="KRC97" s="129"/>
      <c r="KRD97" s="129"/>
      <c r="KRE97" s="129"/>
      <c r="KRF97" s="129"/>
      <c r="KRG97" s="129"/>
      <c r="KRH97" s="129"/>
      <c r="KRI97" s="129"/>
      <c r="KRJ97" s="129"/>
      <c r="KRK97" s="129"/>
      <c r="KRL97" s="129"/>
      <c r="KRM97" s="129"/>
      <c r="KRN97" s="129"/>
      <c r="KRO97" s="129"/>
      <c r="KRP97" s="129"/>
      <c r="KRQ97" s="129"/>
      <c r="KRR97" s="129"/>
      <c r="KRS97" s="129"/>
      <c r="KRT97" s="129"/>
      <c r="KRU97" s="129"/>
      <c r="KRV97" s="129"/>
      <c r="KRW97" s="129"/>
      <c r="KRX97" s="129"/>
      <c r="KRY97" s="129"/>
      <c r="KRZ97" s="129"/>
      <c r="KSA97" s="129"/>
      <c r="KSB97" s="129"/>
      <c r="KSC97" s="129"/>
      <c r="KSD97" s="129"/>
      <c r="KSE97" s="129"/>
      <c r="KSF97" s="129"/>
      <c r="KSG97" s="129"/>
      <c r="KSH97" s="129"/>
      <c r="KSI97" s="129"/>
      <c r="KSJ97" s="129"/>
      <c r="KSK97" s="129"/>
      <c r="KSL97" s="129"/>
      <c r="KSM97" s="129"/>
      <c r="KSN97" s="129"/>
      <c r="KSO97" s="129"/>
      <c r="KSP97" s="129"/>
      <c r="KSQ97" s="129"/>
      <c r="KSR97" s="129"/>
      <c r="KSS97" s="129"/>
      <c r="KST97" s="129"/>
      <c r="KSU97" s="129"/>
      <c r="KSV97" s="129"/>
      <c r="KSW97" s="129"/>
      <c r="KSX97" s="129"/>
      <c r="KSY97" s="129"/>
      <c r="KSZ97" s="129"/>
      <c r="KTA97" s="129"/>
      <c r="KTB97" s="129"/>
      <c r="KTC97" s="129"/>
      <c r="KTD97" s="129"/>
      <c r="KTE97" s="129"/>
      <c r="KTF97" s="129"/>
      <c r="KTG97" s="129"/>
      <c r="KTH97" s="129"/>
      <c r="KTI97" s="129"/>
      <c r="KTJ97" s="129"/>
      <c r="KTK97" s="129"/>
      <c r="KTL97" s="129"/>
      <c r="KTM97" s="129"/>
      <c r="KTN97" s="129"/>
      <c r="KTO97" s="129"/>
      <c r="KTP97" s="129"/>
      <c r="KTQ97" s="129"/>
      <c r="KTR97" s="129"/>
      <c r="KTS97" s="129"/>
      <c r="KTT97" s="129"/>
      <c r="KTU97" s="129"/>
      <c r="KTV97" s="129"/>
      <c r="KTW97" s="129"/>
      <c r="KTX97" s="129"/>
      <c r="KTY97" s="129"/>
      <c r="KTZ97" s="129"/>
      <c r="KUA97" s="129"/>
      <c r="KUB97" s="129"/>
      <c r="KUC97" s="129"/>
      <c r="KUD97" s="129"/>
      <c r="KUE97" s="129"/>
      <c r="KUF97" s="129"/>
      <c r="KUG97" s="129"/>
      <c r="KUH97" s="129"/>
      <c r="KUI97" s="129"/>
      <c r="KUJ97" s="129"/>
      <c r="KUK97" s="129"/>
      <c r="KUL97" s="129"/>
      <c r="KUM97" s="129"/>
      <c r="KUN97" s="129"/>
      <c r="KUO97" s="129"/>
      <c r="KUP97" s="129"/>
      <c r="KUQ97" s="129"/>
      <c r="KUR97" s="129"/>
      <c r="KUS97" s="129"/>
      <c r="KUT97" s="129"/>
      <c r="KUU97" s="129"/>
      <c r="KUV97" s="129"/>
      <c r="KUW97" s="129"/>
      <c r="KUX97" s="129"/>
      <c r="KUY97" s="129"/>
      <c r="KUZ97" s="129"/>
      <c r="KVA97" s="129"/>
      <c r="KVB97" s="129"/>
      <c r="KVC97" s="129"/>
      <c r="KVD97" s="129"/>
      <c r="KVE97" s="129"/>
      <c r="KVF97" s="129"/>
      <c r="KVG97" s="129"/>
      <c r="KVH97" s="129"/>
      <c r="KVI97" s="129"/>
      <c r="KVJ97" s="129"/>
      <c r="KVK97" s="129"/>
      <c r="KVL97" s="129"/>
      <c r="KVM97" s="129"/>
      <c r="KVN97" s="129"/>
      <c r="KVO97" s="129"/>
      <c r="KVP97" s="129"/>
      <c r="KVQ97" s="129"/>
      <c r="KVR97" s="129"/>
      <c r="KVS97" s="129"/>
      <c r="KVT97" s="129"/>
      <c r="KVU97" s="129"/>
      <c r="KVV97" s="129"/>
      <c r="KVW97" s="129"/>
      <c r="KVX97" s="129"/>
      <c r="KVY97" s="129"/>
      <c r="KVZ97" s="129"/>
      <c r="KWA97" s="129"/>
      <c r="KWB97" s="129"/>
      <c r="KWC97" s="129"/>
      <c r="KWD97" s="129"/>
      <c r="KWE97" s="129"/>
      <c r="KWF97" s="129"/>
      <c r="KWG97" s="129"/>
      <c r="KWH97" s="129"/>
      <c r="KWI97" s="129"/>
      <c r="KWJ97" s="129"/>
      <c r="KWK97" s="129"/>
      <c r="KWL97" s="129"/>
      <c r="KWM97" s="129"/>
      <c r="KWN97" s="129"/>
      <c r="KWO97" s="129"/>
      <c r="KWP97" s="129"/>
      <c r="KWQ97" s="129"/>
      <c r="KWR97" s="129"/>
      <c r="KWS97" s="129"/>
      <c r="KWT97" s="129"/>
      <c r="KWU97" s="129"/>
      <c r="KWV97" s="129"/>
      <c r="KWW97" s="129"/>
      <c r="KWX97" s="129"/>
      <c r="KWY97" s="129"/>
      <c r="KWZ97" s="129"/>
      <c r="KXA97" s="129"/>
      <c r="KXB97" s="129"/>
      <c r="KXC97" s="129"/>
      <c r="KXD97" s="129"/>
      <c r="KXE97" s="129"/>
      <c r="KXF97" s="129"/>
      <c r="KXG97" s="129"/>
      <c r="KXH97" s="129"/>
      <c r="KXI97" s="129"/>
      <c r="KXJ97" s="129"/>
      <c r="KXK97" s="129"/>
      <c r="KXL97" s="129"/>
      <c r="KXM97" s="129"/>
      <c r="KXN97" s="129"/>
      <c r="KXO97" s="129"/>
      <c r="KXP97" s="129"/>
      <c r="KXQ97" s="129"/>
      <c r="KXR97" s="129"/>
      <c r="KXS97" s="129"/>
      <c r="KXT97" s="129"/>
      <c r="KXU97" s="129"/>
      <c r="KXV97" s="129"/>
      <c r="KXW97" s="129"/>
      <c r="KXX97" s="129"/>
      <c r="KXY97" s="129"/>
      <c r="KXZ97" s="129"/>
      <c r="KYA97" s="129"/>
      <c r="KYB97" s="129"/>
      <c r="KYC97" s="129"/>
      <c r="KYD97" s="129"/>
      <c r="KYE97" s="129"/>
      <c r="KYF97" s="129"/>
      <c r="KYG97" s="129"/>
      <c r="KYH97" s="129"/>
      <c r="KYI97" s="129"/>
      <c r="KYJ97" s="129"/>
      <c r="KYK97" s="129"/>
      <c r="KYL97" s="129"/>
      <c r="KYM97" s="129"/>
      <c r="KYN97" s="129"/>
      <c r="KYO97" s="129"/>
      <c r="KYP97" s="129"/>
      <c r="KYQ97" s="129"/>
      <c r="KYR97" s="129"/>
      <c r="KYS97" s="129"/>
      <c r="KYT97" s="129"/>
      <c r="KYU97" s="129"/>
      <c r="KYV97" s="129"/>
      <c r="KYW97" s="129"/>
      <c r="KYX97" s="129"/>
      <c r="KYY97" s="129"/>
      <c r="KYZ97" s="129"/>
      <c r="KZA97" s="129"/>
      <c r="KZB97" s="129"/>
      <c r="KZC97" s="129"/>
      <c r="KZD97" s="129"/>
      <c r="KZE97" s="129"/>
      <c r="KZF97" s="129"/>
      <c r="KZG97" s="129"/>
      <c r="KZH97" s="129"/>
      <c r="KZI97" s="129"/>
      <c r="KZJ97" s="129"/>
      <c r="KZK97" s="129"/>
      <c r="KZL97" s="129"/>
      <c r="KZM97" s="129"/>
      <c r="KZN97" s="129"/>
      <c r="KZO97" s="129"/>
      <c r="KZP97" s="129"/>
      <c r="KZQ97" s="129"/>
      <c r="KZR97" s="129"/>
      <c r="KZS97" s="129"/>
      <c r="KZT97" s="129"/>
      <c r="KZU97" s="129"/>
      <c r="KZV97" s="129"/>
      <c r="KZW97" s="129"/>
      <c r="KZX97" s="129"/>
      <c r="KZY97" s="129"/>
      <c r="KZZ97" s="129"/>
      <c r="LAA97" s="129"/>
      <c r="LAB97" s="129"/>
      <c r="LAC97" s="129"/>
      <c r="LAD97" s="129"/>
      <c r="LAE97" s="129"/>
      <c r="LAF97" s="129"/>
      <c r="LAG97" s="129"/>
      <c r="LAH97" s="129"/>
      <c r="LAI97" s="129"/>
      <c r="LAJ97" s="129"/>
      <c r="LAK97" s="129"/>
      <c r="LAL97" s="129"/>
      <c r="LAM97" s="129"/>
      <c r="LAN97" s="129"/>
      <c r="LAO97" s="129"/>
      <c r="LAP97" s="129"/>
      <c r="LAQ97" s="129"/>
      <c r="LAR97" s="129"/>
      <c r="LAS97" s="129"/>
      <c r="LAT97" s="129"/>
      <c r="LAU97" s="129"/>
      <c r="LAV97" s="129"/>
      <c r="LAW97" s="129"/>
      <c r="LAX97" s="129"/>
      <c r="LAY97" s="129"/>
      <c r="LAZ97" s="129"/>
      <c r="LBA97" s="129"/>
      <c r="LBB97" s="129"/>
      <c r="LBC97" s="129"/>
      <c r="LBD97" s="129"/>
      <c r="LBE97" s="129"/>
      <c r="LBF97" s="129"/>
      <c r="LBG97" s="129"/>
      <c r="LBH97" s="129"/>
      <c r="LBI97" s="129"/>
      <c r="LBJ97" s="129"/>
      <c r="LBK97" s="129"/>
      <c r="LBL97" s="129"/>
      <c r="LBM97" s="129"/>
      <c r="LBN97" s="129"/>
      <c r="LBO97" s="129"/>
      <c r="LBP97" s="129"/>
      <c r="LBQ97" s="129"/>
      <c r="LBR97" s="129"/>
      <c r="LBS97" s="129"/>
      <c r="LBT97" s="129"/>
      <c r="LBU97" s="129"/>
      <c r="LBV97" s="129"/>
      <c r="LBW97" s="129"/>
      <c r="LBX97" s="129"/>
      <c r="LBY97" s="129"/>
      <c r="LBZ97" s="129"/>
      <c r="LCA97" s="129"/>
      <c r="LCB97" s="129"/>
      <c r="LCC97" s="129"/>
      <c r="LCD97" s="129"/>
      <c r="LCE97" s="129"/>
      <c r="LCF97" s="129"/>
      <c r="LCG97" s="129"/>
      <c r="LCH97" s="129"/>
      <c r="LCI97" s="129"/>
      <c r="LCJ97" s="129"/>
      <c r="LCK97" s="129"/>
      <c r="LCL97" s="129"/>
      <c r="LCM97" s="129"/>
      <c r="LCN97" s="129"/>
      <c r="LCO97" s="129"/>
      <c r="LCP97" s="129"/>
      <c r="LCQ97" s="129"/>
      <c r="LCR97" s="129"/>
      <c r="LCS97" s="129"/>
      <c r="LCT97" s="129"/>
      <c r="LCU97" s="129"/>
      <c r="LCV97" s="129"/>
      <c r="LCW97" s="129"/>
      <c r="LCX97" s="129"/>
      <c r="LCY97" s="129"/>
      <c r="LCZ97" s="129"/>
      <c r="LDA97" s="129"/>
      <c r="LDB97" s="129"/>
      <c r="LDC97" s="129"/>
      <c r="LDD97" s="129"/>
      <c r="LDE97" s="129"/>
      <c r="LDF97" s="129"/>
      <c r="LDG97" s="129"/>
      <c r="LDH97" s="129"/>
      <c r="LDI97" s="129"/>
      <c r="LDJ97" s="129"/>
      <c r="LDK97" s="129"/>
      <c r="LDL97" s="129"/>
      <c r="LDM97" s="129"/>
      <c r="LDN97" s="129"/>
      <c r="LDO97" s="129"/>
      <c r="LDP97" s="129"/>
      <c r="LDQ97" s="129"/>
      <c r="LDR97" s="129"/>
      <c r="LDS97" s="129"/>
      <c r="LDT97" s="129"/>
      <c r="LDU97" s="129"/>
      <c r="LDV97" s="129"/>
      <c r="LDW97" s="129"/>
      <c r="LDX97" s="129"/>
      <c r="LDY97" s="129"/>
      <c r="LDZ97" s="129"/>
      <c r="LEA97" s="129"/>
      <c r="LEB97" s="129"/>
      <c r="LEC97" s="129"/>
      <c r="LED97" s="129"/>
      <c r="LEE97" s="129"/>
      <c r="LEF97" s="129"/>
      <c r="LEG97" s="129"/>
      <c r="LEH97" s="129"/>
      <c r="LEI97" s="129"/>
      <c r="LEJ97" s="129"/>
      <c r="LEK97" s="129"/>
      <c r="LEL97" s="129"/>
      <c r="LEM97" s="129"/>
      <c r="LEN97" s="129"/>
      <c r="LEO97" s="129"/>
      <c r="LEP97" s="129"/>
      <c r="LEQ97" s="129"/>
      <c r="LER97" s="129"/>
      <c r="LES97" s="129"/>
      <c r="LET97" s="129"/>
      <c r="LEU97" s="129"/>
      <c r="LEV97" s="129"/>
      <c r="LEW97" s="129"/>
      <c r="LEX97" s="129"/>
      <c r="LEY97" s="129"/>
      <c r="LEZ97" s="129"/>
      <c r="LFA97" s="129"/>
      <c r="LFB97" s="129"/>
      <c r="LFC97" s="129"/>
      <c r="LFD97" s="129"/>
      <c r="LFE97" s="129"/>
      <c r="LFF97" s="129"/>
      <c r="LFG97" s="129"/>
      <c r="LFH97" s="129"/>
      <c r="LFI97" s="129"/>
      <c r="LFJ97" s="129"/>
      <c r="LFK97" s="129"/>
      <c r="LFL97" s="129"/>
      <c r="LFM97" s="129"/>
      <c r="LFN97" s="129"/>
      <c r="LFO97" s="129"/>
      <c r="LFP97" s="129"/>
      <c r="LFQ97" s="129"/>
      <c r="LFR97" s="129"/>
      <c r="LFS97" s="129"/>
      <c r="LFT97" s="129"/>
      <c r="LFU97" s="129"/>
      <c r="LFV97" s="129"/>
      <c r="LFW97" s="129"/>
      <c r="LFX97" s="129"/>
      <c r="LFY97" s="129"/>
      <c r="LFZ97" s="129"/>
      <c r="LGA97" s="129"/>
      <c r="LGB97" s="129"/>
      <c r="LGC97" s="129"/>
      <c r="LGD97" s="129"/>
      <c r="LGE97" s="129"/>
      <c r="LGF97" s="129"/>
      <c r="LGG97" s="129"/>
      <c r="LGH97" s="129"/>
      <c r="LGI97" s="129"/>
      <c r="LGJ97" s="129"/>
      <c r="LGK97" s="129"/>
      <c r="LGL97" s="129"/>
      <c r="LGM97" s="129"/>
      <c r="LGN97" s="129"/>
      <c r="LGO97" s="129"/>
      <c r="LGP97" s="129"/>
      <c r="LGQ97" s="129"/>
      <c r="LGR97" s="129"/>
      <c r="LGS97" s="129"/>
      <c r="LGT97" s="129"/>
      <c r="LGU97" s="129"/>
      <c r="LGV97" s="129"/>
      <c r="LGW97" s="129"/>
      <c r="LGX97" s="129"/>
      <c r="LGY97" s="129"/>
      <c r="LGZ97" s="129"/>
      <c r="LHA97" s="129"/>
      <c r="LHB97" s="129"/>
      <c r="LHC97" s="129"/>
      <c r="LHD97" s="129"/>
      <c r="LHE97" s="129"/>
      <c r="LHF97" s="129"/>
      <c r="LHG97" s="129"/>
      <c r="LHH97" s="129"/>
      <c r="LHI97" s="129"/>
      <c r="LHJ97" s="129"/>
      <c r="LHK97" s="129"/>
      <c r="LHL97" s="129"/>
      <c r="LHM97" s="129"/>
      <c r="LHN97" s="129"/>
      <c r="LHO97" s="129"/>
      <c r="LHP97" s="129"/>
      <c r="LHQ97" s="129"/>
      <c r="LHR97" s="129"/>
      <c r="LHS97" s="129"/>
      <c r="LHT97" s="129"/>
      <c r="LHU97" s="129"/>
      <c r="LHV97" s="129"/>
      <c r="LHW97" s="129"/>
      <c r="LHX97" s="129"/>
      <c r="LHY97" s="129"/>
      <c r="LHZ97" s="129"/>
      <c r="LIA97" s="129"/>
      <c r="LIB97" s="129"/>
      <c r="LIC97" s="129"/>
      <c r="LID97" s="129"/>
      <c r="LIE97" s="129"/>
      <c r="LIF97" s="129"/>
      <c r="LIG97" s="129"/>
      <c r="LIH97" s="129"/>
      <c r="LII97" s="129"/>
      <c r="LIJ97" s="129"/>
      <c r="LIK97" s="129"/>
      <c r="LIL97" s="129"/>
      <c r="LIM97" s="129"/>
      <c r="LIN97" s="129"/>
      <c r="LIO97" s="129"/>
      <c r="LIP97" s="129"/>
      <c r="LIQ97" s="129"/>
      <c r="LIR97" s="129"/>
      <c r="LIS97" s="129"/>
      <c r="LIT97" s="129"/>
      <c r="LIU97" s="129"/>
      <c r="LIV97" s="129"/>
      <c r="LIW97" s="129"/>
      <c r="LIX97" s="129"/>
      <c r="LIY97" s="129"/>
      <c r="LIZ97" s="129"/>
      <c r="LJA97" s="129"/>
      <c r="LJB97" s="129"/>
      <c r="LJC97" s="129"/>
      <c r="LJD97" s="129"/>
      <c r="LJE97" s="129"/>
      <c r="LJF97" s="129"/>
      <c r="LJG97" s="129"/>
      <c r="LJH97" s="129"/>
      <c r="LJI97" s="129"/>
      <c r="LJJ97" s="129"/>
      <c r="LJK97" s="129"/>
      <c r="LJL97" s="129"/>
      <c r="LJM97" s="129"/>
      <c r="LJN97" s="129"/>
      <c r="LJO97" s="129"/>
      <c r="LJP97" s="129"/>
      <c r="LJQ97" s="129"/>
      <c r="LJR97" s="129"/>
      <c r="LJS97" s="129"/>
      <c r="LJT97" s="129"/>
      <c r="LJU97" s="129"/>
      <c r="LJV97" s="129"/>
      <c r="LJW97" s="129"/>
      <c r="LJX97" s="129"/>
      <c r="LJY97" s="129"/>
      <c r="LJZ97" s="129"/>
      <c r="LKA97" s="129"/>
      <c r="LKB97" s="129"/>
      <c r="LKC97" s="129"/>
      <c r="LKD97" s="129"/>
      <c r="LKE97" s="129"/>
      <c r="LKF97" s="129"/>
      <c r="LKG97" s="129"/>
      <c r="LKH97" s="129"/>
      <c r="LKI97" s="129"/>
      <c r="LKJ97" s="129"/>
      <c r="LKK97" s="129"/>
      <c r="LKL97" s="129"/>
      <c r="LKM97" s="129"/>
      <c r="LKN97" s="129"/>
      <c r="LKO97" s="129"/>
      <c r="LKP97" s="129"/>
      <c r="LKQ97" s="129"/>
      <c r="LKR97" s="129"/>
      <c r="LKS97" s="129"/>
      <c r="LKT97" s="129"/>
      <c r="LKU97" s="129"/>
      <c r="LKV97" s="129"/>
      <c r="LKW97" s="129"/>
      <c r="LKX97" s="129"/>
      <c r="LKY97" s="129"/>
      <c r="LKZ97" s="129"/>
      <c r="LLA97" s="129"/>
      <c r="LLB97" s="129"/>
      <c r="LLC97" s="129"/>
      <c r="LLD97" s="129"/>
      <c r="LLE97" s="129"/>
      <c r="LLF97" s="129"/>
      <c r="LLG97" s="129"/>
      <c r="LLH97" s="129"/>
      <c r="LLI97" s="129"/>
      <c r="LLJ97" s="129"/>
      <c r="LLK97" s="129"/>
      <c r="LLL97" s="129"/>
      <c r="LLM97" s="129"/>
      <c r="LLN97" s="129"/>
      <c r="LLO97" s="129"/>
      <c r="LLP97" s="129"/>
      <c r="LLQ97" s="129"/>
      <c r="LLR97" s="129"/>
      <c r="LLS97" s="129"/>
      <c r="LLT97" s="129"/>
      <c r="LLU97" s="129"/>
      <c r="LLV97" s="129"/>
      <c r="LLW97" s="129"/>
      <c r="LLX97" s="129"/>
      <c r="LLY97" s="129"/>
      <c r="LLZ97" s="129"/>
      <c r="LMA97" s="129"/>
      <c r="LMB97" s="129"/>
      <c r="LMC97" s="129"/>
      <c r="LMD97" s="129"/>
      <c r="LME97" s="129"/>
      <c r="LMF97" s="129"/>
      <c r="LMG97" s="129"/>
      <c r="LMH97" s="129"/>
      <c r="LMI97" s="129"/>
      <c r="LMJ97" s="129"/>
      <c r="LMK97" s="129"/>
      <c r="LML97" s="129"/>
      <c r="LMM97" s="129"/>
      <c r="LMN97" s="129"/>
      <c r="LMO97" s="129"/>
      <c r="LMP97" s="129"/>
      <c r="LMQ97" s="129"/>
      <c r="LMR97" s="129"/>
      <c r="LMS97" s="129"/>
      <c r="LMT97" s="129"/>
      <c r="LMU97" s="129"/>
      <c r="LMV97" s="129"/>
      <c r="LMW97" s="129"/>
      <c r="LMX97" s="129"/>
      <c r="LMY97" s="129"/>
      <c r="LMZ97" s="129"/>
      <c r="LNA97" s="129"/>
      <c r="LNB97" s="129"/>
      <c r="LNC97" s="129"/>
      <c r="LND97" s="129"/>
      <c r="LNE97" s="129"/>
      <c r="LNF97" s="129"/>
      <c r="LNG97" s="129"/>
      <c r="LNH97" s="129"/>
      <c r="LNI97" s="129"/>
      <c r="LNJ97" s="129"/>
      <c r="LNK97" s="129"/>
      <c r="LNL97" s="129"/>
      <c r="LNM97" s="129"/>
      <c r="LNN97" s="129"/>
      <c r="LNO97" s="129"/>
      <c r="LNP97" s="129"/>
      <c r="LNQ97" s="129"/>
      <c r="LNR97" s="129"/>
      <c r="LNS97" s="129"/>
      <c r="LNT97" s="129"/>
      <c r="LNU97" s="129"/>
      <c r="LNV97" s="129"/>
      <c r="LNW97" s="129"/>
      <c r="LNX97" s="129"/>
      <c r="LNY97" s="129"/>
      <c r="LNZ97" s="129"/>
      <c r="LOA97" s="129"/>
      <c r="LOB97" s="129"/>
      <c r="LOC97" s="129"/>
      <c r="LOD97" s="129"/>
      <c r="LOE97" s="129"/>
      <c r="LOF97" s="129"/>
      <c r="LOG97" s="129"/>
      <c r="LOH97" s="129"/>
      <c r="LOI97" s="129"/>
      <c r="LOJ97" s="129"/>
      <c r="LOK97" s="129"/>
      <c r="LOL97" s="129"/>
      <c r="LOM97" s="129"/>
      <c r="LON97" s="129"/>
      <c r="LOO97" s="129"/>
      <c r="LOP97" s="129"/>
      <c r="LOQ97" s="129"/>
      <c r="LOR97" s="129"/>
      <c r="LOS97" s="129"/>
      <c r="LOT97" s="129"/>
      <c r="LOU97" s="129"/>
      <c r="LOV97" s="129"/>
      <c r="LOW97" s="129"/>
      <c r="LOX97" s="129"/>
      <c r="LOY97" s="129"/>
      <c r="LOZ97" s="129"/>
      <c r="LPA97" s="129"/>
      <c r="LPB97" s="129"/>
      <c r="LPC97" s="129"/>
      <c r="LPD97" s="129"/>
      <c r="LPE97" s="129"/>
      <c r="LPF97" s="129"/>
      <c r="LPG97" s="129"/>
      <c r="LPH97" s="129"/>
      <c r="LPI97" s="129"/>
      <c r="LPJ97" s="129"/>
      <c r="LPK97" s="129"/>
      <c r="LPL97" s="129"/>
      <c r="LPM97" s="129"/>
      <c r="LPN97" s="129"/>
      <c r="LPO97" s="129"/>
      <c r="LPP97" s="129"/>
      <c r="LPQ97" s="129"/>
      <c r="LPR97" s="129"/>
      <c r="LPS97" s="129"/>
      <c r="LPT97" s="129"/>
      <c r="LPU97" s="129"/>
      <c r="LPV97" s="129"/>
      <c r="LPW97" s="129"/>
      <c r="LPX97" s="129"/>
      <c r="LPY97" s="129"/>
      <c r="LPZ97" s="129"/>
      <c r="LQA97" s="129"/>
      <c r="LQB97" s="129"/>
      <c r="LQC97" s="129"/>
      <c r="LQD97" s="129"/>
      <c r="LQE97" s="129"/>
      <c r="LQF97" s="129"/>
      <c r="LQG97" s="129"/>
      <c r="LQH97" s="129"/>
      <c r="LQI97" s="129"/>
      <c r="LQJ97" s="129"/>
      <c r="LQK97" s="129"/>
      <c r="LQL97" s="129"/>
      <c r="LQM97" s="129"/>
      <c r="LQN97" s="129"/>
      <c r="LQO97" s="129"/>
      <c r="LQP97" s="129"/>
      <c r="LQQ97" s="129"/>
      <c r="LQR97" s="129"/>
      <c r="LQS97" s="129"/>
      <c r="LQT97" s="129"/>
      <c r="LQU97" s="129"/>
      <c r="LQV97" s="129"/>
      <c r="LQW97" s="129"/>
      <c r="LQX97" s="129"/>
      <c r="LQY97" s="129"/>
      <c r="LQZ97" s="129"/>
      <c r="LRA97" s="129"/>
      <c r="LRB97" s="129"/>
      <c r="LRC97" s="129"/>
      <c r="LRD97" s="129"/>
      <c r="LRE97" s="129"/>
      <c r="LRF97" s="129"/>
      <c r="LRG97" s="129"/>
      <c r="LRH97" s="129"/>
      <c r="LRI97" s="129"/>
      <c r="LRJ97" s="129"/>
      <c r="LRK97" s="129"/>
      <c r="LRL97" s="129"/>
      <c r="LRM97" s="129"/>
      <c r="LRN97" s="129"/>
      <c r="LRO97" s="129"/>
      <c r="LRP97" s="129"/>
      <c r="LRQ97" s="129"/>
      <c r="LRR97" s="129"/>
      <c r="LRS97" s="129"/>
      <c r="LRT97" s="129"/>
      <c r="LRU97" s="129"/>
      <c r="LRV97" s="129"/>
      <c r="LRW97" s="129"/>
      <c r="LRX97" s="129"/>
      <c r="LRY97" s="129"/>
      <c r="LRZ97" s="129"/>
      <c r="LSA97" s="129"/>
      <c r="LSB97" s="129"/>
      <c r="LSC97" s="129"/>
      <c r="LSD97" s="129"/>
      <c r="LSE97" s="129"/>
      <c r="LSF97" s="129"/>
      <c r="LSG97" s="129"/>
      <c r="LSH97" s="129"/>
      <c r="LSI97" s="129"/>
      <c r="LSJ97" s="129"/>
      <c r="LSK97" s="129"/>
      <c r="LSL97" s="129"/>
      <c r="LSM97" s="129"/>
      <c r="LSN97" s="129"/>
      <c r="LSO97" s="129"/>
      <c r="LSP97" s="129"/>
      <c r="LSQ97" s="129"/>
      <c r="LSR97" s="129"/>
      <c r="LSS97" s="129"/>
      <c r="LST97" s="129"/>
      <c r="LSU97" s="129"/>
      <c r="LSV97" s="129"/>
      <c r="LSW97" s="129"/>
      <c r="LSX97" s="129"/>
      <c r="LSY97" s="129"/>
      <c r="LSZ97" s="129"/>
      <c r="LTA97" s="129"/>
      <c r="LTB97" s="129"/>
      <c r="LTC97" s="129"/>
      <c r="LTD97" s="129"/>
      <c r="LTE97" s="129"/>
      <c r="LTF97" s="129"/>
      <c r="LTG97" s="129"/>
      <c r="LTH97" s="129"/>
      <c r="LTI97" s="129"/>
      <c r="LTJ97" s="129"/>
      <c r="LTK97" s="129"/>
      <c r="LTL97" s="129"/>
      <c r="LTM97" s="129"/>
      <c r="LTN97" s="129"/>
      <c r="LTO97" s="129"/>
      <c r="LTP97" s="129"/>
      <c r="LTQ97" s="129"/>
      <c r="LTR97" s="129"/>
      <c r="LTS97" s="129"/>
      <c r="LTT97" s="129"/>
      <c r="LTU97" s="129"/>
      <c r="LTV97" s="129"/>
      <c r="LTW97" s="129"/>
      <c r="LTX97" s="129"/>
      <c r="LTY97" s="129"/>
      <c r="LTZ97" s="129"/>
      <c r="LUA97" s="129"/>
      <c r="LUB97" s="129"/>
      <c r="LUC97" s="129"/>
      <c r="LUD97" s="129"/>
      <c r="LUE97" s="129"/>
      <c r="LUF97" s="129"/>
      <c r="LUG97" s="129"/>
      <c r="LUH97" s="129"/>
      <c r="LUI97" s="129"/>
      <c r="LUJ97" s="129"/>
      <c r="LUK97" s="129"/>
      <c r="LUL97" s="129"/>
      <c r="LUM97" s="129"/>
      <c r="LUN97" s="129"/>
      <c r="LUO97" s="129"/>
      <c r="LUP97" s="129"/>
      <c r="LUQ97" s="129"/>
      <c r="LUR97" s="129"/>
      <c r="LUS97" s="129"/>
      <c r="LUT97" s="129"/>
      <c r="LUU97" s="129"/>
      <c r="LUV97" s="129"/>
      <c r="LUW97" s="129"/>
      <c r="LUX97" s="129"/>
      <c r="LUY97" s="129"/>
      <c r="LUZ97" s="129"/>
      <c r="LVA97" s="129"/>
      <c r="LVB97" s="129"/>
      <c r="LVC97" s="129"/>
      <c r="LVD97" s="129"/>
      <c r="LVE97" s="129"/>
      <c r="LVF97" s="129"/>
      <c r="LVG97" s="129"/>
      <c r="LVH97" s="129"/>
      <c r="LVI97" s="129"/>
      <c r="LVJ97" s="129"/>
      <c r="LVK97" s="129"/>
      <c r="LVL97" s="129"/>
      <c r="LVM97" s="129"/>
      <c r="LVN97" s="129"/>
      <c r="LVO97" s="129"/>
      <c r="LVP97" s="129"/>
      <c r="LVQ97" s="129"/>
      <c r="LVR97" s="129"/>
      <c r="LVS97" s="129"/>
      <c r="LVT97" s="129"/>
      <c r="LVU97" s="129"/>
      <c r="LVV97" s="129"/>
      <c r="LVW97" s="129"/>
      <c r="LVX97" s="129"/>
      <c r="LVY97" s="129"/>
      <c r="LVZ97" s="129"/>
      <c r="LWA97" s="129"/>
      <c r="LWB97" s="129"/>
      <c r="LWC97" s="129"/>
      <c r="LWD97" s="129"/>
      <c r="LWE97" s="129"/>
      <c r="LWF97" s="129"/>
      <c r="LWG97" s="129"/>
      <c r="LWH97" s="129"/>
      <c r="LWI97" s="129"/>
      <c r="LWJ97" s="129"/>
      <c r="LWK97" s="129"/>
      <c r="LWL97" s="129"/>
      <c r="LWM97" s="129"/>
      <c r="LWN97" s="129"/>
      <c r="LWO97" s="129"/>
      <c r="LWP97" s="129"/>
      <c r="LWQ97" s="129"/>
      <c r="LWR97" s="129"/>
      <c r="LWS97" s="129"/>
      <c r="LWT97" s="129"/>
      <c r="LWU97" s="129"/>
      <c r="LWV97" s="129"/>
      <c r="LWW97" s="129"/>
      <c r="LWX97" s="129"/>
      <c r="LWY97" s="129"/>
      <c r="LWZ97" s="129"/>
      <c r="LXA97" s="129"/>
      <c r="LXB97" s="129"/>
      <c r="LXC97" s="129"/>
      <c r="LXD97" s="129"/>
      <c r="LXE97" s="129"/>
      <c r="LXF97" s="129"/>
      <c r="LXG97" s="129"/>
      <c r="LXH97" s="129"/>
      <c r="LXI97" s="129"/>
      <c r="LXJ97" s="129"/>
      <c r="LXK97" s="129"/>
      <c r="LXL97" s="129"/>
      <c r="LXM97" s="129"/>
      <c r="LXN97" s="129"/>
      <c r="LXO97" s="129"/>
      <c r="LXP97" s="129"/>
      <c r="LXQ97" s="129"/>
      <c r="LXR97" s="129"/>
      <c r="LXS97" s="129"/>
      <c r="LXT97" s="129"/>
      <c r="LXU97" s="129"/>
      <c r="LXV97" s="129"/>
      <c r="LXW97" s="129"/>
      <c r="LXX97" s="129"/>
      <c r="LXY97" s="129"/>
      <c r="LXZ97" s="129"/>
      <c r="LYA97" s="129"/>
      <c r="LYB97" s="129"/>
      <c r="LYC97" s="129"/>
      <c r="LYD97" s="129"/>
      <c r="LYE97" s="129"/>
      <c r="LYF97" s="129"/>
      <c r="LYG97" s="129"/>
      <c r="LYH97" s="129"/>
      <c r="LYI97" s="129"/>
      <c r="LYJ97" s="129"/>
      <c r="LYK97" s="129"/>
      <c r="LYL97" s="129"/>
      <c r="LYM97" s="129"/>
      <c r="LYN97" s="129"/>
      <c r="LYO97" s="129"/>
      <c r="LYP97" s="129"/>
      <c r="LYQ97" s="129"/>
      <c r="LYR97" s="129"/>
      <c r="LYS97" s="129"/>
      <c r="LYT97" s="129"/>
      <c r="LYU97" s="129"/>
      <c r="LYV97" s="129"/>
      <c r="LYW97" s="129"/>
      <c r="LYX97" s="129"/>
      <c r="LYY97" s="129"/>
      <c r="LYZ97" s="129"/>
      <c r="LZA97" s="129"/>
      <c r="LZB97" s="129"/>
      <c r="LZC97" s="129"/>
      <c r="LZD97" s="129"/>
      <c r="LZE97" s="129"/>
      <c r="LZF97" s="129"/>
      <c r="LZG97" s="129"/>
      <c r="LZH97" s="129"/>
      <c r="LZI97" s="129"/>
      <c r="LZJ97" s="129"/>
      <c r="LZK97" s="129"/>
      <c r="LZL97" s="129"/>
      <c r="LZM97" s="129"/>
      <c r="LZN97" s="129"/>
      <c r="LZO97" s="129"/>
      <c r="LZP97" s="129"/>
      <c r="LZQ97" s="129"/>
      <c r="LZR97" s="129"/>
      <c r="LZS97" s="129"/>
      <c r="LZT97" s="129"/>
      <c r="LZU97" s="129"/>
      <c r="LZV97" s="129"/>
      <c r="LZW97" s="129"/>
      <c r="LZX97" s="129"/>
      <c r="LZY97" s="129"/>
      <c r="LZZ97" s="129"/>
      <c r="MAA97" s="129"/>
      <c r="MAB97" s="129"/>
      <c r="MAC97" s="129"/>
      <c r="MAD97" s="129"/>
      <c r="MAE97" s="129"/>
      <c r="MAF97" s="129"/>
      <c r="MAG97" s="129"/>
      <c r="MAH97" s="129"/>
      <c r="MAI97" s="129"/>
      <c r="MAJ97" s="129"/>
      <c r="MAK97" s="129"/>
      <c r="MAL97" s="129"/>
      <c r="MAM97" s="129"/>
      <c r="MAN97" s="129"/>
      <c r="MAO97" s="129"/>
      <c r="MAP97" s="129"/>
      <c r="MAQ97" s="129"/>
      <c r="MAR97" s="129"/>
      <c r="MAS97" s="129"/>
      <c r="MAT97" s="129"/>
      <c r="MAU97" s="129"/>
      <c r="MAV97" s="129"/>
      <c r="MAW97" s="129"/>
      <c r="MAX97" s="129"/>
      <c r="MAY97" s="129"/>
      <c r="MAZ97" s="129"/>
      <c r="MBA97" s="129"/>
      <c r="MBB97" s="129"/>
      <c r="MBC97" s="129"/>
      <c r="MBD97" s="129"/>
      <c r="MBE97" s="129"/>
      <c r="MBF97" s="129"/>
      <c r="MBG97" s="129"/>
      <c r="MBH97" s="129"/>
      <c r="MBI97" s="129"/>
      <c r="MBJ97" s="129"/>
      <c r="MBK97" s="129"/>
      <c r="MBL97" s="129"/>
      <c r="MBM97" s="129"/>
      <c r="MBN97" s="129"/>
      <c r="MBO97" s="129"/>
      <c r="MBP97" s="129"/>
      <c r="MBQ97" s="129"/>
      <c r="MBR97" s="129"/>
      <c r="MBS97" s="129"/>
      <c r="MBT97" s="129"/>
      <c r="MBU97" s="129"/>
      <c r="MBV97" s="129"/>
      <c r="MBW97" s="129"/>
      <c r="MBX97" s="129"/>
      <c r="MBY97" s="129"/>
      <c r="MBZ97" s="129"/>
      <c r="MCA97" s="129"/>
      <c r="MCB97" s="129"/>
      <c r="MCC97" s="129"/>
      <c r="MCD97" s="129"/>
      <c r="MCE97" s="129"/>
      <c r="MCF97" s="129"/>
      <c r="MCG97" s="129"/>
      <c r="MCH97" s="129"/>
      <c r="MCI97" s="129"/>
      <c r="MCJ97" s="129"/>
      <c r="MCK97" s="129"/>
      <c r="MCL97" s="129"/>
      <c r="MCM97" s="129"/>
      <c r="MCN97" s="129"/>
      <c r="MCO97" s="129"/>
      <c r="MCP97" s="129"/>
      <c r="MCQ97" s="129"/>
      <c r="MCR97" s="129"/>
      <c r="MCS97" s="129"/>
      <c r="MCT97" s="129"/>
      <c r="MCU97" s="129"/>
      <c r="MCV97" s="129"/>
      <c r="MCW97" s="129"/>
      <c r="MCX97" s="129"/>
      <c r="MCY97" s="129"/>
      <c r="MCZ97" s="129"/>
      <c r="MDA97" s="129"/>
      <c r="MDB97" s="129"/>
      <c r="MDC97" s="129"/>
      <c r="MDD97" s="129"/>
      <c r="MDE97" s="129"/>
      <c r="MDF97" s="129"/>
      <c r="MDG97" s="129"/>
      <c r="MDH97" s="129"/>
      <c r="MDI97" s="129"/>
      <c r="MDJ97" s="129"/>
      <c r="MDK97" s="129"/>
      <c r="MDL97" s="129"/>
      <c r="MDM97" s="129"/>
      <c r="MDN97" s="129"/>
      <c r="MDO97" s="129"/>
      <c r="MDP97" s="129"/>
      <c r="MDQ97" s="129"/>
      <c r="MDR97" s="129"/>
      <c r="MDS97" s="129"/>
      <c r="MDT97" s="129"/>
      <c r="MDU97" s="129"/>
      <c r="MDV97" s="129"/>
      <c r="MDW97" s="129"/>
      <c r="MDX97" s="129"/>
      <c r="MDY97" s="129"/>
      <c r="MDZ97" s="129"/>
      <c r="MEA97" s="129"/>
      <c r="MEB97" s="129"/>
      <c r="MEC97" s="129"/>
      <c r="MED97" s="129"/>
      <c r="MEE97" s="129"/>
      <c r="MEF97" s="129"/>
      <c r="MEG97" s="129"/>
      <c r="MEH97" s="129"/>
      <c r="MEI97" s="129"/>
      <c r="MEJ97" s="129"/>
      <c r="MEK97" s="129"/>
      <c r="MEL97" s="129"/>
      <c r="MEM97" s="129"/>
      <c r="MEN97" s="129"/>
      <c r="MEO97" s="129"/>
      <c r="MEP97" s="129"/>
      <c r="MEQ97" s="129"/>
      <c r="MER97" s="129"/>
      <c r="MES97" s="129"/>
      <c r="MET97" s="129"/>
      <c r="MEU97" s="129"/>
      <c r="MEV97" s="129"/>
      <c r="MEW97" s="129"/>
      <c r="MEX97" s="129"/>
      <c r="MEY97" s="129"/>
      <c r="MEZ97" s="129"/>
      <c r="MFA97" s="129"/>
      <c r="MFB97" s="129"/>
      <c r="MFC97" s="129"/>
      <c r="MFD97" s="129"/>
      <c r="MFE97" s="129"/>
      <c r="MFF97" s="129"/>
      <c r="MFG97" s="129"/>
      <c r="MFH97" s="129"/>
      <c r="MFI97" s="129"/>
      <c r="MFJ97" s="129"/>
      <c r="MFK97" s="129"/>
      <c r="MFL97" s="129"/>
      <c r="MFM97" s="129"/>
      <c r="MFN97" s="129"/>
      <c r="MFO97" s="129"/>
      <c r="MFP97" s="129"/>
      <c r="MFQ97" s="129"/>
      <c r="MFR97" s="129"/>
      <c r="MFS97" s="129"/>
      <c r="MFT97" s="129"/>
      <c r="MFU97" s="129"/>
      <c r="MFV97" s="129"/>
      <c r="MFW97" s="129"/>
      <c r="MFX97" s="129"/>
      <c r="MFY97" s="129"/>
      <c r="MFZ97" s="129"/>
      <c r="MGA97" s="129"/>
      <c r="MGB97" s="129"/>
      <c r="MGC97" s="129"/>
      <c r="MGD97" s="129"/>
      <c r="MGE97" s="129"/>
      <c r="MGF97" s="129"/>
      <c r="MGG97" s="129"/>
      <c r="MGH97" s="129"/>
      <c r="MGI97" s="129"/>
      <c r="MGJ97" s="129"/>
      <c r="MGK97" s="129"/>
      <c r="MGL97" s="129"/>
      <c r="MGM97" s="129"/>
      <c r="MGN97" s="129"/>
      <c r="MGO97" s="129"/>
      <c r="MGP97" s="129"/>
      <c r="MGQ97" s="129"/>
      <c r="MGR97" s="129"/>
      <c r="MGS97" s="129"/>
      <c r="MGT97" s="129"/>
      <c r="MGU97" s="129"/>
      <c r="MGV97" s="129"/>
      <c r="MGW97" s="129"/>
      <c r="MGX97" s="129"/>
      <c r="MGY97" s="129"/>
      <c r="MGZ97" s="129"/>
      <c r="MHA97" s="129"/>
      <c r="MHB97" s="129"/>
      <c r="MHC97" s="129"/>
      <c r="MHD97" s="129"/>
      <c r="MHE97" s="129"/>
      <c r="MHF97" s="129"/>
      <c r="MHG97" s="129"/>
      <c r="MHH97" s="129"/>
      <c r="MHI97" s="129"/>
      <c r="MHJ97" s="129"/>
      <c r="MHK97" s="129"/>
      <c r="MHL97" s="129"/>
      <c r="MHM97" s="129"/>
      <c r="MHN97" s="129"/>
      <c r="MHO97" s="129"/>
      <c r="MHP97" s="129"/>
      <c r="MHQ97" s="129"/>
      <c r="MHR97" s="129"/>
      <c r="MHS97" s="129"/>
      <c r="MHT97" s="129"/>
      <c r="MHU97" s="129"/>
      <c r="MHV97" s="129"/>
      <c r="MHW97" s="129"/>
      <c r="MHX97" s="129"/>
      <c r="MHY97" s="129"/>
      <c r="MHZ97" s="129"/>
      <c r="MIA97" s="129"/>
      <c r="MIB97" s="129"/>
      <c r="MIC97" s="129"/>
      <c r="MID97" s="129"/>
      <c r="MIE97" s="129"/>
      <c r="MIF97" s="129"/>
      <c r="MIG97" s="129"/>
      <c r="MIH97" s="129"/>
      <c r="MII97" s="129"/>
      <c r="MIJ97" s="129"/>
      <c r="MIK97" s="129"/>
      <c r="MIL97" s="129"/>
      <c r="MIM97" s="129"/>
      <c r="MIN97" s="129"/>
      <c r="MIO97" s="129"/>
      <c r="MIP97" s="129"/>
      <c r="MIQ97" s="129"/>
      <c r="MIR97" s="129"/>
      <c r="MIS97" s="129"/>
      <c r="MIT97" s="129"/>
      <c r="MIU97" s="129"/>
      <c r="MIV97" s="129"/>
      <c r="MIW97" s="129"/>
      <c r="MIX97" s="129"/>
      <c r="MIY97" s="129"/>
      <c r="MIZ97" s="129"/>
      <c r="MJA97" s="129"/>
      <c r="MJB97" s="129"/>
      <c r="MJC97" s="129"/>
      <c r="MJD97" s="129"/>
      <c r="MJE97" s="129"/>
      <c r="MJF97" s="129"/>
      <c r="MJG97" s="129"/>
      <c r="MJH97" s="129"/>
      <c r="MJI97" s="129"/>
      <c r="MJJ97" s="129"/>
      <c r="MJK97" s="129"/>
      <c r="MJL97" s="129"/>
      <c r="MJM97" s="129"/>
      <c r="MJN97" s="129"/>
      <c r="MJO97" s="129"/>
      <c r="MJP97" s="129"/>
      <c r="MJQ97" s="129"/>
      <c r="MJR97" s="129"/>
      <c r="MJS97" s="129"/>
      <c r="MJT97" s="129"/>
      <c r="MJU97" s="129"/>
      <c r="MJV97" s="129"/>
      <c r="MJW97" s="129"/>
      <c r="MJX97" s="129"/>
      <c r="MJY97" s="129"/>
      <c r="MJZ97" s="129"/>
      <c r="MKA97" s="129"/>
      <c r="MKB97" s="129"/>
      <c r="MKC97" s="129"/>
      <c r="MKD97" s="129"/>
      <c r="MKE97" s="129"/>
      <c r="MKF97" s="129"/>
      <c r="MKG97" s="129"/>
      <c r="MKH97" s="129"/>
      <c r="MKI97" s="129"/>
      <c r="MKJ97" s="129"/>
      <c r="MKK97" s="129"/>
      <c r="MKL97" s="129"/>
      <c r="MKM97" s="129"/>
      <c r="MKN97" s="129"/>
      <c r="MKO97" s="129"/>
      <c r="MKP97" s="129"/>
      <c r="MKQ97" s="129"/>
      <c r="MKR97" s="129"/>
      <c r="MKS97" s="129"/>
      <c r="MKT97" s="129"/>
      <c r="MKU97" s="129"/>
      <c r="MKV97" s="129"/>
      <c r="MKW97" s="129"/>
      <c r="MKX97" s="129"/>
      <c r="MKY97" s="129"/>
      <c r="MKZ97" s="129"/>
      <c r="MLA97" s="129"/>
      <c r="MLB97" s="129"/>
      <c r="MLC97" s="129"/>
      <c r="MLD97" s="129"/>
      <c r="MLE97" s="129"/>
      <c r="MLF97" s="129"/>
      <c r="MLG97" s="129"/>
      <c r="MLH97" s="129"/>
      <c r="MLI97" s="129"/>
      <c r="MLJ97" s="129"/>
      <c r="MLK97" s="129"/>
      <c r="MLL97" s="129"/>
      <c r="MLM97" s="129"/>
      <c r="MLN97" s="129"/>
      <c r="MLO97" s="129"/>
      <c r="MLP97" s="129"/>
      <c r="MLQ97" s="129"/>
      <c r="MLR97" s="129"/>
      <c r="MLS97" s="129"/>
      <c r="MLT97" s="129"/>
      <c r="MLU97" s="129"/>
      <c r="MLV97" s="129"/>
      <c r="MLW97" s="129"/>
      <c r="MLX97" s="129"/>
      <c r="MLY97" s="129"/>
      <c r="MLZ97" s="129"/>
      <c r="MMA97" s="129"/>
      <c r="MMB97" s="129"/>
      <c r="MMC97" s="129"/>
      <c r="MMD97" s="129"/>
      <c r="MME97" s="129"/>
      <c r="MMF97" s="129"/>
      <c r="MMG97" s="129"/>
      <c r="MMH97" s="129"/>
      <c r="MMI97" s="129"/>
      <c r="MMJ97" s="129"/>
      <c r="MMK97" s="129"/>
      <c r="MML97" s="129"/>
      <c r="MMM97" s="129"/>
      <c r="MMN97" s="129"/>
      <c r="MMO97" s="129"/>
      <c r="MMP97" s="129"/>
      <c r="MMQ97" s="129"/>
      <c r="MMR97" s="129"/>
      <c r="MMS97" s="129"/>
      <c r="MMT97" s="129"/>
      <c r="MMU97" s="129"/>
      <c r="MMV97" s="129"/>
      <c r="MMW97" s="129"/>
      <c r="MMX97" s="129"/>
      <c r="MMY97" s="129"/>
      <c r="MMZ97" s="129"/>
      <c r="MNA97" s="129"/>
      <c r="MNB97" s="129"/>
      <c r="MNC97" s="129"/>
      <c r="MND97" s="129"/>
      <c r="MNE97" s="129"/>
      <c r="MNF97" s="129"/>
      <c r="MNG97" s="129"/>
      <c r="MNH97" s="129"/>
      <c r="MNI97" s="129"/>
      <c r="MNJ97" s="129"/>
      <c r="MNK97" s="129"/>
      <c r="MNL97" s="129"/>
      <c r="MNM97" s="129"/>
      <c r="MNN97" s="129"/>
      <c r="MNO97" s="129"/>
      <c r="MNP97" s="129"/>
      <c r="MNQ97" s="129"/>
      <c r="MNR97" s="129"/>
      <c r="MNS97" s="129"/>
      <c r="MNT97" s="129"/>
      <c r="MNU97" s="129"/>
      <c r="MNV97" s="129"/>
      <c r="MNW97" s="129"/>
      <c r="MNX97" s="129"/>
      <c r="MNY97" s="129"/>
      <c r="MNZ97" s="129"/>
      <c r="MOA97" s="129"/>
      <c r="MOB97" s="129"/>
      <c r="MOC97" s="129"/>
      <c r="MOD97" s="129"/>
      <c r="MOE97" s="129"/>
      <c r="MOF97" s="129"/>
      <c r="MOG97" s="129"/>
      <c r="MOH97" s="129"/>
      <c r="MOI97" s="129"/>
      <c r="MOJ97" s="129"/>
      <c r="MOK97" s="129"/>
      <c r="MOL97" s="129"/>
      <c r="MOM97" s="129"/>
      <c r="MON97" s="129"/>
      <c r="MOO97" s="129"/>
      <c r="MOP97" s="129"/>
      <c r="MOQ97" s="129"/>
      <c r="MOR97" s="129"/>
      <c r="MOS97" s="129"/>
      <c r="MOT97" s="129"/>
      <c r="MOU97" s="129"/>
      <c r="MOV97" s="129"/>
      <c r="MOW97" s="129"/>
      <c r="MOX97" s="129"/>
      <c r="MOY97" s="129"/>
      <c r="MOZ97" s="129"/>
      <c r="MPA97" s="129"/>
      <c r="MPB97" s="129"/>
      <c r="MPC97" s="129"/>
      <c r="MPD97" s="129"/>
      <c r="MPE97" s="129"/>
      <c r="MPF97" s="129"/>
      <c r="MPG97" s="129"/>
      <c r="MPH97" s="129"/>
      <c r="MPI97" s="129"/>
      <c r="MPJ97" s="129"/>
      <c r="MPK97" s="129"/>
      <c r="MPL97" s="129"/>
      <c r="MPM97" s="129"/>
      <c r="MPN97" s="129"/>
      <c r="MPO97" s="129"/>
      <c r="MPP97" s="129"/>
      <c r="MPQ97" s="129"/>
      <c r="MPR97" s="129"/>
      <c r="MPS97" s="129"/>
      <c r="MPT97" s="129"/>
      <c r="MPU97" s="129"/>
      <c r="MPV97" s="129"/>
      <c r="MPW97" s="129"/>
      <c r="MPX97" s="129"/>
      <c r="MPY97" s="129"/>
      <c r="MPZ97" s="129"/>
      <c r="MQA97" s="129"/>
      <c r="MQB97" s="129"/>
      <c r="MQC97" s="129"/>
      <c r="MQD97" s="129"/>
      <c r="MQE97" s="129"/>
      <c r="MQF97" s="129"/>
      <c r="MQG97" s="129"/>
      <c r="MQH97" s="129"/>
      <c r="MQI97" s="129"/>
      <c r="MQJ97" s="129"/>
      <c r="MQK97" s="129"/>
      <c r="MQL97" s="129"/>
      <c r="MQM97" s="129"/>
      <c r="MQN97" s="129"/>
      <c r="MQO97" s="129"/>
      <c r="MQP97" s="129"/>
      <c r="MQQ97" s="129"/>
      <c r="MQR97" s="129"/>
      <c r="MQS97" s="129"/>
      <c r="MQT97" s="129"/>
      <c r="MQU97" s="129"/>
      <c r="MQV97" s="129"/>
      <c r="MQW97" s="129"/>
      <c r="MQX97" s="129"/>
      <c r="MQY97" s="129"/>
      <c r="MQZ97" s="129"/>
      <c r="MRA97" s="129"/>
      <c r="MRB97" s="129"/>
      <c r="MRC97" s="129"/>
      <c r="MRD97" s="129"/>
      <c r="MRE97" s="129"/>
      <c r="MRF97" s="129"/>
      <c r="MRG97" s="129"/>
      <c r="MRH97" s="129"/>
      <c r="MRI97" s="129"/>
      <c r="MRJ97" s="129"/>
      <c r="MRK97" s="129"/>
      <c r="MRL97" s="129"/>
      <c r="MRM97" s="129"/>
      <c r="MRN97" s="129"/>
      <c r="MRO97" s="129"/>
      <c r="MRP97" s="129"/>
      <c r="MRQ97" s="129"/>
      <c r="MRR97" s="129"/>
      <c r="MRS97" s="129"/>
      <c r="MRT97" s="129"/>
      <c r="MRU97" s="129"/>
      <c r="MRV97" s="129"/>
      <c r="MRW97" s="129"/>
      <c r="MRX97" s="129"/>
      <c r="MRY97" s="129"/>
      <c r="MRZ97" s="129"/>
      <c r="MSA97" s="129"/>
      <c r="MSB97" s="129"/>
      <c r="MSC97" s="129"/>
      <c r="MSD97" s="129"/>
      <c r="MSE97" s="129"/>
      <c r="MSF97" s="129"/>
      <c r="MSG97" s="129"/>
      <c r="MSH97" s="129"/>
      <c r="MSI97" s="129"/>
      <c r="MSJ97" s="129"/>
      <c r="MSK97" s="129"/>
      <c r="MSL97" s="129"/>
      <c r="MSM97" s="129"/>
      <c r="MSN97" s="129"/>
      <c r="MSO97" s="129"/>
      <c r="MSP97" s="129"/>
      <c r="MSQ97" s="129"/>
      <c r="MSR97" s="129"/>
      <c r="MSS97" s="129"/>
      <c r="MST97" s="129"/>
      <c r="MSU97" s="129"/>
      <c r="MSV97" s="129"/>
      <c r="MSW97" s="129"/>
      <c r="MSX97" s="129"/>
      <c r="MSY97" s="129"/>
      <c r="MSZ97" s="129"/>
      <c r="MTA97" s="129"/>
      <c r="MTB97" s="129"/>
      <c r="MTC97" s="129"/>
      <c r="MTD97" s="129"/>
      <c r="MTE97" s="129"/>
      <c r="MTF97" s="129"/>
      <c r="MTG97" s="129"/>
      <c r="MTH97" s="129"/>
      <c r="MTI97" s="129"/>
      <c r="MTJ97" s="129"/>
      <c r="MTK97" s="129"/>
      <c r="MTL97" s="129"/>
      <c r="MTM97" s="129"/>
      <c r="MTN97" s="129"/>
      <c r="MTO97" s="129"/>
      <c r="MTP97" s="129"/>
      <c r="MTQ97" s="129"/>
      <c r="MTR97" s="129"/>
      <c r="MTS97" s="129"/>
      <c r="MTT97" s="129"/>
      <c r="MTU97" s="129"/>
      <c r="MTV97" s="129"/>
      <c r="MTW97" s="129"/>
      <c r="MTX97" s="129"/>
      <c r="MTY97" s="129"/>
      <c r="MTZ97" s="129"/>
      <c r="MUA97" s="129"/>
      <c r="MUB97" s="129"/>
      <c r="MUC97" s="129"/>
      <c r="MUD97" s="129"/>
      <c r="MUE97" s="129"/>
      <c r="MUF97" s="129"/>
      <c r="MUG97" s="129"/>
      <c r="MUH97" s="129"/>
      <c r="MUI97" s="129"/>
      <c r="MUJ97" s="129"/>
      <c r="MUK97" s="129"/>
      <c r="MUL97" s="129"/>
      <c r="MUM97" s="129"/>
      <c r="MUN97" s="129"/>
      <c r="MUO97" s="129"/>
      <c r="MUP97" s="129"/>
      <c r="MUQ97" s="129"/>
      <c r="MUR97" s="129"/>
      <c r="MUS97" s="129"/>
      <c r="MUT97" s="129"/>
      <c r="MUU97" s="129"/>
      <c r="MUV97" s="129"/>
      <c r="MUW97" s="129"/>
      <c r="MUX97" s="129"/>
      <c r="MUY97" s="129"/>
      <c r="MUZ97" s="129"/>
      <c r="MVA97" s="129"/>
      <c r="MVB97" s="129"/>
      <c r="MVC97" s="129"/>
      <c r="MVD97" s="129"/>
      <c r="MVE97" s="129"/>
      <c r="MVF97" s="129"/>
      <c r="MVG97" s="129"/>
      <c r="MVH97" s="129"/>
      <c r="MVI97" s="129"/>
      <c r="MVJ97" s="129"/>
      <c r="MVK97" s="129"/>
      <c r="MVL97" s="129"/>
      <c r="MVM97" s="129"/>
      <c r="MVN97" s="129"/>
      <c r="MVO97" s="129"/>
      <c r="MVP97" s="129"/>
      <c r="MVQ97" s="129"/>
      <c r="MVR97" s="129"/>
      <c r="MVS97" s="129"/>
      <c r="MVT97" s="129"/>
      <c r="MVU97" s="129"/>
      <c r="MVV97" s="129"/>
      <c r="MVW97" s="129"/>
      <c r="MVX97" s="129"/>
      <c r="MVY97" s="129"/>
      <c r="MVZ97" s="129"/>
      <c r="MWA97" s="129"/>
      <c r="MWB97" s="129"/>
      <c r="MWC97" s="129"/>
      <c r="MWD97" s="129"/>
      <c r="MWE97" s="129"/>
      <c r="MWF97" s="129"/>
      <c r="MWG97" s="129"/>
      <c r="MWH97" s="129"/>
      <c r="MWI97" s="129"/>
      <c r="MWJ97" s="129"/>
      <c r="MWK97" s="129"/>
      <c r="MWL97" s="129"/>
      <c r="MWM97" s="129"/>
      <c r="MWN97" s="129"/>
      <c r="MWO97" s="129"/>
      <c r="MWP97" s="129"/>
      <c r="MWQ97" s="129"/>
      <c r="MWR97" s="129"/>
      <c r="MWS97" s="129"/>
      <c r="MWT97" s="129"/>
      <c r="MWU97" s="129"/>
      <c r="MWV97" s="129"/>
      <c r="MWW97" s="129"/>
      <c r="MWX97" s="129"/>
      <c r="MWY97" s="129"/>
      <c r="MWZ97" s="129"/>
      <c r="MXA97" s="129"/>
      <c r="MXB97" s="129"/>
      <c r="MXC97" s="129"/>
      <c r="MXD97" s="129"/>
      <c r="MXE97" s="129"/>
      <c r="MXF97" s="129"/>
      <c r="MXG97" s="129"/>
      <c r="MXH97" s="129"/>
      <c r="MXI97" s="129"/>
      <c r="MXJ97" s="129"/>
      <c r="MXK97" s="129"/>
      <c r="MXL97" s="129"/>
      <c r="MXM97" s="129"/>
      <c r="MXN97" s="129"/>
      <c r="MXO97" s="129"/>
      <c r="MXP97" s="129"/>
      <c r="MXQ97" s="129"/>
      <c r="MXR97" s="129"/>
      <c r="MXS97" s="129"/>
      <c r="MXT97" s="129"/>
      <c r="MXU97" s="129"/>
      <c r="MXV97" s="129"/>
      <c r="MXW97" s="129"/>
      <c r="MXX97" s="129"/>
      <c r="MXY97" s="129"/>
      <c r="MXZ97" s="129"/>
      <c r="MYA97" s="129"/>
      <c r="MYB97" s="129"/>
      <c r="MYC97" s="129"/>
      <c r="MYD97" s="129"/>
      <c r="MYE97" s="129"/>
      <c r="MYF97" s="129"/>
      <c r="MYG97" s="129"/>
      <c r="MYH97" s="129"/>
      <c r="MYI97" s="129"/>
      <c r="MYJ97" s="129"/>
      <c r="MYK97" s="129"/>
      <c r="MYL97" s="129"/>
      <c r="MYM97" s="129"/>
      <c r="MYN97" s="129"/>
      <c r="MYO97" s="129"/>
      <c r="MYP97" s="129"/>
      <c r="MYQ97" s="129"/>
      <c r="MYR97" s="129"/>
      <c r="MYS97" s="129"/>
      <c r="MYT97" s="129"/>
      <c r="MYU97" s="129"/>
      <c r="MYV97" s="129"/>
      <c r="MYW97" s="129"/>
      <c r="MYX97" s="129"/>
      <c r="MYY97" s="129"/>
      <c r="MYZ97" s="129"/>
      <c r="MZA97" s="129"/>
      <c r="MZB97" s="129"/>
      <c r="MZC97" s="129"/>
      <c r="MZD97" s="129"/>
      <c r="MZE97" s="129"/>
      <c r="MZF97" s="129"/>
      <c r="MZG97" s="129"/>
      <c r="MZH97" s="129"/>
      <c r="MZI97" s="129"/>
      <c r="MZJ97" s="129"/>
      <c r="MZK97" s="129"/>
      <c r="MZL97" s="129"/>
      <c r="MZM97" s="129"/>
      <c r="MZN97" s="129"/>
      <c r="MZO97" s="129"/>
      <c r="MZP97" s="129"/>
      <c r="MZQ97" s="129"/>
      <c r="MZR97" s="129"/>
      <c r="MZS97" s="129"/>
      <c r="MZT97" s="129"/>
      <c r="MZU97" s="129"/>
      <c r="MZV97" s="129"/>
      <c r="MZW97" s="129"/>
      <c r="MZX97" s="129"/>
      <c r="MZY97" s="129"/>
      <c r="MZZ97" s="129"/>
      <c r="NAA97" s="129"/>
      <c r="NAB97" s="129"/>
      <c r="NAC97" s="129"/>
      <c r="NAD97" s="129"/>
      <c r="NAE97" s="129"/>
      <c r="NAF97" s="129"/>
      <c r="NAG97" s="129"/>
      <c r="NAH97" s="129"/>
      <c r="NAI97" s="129"/>
      <c r="NAJ97" s="129"/>
      <c r="NAK97" s="129"/>
      <c r="NAL97" s="129"/>
      <c r="NAM97" s="129"/>
      <c r="NAN97" s="129"/>
      <c r="NAO97" s="129"/>
      <c r="NAP97" s="129"/>
      <c r="NAQ97" s="129"/>
      <c r="NAR97" s="129"/>
      <c r="NAS97" s="129"/>
      <c r="NAT97" s="129"/>
      <c r="NAU97" s="129"/>
      <c r="NAV97" s="129"/>
      <c r="NAW97" s="129"/>
      <c r="NAX97" s="129"/>
      <c r="NAY97" s="129"/>
      <c r="NAZ97" s="129"/>
      <c r="NBA97" s="129"/>
      <c r="NBB97" s="129"/>
      <c r="NBC97" s="129"/>
      <c r="NBD97" s="129"/>
      <c r="NBE97" s="129"/>
      <c r="NBF97" s="129"/>
      <c r="NBG97" s="129"/>
      <c r="NBH97" s="129"/>
      <c r="NBI97" s="129"/>
      <c r="NBJ97" s="129"/>
      <c r="NBK97" s="129"/>
      <c r="NBL97" s="129"/>
      <c r="NBM97" s="129"/>
      <c r="NBN97" s="129"/>
      <c r="NBO97" s="129"/>
      <c r="NBP97" s="129"/>
      <c r="NBQ97" s="129"/>
      <c r="NBR97" s="129"/>
      <c r="NBS97" s="129"/>
      <c r="NBT97" s="129"/>
      <c r="NBU97" s="129"/>
      <c r="NBV97" s="129"/>
      <c r="NBW97" s="129"/>
      <c r="NBX97" s="129"/>
      <c r="NBY97" s="129"/>
      <c r="NBZ97" s="129"/>
      <c r="NCA97" s="129"/>
      <c r="NCB97" s="129"/>
      <c r="NCC97" s="129"/>
      <c r="NCD97" s="129"/>
      <c r="NCE97" s="129"/>
      <c r="NCF97" s="129"/>
      <c r="NCG97" s="129"/>
      <c r="NCH97" s="129"/>
      <c r="NCI97" s="129"/>
      <c r="NCJ97" s="129"/>
      <c r="NCK97" s="129"/>
      <c r="NCL97" s="129"/>
      <c r="NCM97" s="129"/>
      <c r="NCN97" s="129"/>
      <c r="NCO97" s="129"/>
      <c r="NCP97" s="129"/>
      <c r="NCQ97" s="129"/>
      <c r="NCR97" s="129"/>
      <c r="NCS97" s="129"/>
      <c r="NCT97" s="129"/>
      <c r="NCU97" s="129"/>
      <c r="NCV97" s="129"/>
      <c r="NCW97" s="129"/>
      <c r="NCX97" s="129"/>
      <c r="NCY97" s="129"/>
      <c r="NCZ97" s="129"/>
      <c r="NDA97" s="129"/>
      <c r="NDB97" s="129"/>
      <c r="NDC97" s="129"/>
      <c r="NDD97" s="129"/>
      <c r="NDE97" s="129"/>
      <c r="NDF97" s="129"/>
      <c r="NDG97" s="129"/>
      <c r="NDH97" s="129"/>
      <c r="NDI97" s="129"/>
      <c r="NDJ97" s="129"/>
      <c r="NDK97" s="129"/>
      <c r="NDL97" s="129"/>
      <c r="NDM97" s="129"/>
      <c r="NDN97" s="129"/>
      <c r="NDO97" s="129"/>
      <c r="NDP97" s="129"/>
      <c r="NDQ97" s="129"/>
      <c r="NDR97" s="129"/>
      <c r="NDS97" s="129"/>
      <c r="NDT97" s="129"/>
      <c r="NDU97" s="129"/>
      <c r="NDV97" s="129"/>
      <c r="NDW97" s="129"/>
      <c r="NDX97" s="129"/>
      <c r="NDY97" s="129"/>
      <c r="NDZ97" s="129"/>
      <c r="NEA97" s="129"/>
      <c r="NEB97" s="129"/>
      <c r="NEC97" s="129"/>
      <c r="NED97" s="129"/>
      <c r="NEE97" s="129"/>
      <c r="NEF97" s="129"/>
      <c r="NEG97" s="129"/>
      <c r="NEH97" s="129"/>
      <c r="NEI97" s="129"/>
      <c r="NEJ97" s="129"/>
      <c r="NEK97" s="129"/>
      <c r="NEL97" s="129"/>
      <c r="NEM97" s="129"/>
      <c r="NEN97" s="129"/>
      <c r="NEO97" s="129"/>
      <c r="NEP97" s="129"/>
      <c r="NEQ97" s="129"/>
      <c r="NER97" s="129"/>
      <c r="NES97" s="129"/>
      <c r="NET97" s="129"/>
      <c r="NEU97" s="129"/>
      <c r="NEV97" s="129"/>
      <c r="NEW97" s="129"/>
      <c r="NEX97" s="129"/>
      <c r="NEY97" s="129"/>
      <c r="NEZ97" s="129"/>
      <c r="NFA97" s="129"/>
      <c r="NFB97" s="129"/>
      <c r="NFC97" s="129"/>
      <c r="NFD97" s="129"/>
      <c r="NFE97" s="129"/>
      <c r="NFF97" s="129"/>
      <c r="NFG97" s="129"/>
      <c r="NFH97" s="129"/>
      <c r="NFI97" s="129"/>
      <c r="NFJ97" s="129"/>
      <c r="NFK97" s="129"/>
      <c r="NFL97" s="129"/>
      <c r="NFM97" s="129"/>
      <c r="NFN97" s="129"/>
      <c r="NFO97" s="129"/>
      <c r="NFP97" s="129"/>
      <c r="NFQ97" s="129"/>
      <c r="NFR97" s="129"/>
      <c r="NFS97" s="129"/>
      <c r="NFT97" s="129"/>
      <c r="NFU97" s="129"/>
      <c r="NFV97" s="129"/>
      <c r="NFW97" s="129"/>
      <c r="NFX97" s="129"/>
      <c r="NFY97" s="129"/>
      <c r="NFZ97" s="129"/>
      <c r="NGA97" s="129"/>
      <c r="NGB97" s="129"/>
      <c r="NGC97" s="129"/>
      <c r="NGD97" s="129"/>
      <c r="NGE97" s="129"/>
      <c r="NGF97" s="129"/>
      <c r="NGG97" s="129"/>
      <c r="NGH97" s="129"/>
      <c r="NGI97" s="129"/>
      <c r="NGJ97" s="129"/>
      <c r="NGK97" s="129"/>
      <c r="NGL97" s="129"/>
      <c r="NGM97" s="129"/>
      <c r="NGN97" s="129"/>
      <c r="NGO97" s="129"/>
      <c r="NGP97" s="129"/>
      <c r="NGQ97" s="129"/>
      <c r="NGR97" s="129"/>
      <c r="NGS97" s="129"/>
      <c r="NGT97" s="129"/>
      <c r="NGU97" s="129"/>
      <c r="NGV97" s="129"/>
      <c r="NGW97" s="129"/>
      <c r="NGX97" s="129"/>
      <c r="NGY97" s="129"/>
      <c r="NGZ97" s="129"/>
      <c r="NHA97" s="129"/>
      <c r="NHB97" s="129"/>
      <c r="NHC97" s="129"/>
      <c r="NHD97" s="129"/>
      <c r="NHE97" s="129"/>
      <c r="NHF97" s="129"/>
      <c r="NHG97" s="129"/>
      <c r="NHH97" s="129"/>
      <c r="NHI97" s="129"/>
      <c r="NHJ97" s="129"/>
      <c r="NHK97" s="129"/>
      <c r="NHL97" s="129"/>
      <c r="NHM97" s="129"/>
      <c r="NHN97" s="129"/>
      <c r="NHO97" s="129"/>
      <c r="NHP97" s="129"/>
      <c r="NHQ97" s="129"/>
      <c r="NHR97" s="129"/>
      <c r="NHS97" s="129"/>
      <c r="NHT97" s="129"/>
      <c r="NHU97" s="129"/>
      <c r="NHV97" s="129"/>
      <c r="NHW97" s="129"/>
      <c r="NHX97" s="129"/>
      <c r="NHY97" s="129"/>
      <c r="NHZ97" s="129"/>
      <c r="NIA97" s="129"/>
      <c r="NIB97" s="129"/>
      <c r="NIC97" s="129"/>
      <c r="NID97" s="129"/>
      <c r="NIE97" s="129"/>
      <c r="NIF97" s="129"/>
      <c r="NIG97" s="129"/>
      <c r="NIH97" s="129"/>
      <c r="NII97" s="129"/>
      <c r="NIJ97" s="129"/>
      <c r="NIK97" s="129"/>
      <c r="NIL97" s="129"/>
      <c r="NIM97" s="129"/>
      <c r="NIN97" s="129"/>
      <c r="NIO97" s="129"/>
      <c r="NIP97" s="129"/>
      <c r="NIQ97" s="129"/>
      <c r="NIR97" s="129"/>
      <c r="NIS97" s="129"/>
      <c r="NIT97" s="129"/>
      <c r="NIU97" s="129"/>
      <c r="NIV97" s="129"/>
      <c r="NIW97" s="129"/>
      <c r="NIX97" s="129"/>
      <c r="NIY97" s="129"/>
      <c r="NIZ97" s="129"/>
      <c r="NJA97" s="129"/>
      <c r="NJB97" s="129"/>
      <c r="NJC97" s="129"/>
      <c r="NJD97" s="129"/>
      <c r="NJE97" s="129"/>
      <c r="NJF97" s="129"/>
      <c r="NJG97" s="129"/>
      <c r="NJH97" s="129"/>
      <c r="NJI97" s="129"/>
      <c r="NJJ97" s="129"/>
      <c r="NJK97" s="129"/>
      <c r="NJL97" s="129"/>
      <c r="NJM97" s="129"/>
      <c r="NJN97" s="129"/>
      <c r="NJO97" s="129"/>
      <c r="NJP97" s="129"/>
      <c r="NJQ97" s="129"/>
      <c r="NJR97" s="129"/>
      <c r="NJS97" s="129"/>
      <c r="NJT97" s="129"/>
      <c r="NJU97" s="129"/>
      <c r="NJV97" s="129"/>
      <c r="NJW97" s="129"/>
      <c r="NJX97" s="129"/>
      <c r="NJY97" s="129"/>
      <c r="NJZ97" s="129"/>
      <c r="NKA97" s="129"/>
      <c r="NKB97" s="129"/>
      <c r="NKC97" s="129"/>
      <c r="NKD97" s="129"/>
      <c r="NKE97" s="129"/>
      <c r="NKF97" s="129"/>
      <c r="NKG97" s="129"/>
      <c r="NKH97" s="129"/>
      <c r="NKI97" s="129"/>
      <c r="NKJ97" s="129"/>
      <c r="NKK97" s="129"/>
      <c r="NKL97" s="129"/>
      <c r="NKM97" s="129"/>
      <c r="NKN97" s="129"/>
      <c r="NKO97" s="129"/>
      <c r="NKP97" s="129"/>
      <c r="NKQ97" s="129"/>
      <c r="NKR97" s="129"/>
      <c r="NKS97" s="129"/>
      <c r="NKT97" s="129"/>
      <c r="NKU97" s="129"/>
      <c r="NKV97" s="129"/>
      <c r="NKW97" s="129"/>
      <c r="NKX97" s="129"/>
      <c r="NKY97" s="129"/>
      <c r="NKZ97" s="129"/>
      <c r="NLA97" s="129"/>
      <c r="NLB97" s="129"/>
      <c r="NLC97" s="129"/>
      <c r="NLD97" s="129"/>
      <c r="NLE97" s="129"/>
      <c r="NLF97" s="129"/>
      <c r="NLG97" s="129"/>
      <c r="NLH97" s="129"/>
      <c r="NLI97" s="129"/>
      <c r="NLJ97" s="129"/>
      <c r="NLK97" s="129"/>
      <c r="NLL97" s="129"/>
      <c r="NLM97" s="129"/>
      <c r="NLN97" s="129"/>
      <c r="NLO97" s="129"/>
      <c r="NLP97" s="129"/>
      <c r="NLQ97" s="129"/>
      <c r="NLR97" s="129"/>
      <c r="NLS97" s="129"/>
      <c r="NLT97" s="129"/>
      <c r="NLU97" s="129"/>
      <c r="NLV97" s="129"/>
      <c r="NLW97" s="129"/>
      <c r="NLX97" s="129"/>
      <c r="NLY97" s="129"/>
      <c r="NLZ97" s="129"/>
      <c r="NMA97" s="129"/>
      <c r="NMB97" s="129"/>
      <c r="NMC97" s="129"/>
      <c r="NMD97" s="129"/>
      <c r="NME97" s="129"/>
      <c r="NMF97" s="129"/>
      <c r="NMG97" s="129"/>
      <c r="NMH97" s="129"/>
      <c r="NMI97" s="129"/>
      <c r="NMJ97" s="129"/>
      <c r="NMK97" s="129"/>
      <c r="NML97" s="129"/>
      <c r="NMM97" s="129"/>
      <c r="NMN97" s="129"/>
      <c r="NMO97" s="129"/>
      <c r="NMP97" s="129"/>
      <c r="NMQ97" s="129"/>
      <c r="NMR97" s="129"/>
      <c r="NMS97" s="129"/>
      <c r="NMT97" s="129"/>
      <c r="NMU97" s="129"/>
      <c r="NMV97" s="129"/>
      <c r="NMW97" s="129"/>
      <c r="NMX97" s="129"/>
      <c r="NMY97" s="129"/>
      <c r="NMZ97" s="129"/>
      <c r="NNA97" s="129"/>
      <c r="NNB97" s="129"/>
      <c r="NNC97" s="129"/>
      <c r="NND97" s="129"/>
      <c r="NNE97" s="129"/>
      <c r="NNF97" s="129"/>
      <c r="NNG97" s="129"/>
      <c r="NNH97" s="129"/>
      <c r="NNI97" s="129"/>
      <c r="NNJ97" s="129"/>
      <c r="NNK97" s="129"/>
      <c r="NNL97" s="129"/>
      <c r="NNM97" s="129"/>
      <c r="NNN97" s="129"/>
      <c r="NNO97" s="129"/>
      <c r="NNP97" s="129"/>
      <c r="NNQ97" s="129"/>
      <c r="NNR97" s="129"/>
      <c r="NNS97" s="129"/>
      <c r="NNT97" s="129"/>
      <c r="NNU97" s="129"/>
      <c r="NNV97" s="129"/>
      <c r="NNW97" s="129"/>
      <c r="NNX97" s="129"/>
      <c r="NNY97" s="129"/>
      <c r="NNZ97" s="129"/>
      <c r="NOA97" s="129"/>
      <c r="NOB97" s="129"/>
      <c r="NOC97" s="129"/>
      <c r="NOD97" s="129"/>
      <c r="NOE97" s="129"/>
      <c r="NOF97" s="129"/>
      <c r="NOG97" s="129"/>
      <c r="NOH97" s="129"/>
      <c r="NOI97" s="129"/>
      <c r="NOJ97" s="129"/>
      <c r="NOK97" s="129"/>
      <c r="NOL97" s="129"/>
      <c r="NOM97" s="129"/>
      <c r="NON97" s="129"/>
      <c r="NOO97" s="129"/>
      <c r="NOP97" s="129"/>
      <c r="NOQ97" s="129"/>
      <c r="NOR97" s="129"/>
      <c r="NOS97" s="129"/>
      <c r="NOT97" s="129"/>
      <c r="NOU97" s="129"/>
      <c r="NOV97" s="129"/>
      <c r="NOW97" s="129"/>
      <c r="NOX97" s="129"/>
      <c r="NOY97" s="129"/>
      <c r="NOZ97" s="129"/>
      <c r="NPA97" s="129"/>
      <c r="NPB97" s="129"/>
      <c r="NPC97" s="129"/>
      <c r="NPD97" s="129"/>
      <c r="NPE97" s="129"/>
      <c r="NPF97" s="129"/>
      <c r="NPG97" s="129"/>
      <c r="NPH97" s="129"/>
      <c r="NPI97" s="129"/>
      <c r="NPJ97" s="129"/>
      <c r="NPK97" s="129"/>
      <c r="NPL97" s="129"/>
      <c r="NPM97" s="129"/>
      <c r="NPN97" s="129"/>
      <c r="NPO97" s="129"/>
      <c r="NPP97" s="129"/>
      <c r="NPQ97" s="129"/>
      <c r="NPR97" s="129"/>
      <c r="NPS97" s="129"/>
      <c r="NPT97" s="129"/>
      <c r="NPU97" s="129"/>
      <c r="NPV97" s="129"/>
      <c r="NPW97" s="129"/>
      <c r="NPX97" s="129"/>
      <c r="NPY97" s="129"/>
      <c r="NPZ97" s="129"/>
      <c r="NQA97" s="129"/>
      <c r="NQB97" s="129"/>
      <c r="NQC97" s="129"/>
      <c r="NQD97" s="129"/>
      <c r="NQE97" s="129"/>
      <c r="NQF97" s="129"/>
      <c r="NQG97" s="129"/>
      <c r="NQH97" s="129"/>
      <c r="NQI97" s="129"/>
      <c r="NQJ97" s="129"/>
      <c r="NQK97" s="129"/>
      <c r="NQL97" s="129"/>
      <c r="NQM97" s="129"/>
      <c r="NQN97" s="129"/>
      <c r="NQO97" s="129"/>
      <c r="NQP97" s="129"/>
      <c r="NQQ97" s="129"/>
      <c r="NQR97" s="129"/>
      <c r="NQS97" s="129"/>
      <c r="NQT97" s="129"/>
      <c r="NQU97" s="129"/>
      <c r="NQV97" s="129"/>
      <c r="NQW97" s="129"/>
      <c r="NQX97" s="129"/>
      <c r="NQY97" s="129"/>
      <c r="NQZ97" s="129"/>
      <c r="NRA97" s="129"/>
      <c r="NRB97" s="129"/>
      <c r="NRC97" s="129"/>
      <c r="NRD97" s="129"/>
      <c r="NRE97" s="129"/>
      <c r="NRF97" s="129"/>
      <c r="NRG97" s="129"/>
      <c r="NRH97" s="129"/>
      <c r="NRI97" s="129"/>
      <c r="NRJ97" s="129"/>
      <c r="NRK97" s="129"/>
      <c r="NRL97" s="129"/>
      <c r="NRM97" s="129"/>
      <c r="NRN97" s="129"/>
      <c r="NRO97" s="129"/>
      <c r="NRP97" s="129"/>
      <c r="NRQ97" s="129"/>
      <c r="NRR97" s="129"/>
      <c r="NRS97" s="129"/>
      <c r="NRT97" s="129"/>
      <c r="NRU97" s="129"/>
      <c r="NRV97" s="129"/>
      <c r="NRW97" s="129"/>
      <c r="NRX97" s="129"/>
      <c r="NRY97" s="129"/>
      <c r="NRZ97" s="129"/>
      <c r="NSA97" s="129"/>
      <c r="NSB97" s="129"/>
      <c r="NSC97" s="129"/>
      <c r="NSD97" s="129"/>
      <c r="NSE97" s="129"/>
      <c r="NSF97" s="129"/>
      <c r="NSG97" s="129"/>
      <c r="NSH97" s="129"/>
      <c r="NSI97" s="129"/>
      <c r="NSJ97" s="129"/>
      <c r="NSK97" s="129"/>
      <c r="NSL97" s="129"/>
      <c r="NSM97" s="129"/>
      <c r="NSN97" s="129"/>
      <c r="NSO97" s="129"/>
      <c r="NSP97" s="129"/>
      <c r="NSQ97" s="129"/>
      <c r="NSR97" s="129"/>
      <c r="NSS97" s="129"/>
      <c r="NST97" s="129"/>
      <c r="NSU97" s="129"/>
      <c r="NSV97" s="129"/>
      <c r="NSW97" s="129"/>
      <c r="NSX97" s="129"/>
      <c r="NSY97" s="129"/>
      <c r="NSZ97" s="129"/>
      <c r="NTA97" s="129"/>
      <c r="NTB97" s="129"/>
      <c r="NTC97" s="129"/>
      <c r="NTD97" s="129"/>
      <c r="NTE97" s="129"/>
      <c r="NTF97" s="129"/>
      <c r="NTG97" s="129"/>
      <c r="NTH97" s="129"/>
      <c r="NTI97" s="129"/>
      <c r="NTJ97" s="129"/>
      <c r="NTK97" s="129"/>
      <c r="NTL97" s="129"/>
      <c r="NTM97" s="129"/>
      <c r="NTN97" s="129"/>
      <c r="NTO97" s="129"/>
      <c r="NTP97" s="129"/>
      <c r="NTQ97" s="129"/>
      <c r="NTR97" s="129"/>
      <c r="NTS97" s="129"/>
      <c r="NTT97" s="129"/>
      <c r="NTU97" s="129"/>
      <c r="NTV97" s="129"/>
      <c r="NTW97" s="129"/>
      <c r="NTX97" s="129"/>
      <c r="NTY97" s="129"/>
      <c r="NTZ97" s="129"/>
      <c r="NUA97" s="129"/>
      <c r="NUB97" s="129"/>
      <c r="NUC97" s="129"/>
      <c r="NUD97" s="129"/>
      <c r="NUE97" s="129"/>
      <c r="NUF97" s="129"/>
      <c r="NUG97" s="129"/>
      <c r="NUH97" s="129"/>
      <c r="NUI97" s="129"/>
      <c r="NUJ97" s="129"/>
      <c r="NUK97" s="129"/>
      <c r="NUL97" s="129"/>
      <c r="NUM97" s="129"/>
      <c r="NUN97" s="129"/>
      <c r="NUO97" s="129"/>
      <c r="NUP97" s="129"/>
      <c r="NUQ97" s="129"/>
      <c r="NUR97" s="129"/>
      <c r="NUS97" s="129"/>
      <c r="NUT97" s="129"/>
      <c r="NUU97" s="129"/>
      <c r="NUV97" s="129"/>
      <c r="NUW97" s="129"/>
      <c r="NUX97" s="129"/>
      <c r="NUY97" s="129"/>
      <c r="NUZ97" s="129"/>
      <c r="NVA97" s="129"/>
      <c r="NVB97" s="129"/>
      <c r="NVC97" s="129"/>
      <c r="NVD97" s="129"/>
      <c r="NVE97" s="129"/>
      <c r="NVF97" s="129"/>
      <c r="NVG97" s="129"/>
      <c r="NVH97" s="129"/>
      <c r="NVI97" s="129"/>
      <c r="NVJ97" s="129"/>
      <c r="NVK97" s="129"/>
      <c r="NVL97" s="129"/>
      <c r="NVM97" s="129"/>
      <c r="NVN97" s="129"/>
      <c r="NVO97" s="129"/>
      <c r="NVP97" s="129"/>
      <c r="NVQ97" s="129"/>
      <c r="NVR97" s="129"/>
      <c r="NVS97" s="129"/>
      <c r="NVT97" s="129"/>
      <c r="NVU97" s="129"/>
      <c r="NVV97" s="129"/>
      <c r="NVW97" s="129"/>
      <c r="NVX97" s="129"/>
      <c r="NVY97" s="129"/>
      <c r="NVZ97" s="129"/>
      <c r="NWA97" s="129"/>
      <c r="NWB97" s="129"/>
      <c r="NWC97" s="129"/>
      <c r="NWD97" s="129"/>
      <c r="NWE97" s="129"/>
      <c r="NWF97" s="129"/>
      <c r="NWG97" s="129"/>
      <c r="NWH97" s="129"/>
      <c r="NWI97" s="129"/>
      <c r="NWJ97" s="129"/>
      <c r="NWK97" s="129"/>
      <c r="NWL97" s="129"/>
      <c r="NWM97" s="129"/>
      <c r="NWN97" s="129"/>
      <c r="NWO97" s="129"/>
      <c r="NWP97" s="129"/>
      <c r="NWQ97" s="129"/>
      <c r="NWR97" s="129"/>
      <c r="NWS97" s="129"/>
      <c r="NWT97" s="129"/>
      <c r="NWU97" s="129"/>
      <c r="NWV97" s="129"/>
      <c r="NWW97" s="129"/>
      <c r="NWX97" s="129"/>
      <c r="NWY97" s="129"/>
      <c r="NWZ97" s="129"/>
      <c r="NXA97" s="129"/>
      <c r="NXB97" s="129"/>
      <c r="NXC97" s="129"/>
      <c r="NXD97" s="129"/>
      <c r="NXE97" s="129"/>
      <c r="NXF97" s="129"/>
      <c r="NXG97" s="129"/>
      <c r="NXH97" s="129"/>
      <c r="NXI97" s="129"/>
      <c r="NXJ97" s="129"/>
      <c r="NXK97" s="129"/>
      <c r="NXL97" s="129"/>
      <c r="NXM97" s="129"/>
      <c r="NXN97" s="129"/>
      <c r="NXO97" s="129"/>
      <c r="NXP97" s="129"/>
      <c r="NXQ97" s="129"/>
      <c r="NXR97" s="129"/>
      <c r="NXS97" s="129"/>
      <c r="NXT97" s="129"/>
      <c r="NXU97" s="129"/>
      <c r="NXV97" s="129"/>
      <c r="NXW97" s="129"/>
      <c r="NXX97" s="129"/>
      <c r="NXY97" s="129"/>
      <c r="NXZ97" s="129"/>
      <c r="NYA97" s="129"/>
      <c r="NYB97" s="129"/>
      <c r="NYC97" s="129"/>
      <c r="NYD97" s="129"/>
      <c r="NYE97" s="129"/>
      <c r="NYF97" s="129"/>
      <c r="NYG97" s="129"/>
      <c r="NYH97" s="129"/>
      <c r="NYI97" s="129"/>
      <c r="NYJ97" s="129"/>
      <c r="NYK97" s="129"/>
      <c r="NYL97" s="129"/>
      <c r="NYM97" s="129"/>
      <c r="NYN97" s="129"/>
      <c r="NYO97" s="129"/>
      <c r="NYP97" s="129"/>
      <c r="NYQ97" s="129"/>
      <c r="NYR97" s="129"/>
      <c r="NYS97" s="129"/>
      <c r="NYT97" s="129"/>
      <c r="NYU97" s="129"/>
      <c r="NYV97" s="129"/>
      <c r="NYW97" s="129"/>
      <c r="NYX97" s="129"/>
      <c r="NYY97" s="129"/>
      <c r="NYZ97" s="129"/>
      <c r="NZA97" s="129"/>
      <c r="NZB97" s="129"/>
      <c r="NZC97" s="129"/>
      <c r="NZD97" s="129"/>
      <c r="NZE97" s="129"/>
      <c r="NZF97" s="129"/>
      <c r="NZG97" s="129"/>
      <c r="NZH97" s="129"/>
      <c r="NZI97" s="129"/>
      <c r="NZJ97" s="129"/>
      <c r="NZK97" s="129"/>
      <c r="NZL97" s="129"/>
      <c r="NZM97" s="129"/>
      <c r="NZN97" s="129"/>
      <c r="NZO97" s="129"/>
      <c r="NZP97" s="129"/>
      <c r="NZQ97" s="129"/>
      <c r="NZR97" s="129"/>
      <c r="NZS97" s="129"/>
      <c r="NZT97" s="129"/>
      <c r="NZU97" s="129"/>
      <c r="NZV97" s="129"/>
      <c r="NZW97" s="129"/>
      <c r="NZX97" s="129"/>
      <c r="NZY97" s="129"/>
      <c r="NZZ97" s="129"/>
      <c r="OAA97" s="129"/>
      <c r="OAB97" s="129"/>
      <c r="OAC97" s="129"/>
      <c r="OAD97" s="129"/>
      <c r="OAE97" s="129"/>
      <c r="OAF97" s="129"/>
      <c r="OAG97" s="129"/>
      <c r="OAH97" s="129"/>
      <c r="OAI97" s="129"/>
      <c r="OAJ97" s="129"/>
      <c r="OAK97" s="129"/>
      <c r="OAL97" s="129"/>
      <c r="OAM97" s="129"/>
      <c r="OAN97" s="129"/>
      <c r="OAO97" s="129"/>
      <c r="OAP97" s="129"/>
      <c r="OAQ97" s="129"/>
      <c r="OAR97" s="129"/>
      <c r="OAS97" s="129"/>
      <c r="OAT97" s="129"/>
      <c r="OAU97" s="129"/>
      <c r="OAV97" s="129"/>
      <c r="OAW97" s="129"/>
      <c r="OAX97" s="129"/>
      <c r="OAY97" s="129"/>
      <c r="OAZ97" s="129"/>
      <c r="OBA97" s="129"/>
      <c r="OBB97" s="129"/>
      <c r="OBC97" s="129"/>
      <c r="OBD97" s="129"/>
      <c r="OBE97" s="129"/>
      <c r="OBF97" s="129"/>
      <c r="OBG97" s="129"/>
      <c r="OBH97" s="129"/>
      <c r="OBI97" s="129"/>
      <c r="OBJ97" s="129"/>
      <c r="OBK97" s="129"/>
      <c r="OBL97" s="129"/>
      <c r="OBM97" s="129"/>
      <c r="OBN97" s="129"/>
      <c r="OBO97" s="129"/>
      <c r="OBP97" s="129"/>
      <c r="OBQ97" s="129"/>
      <c r="OBR97" s="129"/>
      <c r="OBS97" s="129"/>
      <c r="OBT97" s="129"/>
      <c r="OBU97" s="129"/>
      <c r="OBV97" s="129"/>
      <c r="OBW97" s="129"/>
      <c r="OBX97" s="129"/>
      <c r="OBY97" s="129"/>
      <c r="OBZ97" s="129"/>
      <c r="OCA97" s="129"/>
      <c r="OCB97" s="129"/>
      <c r="OCC97" s="129"/>
      <c r="OCD97" s="129"/>
      <c r="OCE97" s="129"/>
      <c r="OCF97" s="129"/>
      <c r="OCG97" s="129"/>
      <c r="OCH97" s="129"/>
      <c r="OCI97" s="129"/>
      <c r="OCJ97" s="129"/>
      <c r="OCK97" s="129"/>
      <c r="OCL97" s="129"/>
      <c r="OCM97" s="129"/>
      <c r="OCN97" s="129"/>
      <c r="OCO97" s="129"/>
      <c r="OCP97" s="129"/>
      <c r="OCQ97" s="129"/>
      <c r="OCR97" s="129"/>
      <c r="OCS97" s="129"/>
      <c r="OCT97" s="129"/>
      <c r="OCU97" s="129"/>
      <c r="OCV97" s="129"/>
      <c r="OCW97" s="129"/>
      <c r="OCX97" s="129"/>
      <c r="OCY97" s="129"/>
      <c r="OCZ97" s="129"/>
      <c r="ODA97" s="129"/>
      <c r="ODB97" s="129"/>
      <c r="ODC97" s="129"/>
      <c r="ODD97" s="129"/>
      <c r="ODE97" s="129"/>
      <c r="ODF97" s="129"/>
      <c r="ODG97" s="129"/>
      <c r="ODH97" s="129"/>
      <c r="ODI97" s="129"/>
      <c r="ODJ97" s="129"/>
      <c r="ODK97" s="129"/>
      <c r="ODL97" s="129"/>
      <c r="ODM97" s="129"/>
      <c r="ODN97" s="129"/>
      <c r="ODO97" s="129"/>
      <c r="ODP97" s="129"/>
      <c r="ODQ97" s="129"/>
      <c r="ODR97" s="129"/>
      <c r="ODS97" s="129"/>
      <c r="ODT97" s="129"/>
      <c r="ODU97" s="129"/>
      <c r="ODV97" s="129"/>
      <c r="ODW97" s="129"/>
      <c r="ODX97" s="129"/>
      <c r="ODY97" s="129"/>
      <c r="ODZ97" s="129"/>
      <c r="OEA97" s="129"/>
      <c r="OEB97" s="129"/>
      <c r="OEC97" s="129"/>
      <c r="OED97" s="129"/>
      <c r="OEE97" s="129"/>
      <c r="OEF97" s="129"/>
      <c r="OEG97" s="129"/>
      <c r="OEH97" s="129"/>
      <c r="OEI97" s="129"/>
      <c r="OEJ97" s="129"/>
      <c r="OEK97" s="129"/>
      <c r="OEL97" s="129"/>
      <c r="OEM97" s="129"/>
      <c r="OEN97" s="129"/>
      <c r="OEO97" s="129"/>
      <c r="OEP97" s="129"/>
      <c r="OEQ97" s="129"/>
      <c r="OER97" s="129"/>
      <c r="OES97" s="129"/>
      <c r="OET97" s="129"/>
      <c r="OEU97" s="129"/>
      <c r="OEV97" s="129"/>
      <c r="OEW97" s="129"/>
      <c r="OEX97" s="129"/>
      <c r="OEY97" s="129"/>
      <c r="OEZ97" s="129"/>
      <c r="OFA97" s="129"/>
      <c r="OFB97" s="129"/>
      <c r="OFC97" s="129"/>
      <c r="OFD97" s="129"/>
      <c r="OFE97" s="129"/>
      <c r="OFF97" s="129"/>
      <c r="OFG97" s="129"/>
      <c r="OFH97" s="129"/>
      <c r="OFI97" s="129"/>
      <c r="OFJ97" s="129"/>
      <c r="OFK97" s="129"/>
      <c r="OFL97" s="129"/>
      <c r="OFM97" s="129"/>
      <c r="OFN97" s="129"/>
      <c r="OFO97" s="129"/>
      <c r="OFP97" s="129"/>
      <c r="OFQ97" s="129"/>
      <c r="OFR97" s="129"/>
      <c r="OFS97" s="129"/>
      <c r="OFT97" s="129"/>
      <c r="OFU97" s="129"/>
      <c r="OFV97" s="129"/>
      <c r="OFW97" s="129"/>
      <c r="OFX97" s="129"/>
      <c r="OFY97" s="129"/>
      <c r="OFZ97" s="129"/>
      <c r="OGA97" s="129"/>
      <c r="OGB97" s="129"/>
      <c r="OGC97" s="129"/>
      <c r="OGD97" s="129"/>
      <c r="OGE97" s="129"/>
      <c r="OGF97" s="129"/>
      <c r="OGG97" s="129"/>
      <c r="OGH97" s="129"/>
      <c r="OGI97" s="129"/>
      <c r="OGJ97" s="129"/>
      <c r="OGK97" s="129"/>
      <c r="OGL97" s="129"/>
      <c r="OGM97" s="129"/>
      <c r="OGN97" s="129"/>
      <c r="OGO97" s="129"/>
      <c r="OGP97" s="129"/>
      <c r="OGQ97" s="129"/>
      <c r="OGR97" s="129"/>
      <c r="OGS97" s="129"/>
      <c r="OGT97" s="129"/>
      <c r="OGU97" s="129"/>
      <c r="OGV97" s="129"/>
      <c r="OGW97" s="129"/>
      <c r="OGX97" s="129"/>
      <c r="OGY97" s="129"/>
      <c r="OGZ97" s="129"/>
      <c r="OHA97" s="129"/>
      <c r="OHB97" s="129"/>
      <c r="OHC97" s="129"/>
      <c r="OHD97" s="129"/>
      <c r="OHE97" s="129"/>
      <c r="OHF97" s="129"/>
      <c r="OHG97" s="129"/>
      <c r="OHH97" s="129"/>
      <c r="OHI97" s="129"/>
      <c r="OHJ97" s="129"/>
      <c r="OHK97" s="129"/>
      <c r="OHL97" s="129"/>
      <c r="OHM97" s="129"/>
      <c r="OHN97" s="129"/>
      <c r="OHO97" s="129"/>
      <c r="OHP97" s="129"/>
      <c r="OHQ97" s="129"/>
      <c r="OHR97" s="129"/>
      <c r="OHS97" s="129"/>
      <c r="OHT97" s="129"/>
      <c r="OHU97" s="129"/>
      <c r="OHV97" s="129"/>
      <c r="OHW97" s="129"/>
      <c r="OHX97" s="129"/>
      <c r="OHY97" s="129"/>
      <c r="OHZ97" s="129"/>
      <c r="OIA97" s="129"/>
      <c r="OIB97" s="129"/>
      <c r="OIC97" s="129"/>
      <c r="OID97" s="129"/>
      <c r="OIE97" s="129"/>
      <c r="OIF97" s="129"/>
      <c r="OIG97" s="129"/>
      <c r="OIH97" s="129"/>
      <c r="OII97" s="129"/>
      <c r="OIJ97" s="129"/>
      <c r="OIK97" s="129"/>
      <c r="OIL97" s="129"/>
      <c r="OIM97" s="129"/>
      <c r="OIN97" s="129"/>
      <c r="OIO97" s="129"/>
      <c r="OIP97" s="129"/>
      <c r="OIQ97" s="129"/>
      <c r="OIR97" s="129"/>
      <c r="OIS97" s="129"/>
      <c r="OIT97" s="129"/>
      <c r="OIU97" s="129"/>
      <c r="OIV97" s="129"/>
      <c r="OIW97" s="129"/>
      <c r="OIX97" s="129"/>
      <c r="OIY97" s="129"/>
      <c r="OIZ97" s="129"/>
      <c r="OJA97" s="129"/>
      <c r="OJB97" s="129"/>
      <c r="OJC97" s="129"/>
      <c r="OJD97" s="129"/>
      <c r="OJE97" s="129"/>
      <c r="OJF97" s="129"/>
      <c r="OJG97" s="129"/>
      <c r="OJH97" s="129"/>
      <c r="OJI97" s="129"/>
      <c r="OJJ97" s="129"/>
      <c r="OJK97" s="129"/>
      <c r="OJL97" s="129"/>
      <c r="OJM97" s="129"/>
      <c r="OJN97" s="129"/>
      <c r="OJO97" s="129"/>
      <c r="OJP97" s="129"/>
      <c r="OJQ97" s="129"/>
      <c r="OJR97" s="129"/>
      <c r="OJS97" s="129"/>
      <c r="OJT97" s="129"/>
      <c r="OJU97" s="129"/>
      <c r="OJV97" s="129"/>
      <c r="OJW97" s="129"/>
      <c r="OJX97" s="129"/>
      <c r="OJY97" s="129"/>
      <c r="OJZ97" s="129"/>
      <c r="OKA97" s="129"/>
      <c r="OKB97" s="129"/>
      <c r="OKC97" s="129"/>
      <c r="OKD97" s="129"/>
      <c r="OKE97" s="129"/>
      <c r="OKF97" s="129"/>
      <c r="OKG97" s="129"/>
      <c r="OKH97" s="129"/>
      <c r="OKI97" s="129"/>
      <c r="OKJ97" s="129"/>
      <c r="OKK97" s="129"/>
      <c r="OKL97" s="129"/>
      <c r="OKM97" s="129"/>
      <c r="OKN97" s="129"/>
      <c r="OKO97" s="129"/>
      <c r="OKP97" s="129"/>
      <c r="OKQ97" s="129"/>
      <c r="OKR97" s="129"/>
      <c r="OKS97" s="129"/>
      <c r="OKT97" s="129"/>
      <c r="OKU97" s="129"/>
      <c r="OKV97" s="129"/>
      <c r="OKW97" s="129"/>
      <c r="OKX97" s="129"/>
      <c r="OKY97" s="129"/>
      <c r="OKZ97" s="129"/>
      <c r="OLA97" s="129"/>
      <c r="OLB97" s="129"/>
      <c r="OLC97" s="129"/>
      <c r="OLD97" s="129"/>
      <c r="OLE97" s="129"/>
      <c r="OLF97" s="129"/>
      <c r="OLG97" s="129"/>
      <c r="OLH97" s="129"/>
      <c r="OLI97" s="129"/>
      <c r="OLJ97" s="129"/>
      <c r="OLK97" s="129"/>
      <c r="OLL97" s="129"/>
      <c r="OLM97" s="129"/>
      <c r="OLN97" s="129"/>
      <c r="OLO97" s="129"/>
      <c r="OLP97" s="129"/>
      <c r="OLQ97" s="129"/>
      <c r="OLR97" s="129"/>
      <c r="OLS97" s="129"/>
      <c r="OLT97" s="129"/>
      <c r="OLU97" s="129"/>
      <c r="OLV97" s="129"/>
      <c r="OLW97" s="129"/>
      <c r="OLX97" s="129"/>
      <c r="OLY97" s="129"/>
      <c r="OLZ97" s="129"/>
      <c r="OMA97" s="129"/>
      <c r="OMB97" s="129"/>
      <c r="OMC97" s="129"/>
      <c r="OMD97" s="129"/>
      <c r="OME97" s="129"/>
      <c r="OMF97" s="129"/>
      <c r="OMG97" s="129"/>
      <c r="OMH97" s="129"/>
      <c r="OMI97" s="129"/>
      <c r="OMJ97" s="129"/>
      <c r="OMK97" s="129"/>
      <c r="OML97" s="129"/>
      <c r="OMM97" s="129"/>
      <c r="OMN97" s="129"/>
      <c r="OMO97" s="129"/>
      <c r="OMP97" s="129"/>
      <c r="OMQ97" s="129"/>
      <c r="OMR97" s="129"/>
      <c r="OMS97" s="129"/>
      <c r="OMT97" s="129"/>
      <c r="OMU97" s="129"/>
      <c r="OMV97" s="129"/>
      <c r="OMW97" s="129"/>
      <c r="OMX97" s="129"/>
      <c r="OMY97" s="129"/>
      <c r="OMZ97" s="129"/>
      <c r="ONA97" s="129"/>
      <c r="ONB97" s="129"/>
      <c r="ONC97" s="129"/>
      <c r="OND97" s="129"/>
      <c r="ONE97" s="129"/>
      <c r="ONF97" s="129"/>
      <c r="ONG97" s="129"/>
      <c r="ONH97" s="129"/>
      <c r="ONI97" s="129"/>
      <c r="ONJ97" s="129"/>
      <c r="ONK97" s="129"/>
      <c r="ONL97" s="129"/>
      <c r="ONM97" s="129"/>
      <c r="ONN97" s="129"/>
      <c r="ONO97" s="129"/>
      <c r="ONP97" s="129"/>
      <c r="ONQ97" s="129"/>
      <c r="ONR97" s="129"/>
      <c r="ONS97" s="129"/>
      <c r="ONT97" s="129"/>
      <c r="ONU97" s="129"/>
      <c r="ONV97" s="129"/>
      <c r="ONW97" s="129"/>
      <c r="ONX97" s="129"/>
      <c r="ONY97" s="129"/>
      <c r="ONZ97" s="129"/>
      <c r="OOA97" s="129"/>
      <c r="OOB97" s="129"/>
      <c r="OOC97" s="129"/>
      <c r="OOD97" s="129"/>
      <c r="OOE97" s="129"/>
      <c r="OOF97" s="129"/>
      <c r="OOG97" s="129"/>
      <c r="OOH97" s="129"/>
      <c r="OOI97" s="129"/>
      <c r="OOJ97" s="129"/>
      <c r="OOK97" s="129"/>
      <c r="OOL97" s="129"/>
      <c r="OOM97" s="129"/>
      <c r="OON97" s="129"/>
      <c r="OOO97" s="129"/>
      <c r="OOP97" s="129"/>
      <c r="OOQ97" s="129"/>
      <c r="OOR97" s="129"/>
      <c r="OOS97" s="129"/>
      <c r="OOT97" s="129"/>
      <c r="OOU97" s="129"/>
      <c r="OOV97" s="129"/>
      <c r="OOW97" s="129"/>
      <c r="OOX97" s="129"/>
      <c r="OOY97" s="129"/>
      <c r="OOZ97" s="129"/>
      <c r="OPA97" s="129"/>
      <c r="OPB97" s="129"/>
      <c r="OPC97" s="129"/>
      <c r="OPD97" s="129"/>
      <c r="OPE97" s="129"/>
      <c r="OPF97" s="129"/>
      <c r="OPG97" s="129"/>
      <c r="OPH97" s="129"/>
      <c r="OPI97" s="129"/>
      <c r="OPJ97" s="129"/>
      <c r="OPK97" s="129"/>
      <c r="OPL97" s="129"/>
      <c r="OPM97" s="129"/>
      <c r="OPN97" s="129"/>
      <c r="OPO97" s="129"/>
      <c r="OPP97" s="129"/>
      <c r="OPQ97" s="129"/>
      <c r="OPR97" s="129"/>
      <c r="OPS97" s="129"/>
      <c r="OPT97" s="129"/>
      <c r="OPU97" s="129"/>
      <c r="OPV97" s="129"/>
      <c r="OPW97" s="129"/>
      <c r="OPX97" s="129"/>
      <c r="OPY97" s="129"/>
      <c r="OPZ97" s="129"/>
      <c r="OQA97" s="129"/>
      <c r="OQB97" s="129"/>
      <c r="OQC97" s="129"/>
      <c r="OQD97" s="129"/>
      <c r="OQE97" s="129"/>
      <c r="OQF97" s="129"/>
      <c r="OQG97" s="129"/>
      <c r="OQH97" s="129"/>
      <c r="OQI97" s="129"/>
      <c r="OQJ97" s="129"/>
      <c r="OQK97" s="129"/>
      <c r="OQL97" s="129"/>
      <c r="OQM97" s="129"/>
      <c r="OQN97" s="129"/>
      <c r="OQO97" s="129"/>
      <c r="OQP97" s="129"/>
      <c r="OQQ97" s="129"/>
      <c r="OQR97" s="129"/>
      <c r="OQS97" s="129"/>
      <c r="OQT97" s="129"/>
      <c r="OQU97" s="129"/>
      <c r="OQV97" s="129"/>
      <c r="OQW97" s="129"/>
      <c r="OQX97" s="129"/>
      <c r="OQY97" s="129"/>
      <c r="OQZ97" s="129"/>
      <c r="ORA97" s="129"/>
      <c r="ORB97" s="129"/>
      <c r="ORC97" s="129"/>
      <c r="ORD97" s="129"/>
      <c r="ORE97" s="129"/>
      <c r="ORF97" s="129"/>
      <c r="ORG97" s="129"/>
      <c r="ORH97" s="129"/>
      <c r="ORI97" s="129"/>
      <c r="ORJ97" s="129"/>
      <c r="ORK97" s="129"/>
      <c r="ORL97" s="129"/>
      <c r="ORM97" s="129"/>
      <c r="ORN97" s="129"/>
      <c r="ORO97" s="129"/>
      <c r="ORP97" s="129"/>
      <c r="ORQ97" s="129"/>
      <c r="ORR97" s="129"/>
      <c r="ORS97" s="129"/>
      <c r="ORT97" s="129"/>
      <c r="ORU97" s="129"/>
      <c r="ORV97" s="129"/>
      <c r="ORW97" s="129"/>
      <c r="ORX97" s="129"/>
      <c r="ORY97" s="129"/>
      <c r="ORZ97" s="129"/>
      <c r="OSA97" s="129"/>
      <c r="OSB97" s="129"/>
      <c r="OSC97" s="129"/>
      <c r="OSD97" s="129"/>
      <c r="OSE97" s="129"/>
      <c r="OSF97" s="129"/>
      <c r="OSG97" s="129"/>
      <c r="OSH97" s="129"/>
      <c r="OSI97" s="129"/>
      <c r="OSJ97" s="129"/>
      <c r="OSK97" s="129"/>
      <c r="OSL97" s="129"/>
      <c r="OSM97" s="129"/>
      <c r="OSN97" s="129"/>
      <c r="OSO97" s="129"/>
      <c r="OSP97" s="129"/>
      <c r="OSQ97" s="129"/>
      <c r="OSR97" s="129"/>
      <c r="OSS97" s="129"/>
      <c r="OST97" s="129"/>
      <c r="OSU97" s="129"/>
      <c r="OSV97" s="129"/>
      <c r="OSW97" s="129"/>
      <c r="OSX97" s="129"/>
      <c r="OSY97" s="129"/>
      <c r="OSZ97" s="129"/>
      <c r="OTA97" s="129"/>
      <c r="OTB97" s="129"/>
      <c r="OTC97" s="129"/>
      <c r="OTD97" s="129"/>
      <c r="OTE97" s="129"/>
      <c r="OTF97" s="129"/>
      <c r="OTG97" s="129"/>
      <c r="OTH97" s="129"/>
      <c r="OTI97" s="129"/>
      <c r="OTJ97" s="129"/>
      <c r="OTK97" s="129"/>
      <c r="OTL97" s="129"/>
      <c r="OTM97" s="129"/>
      <c r="OTN97" s="129"/>
      <c r="OTO97" s="129"/>
      <c r="OTP97" s="129"/>
      <c r="OTQ97" s="129"/>
      <c r="OTR97" s="129"/>
      <c r="OTS97" s="129"/>
      <c r="OTT97" s="129"/>
      <c r="OTU97" s="129"/>
      <c r="OTV97" s="129"/>
      <c r="OTW97" s="129"/>
      <c r="OTX97" s="129"/>
      <c r="OTY97" s="129"/>
      <c r="OTZ97" s="129"/>
      <c r="OUA97" s="129"/>
      <c r="OUB97" s="129"/>
      <c r="OUC97" s="129"/>
      <c r="OUD97" s="129"/>
      <c r="OUE97" s="129"/>
      <c r="OUF97" s="129"/>
      <c r="OUG97" s="129"/>
      <c r="OUH97" s="129"/>
      <c r="OUI97" s="129"/>
      <c r="OUJ97" s="129"/>
      <c r="OUK97" s="129"/>
      <c r="OUL97" s="129"/>
      <c r="OUM97" s="129"/>
      <c r="OUN97" s="129"/>
      <c r="OUO97" s="129"/>
      <c r="OUP97" s="129"/>
      <c r="OUQ97" s="129"/>
      <c r="OUR97" s="129"/>
      <c r="OUS97" s="129"/>
      <c r="OUT97" s="129"/>
      <c r="OUU97" s="129"/>
      <c r="OUV97" s="129"/>
      <c r="OUW97" s="129"/>
      <c r="OUX97" s="129"/>
      <c r="OUY97" s="129"/>
      <c r="OUZ97" s="129"/>
      <c r="OVA97" s="129"/>
      <c r="OVB97" s="129"/>
      <c r="OVC97" s="129"/>
      <c r="OVD97" s="129"/>
      <c r="OVE97" s="129"/>
      <c r="OVF97" s="129"/>
      <c r="OVG97" s="129"/>
      <c r="OVH97" s="129"/>
      <c r="OVI97" s="129"/>
      <c r="OVJ97" s="129"/>
      <c r="OVK97" s="129"/>
      <c r="OVL97" s="129"/>
      <c r="OVM97" s="129"/>
      <c r="OVN97" s="129"/>
      <c r="OVO97" s="129"/>
      <c r="OVP97" s="129"/>
      <c r="OVQ97" s="129"/>
      <c r="OVR97" s="129"/>
      <c r="OVS97" s="129"/>
      <c r="OVT97" s="129"/>
      <c r="OVU97" s="129"/>
      <c r="OVV97" s="129"/>
      <c r="OVW97" s="129"/>
      <c r="OVX97" s="129"/>
      <c r="OVY97" s="129"/>
      <c r="OVZ97" s="129"/>
      <c r="OWA97" s="129"/>
      <c r="OWB97" s="129"/>
      <c r="OWC97" s="129"/>
      <c r="OWD97" s="129"/>
      <c r="OWE97" s="129"/>
      <c r="OWF97" s="129"/>
      <c r="OWG97" s="129"/>
      <c r="OWH97" s="129"/>
      <c r="OWI97" s="129"/>
      <c r="OWJ97" s="129"/>
      <c r="OWK97" s="129"/>
      <c r="OWL97" s="129"/>
      <c r="OWM97" s="129"/>
      <c r="OWN97" s="129"/>
      <c r="OWO97" s="129"/>
      <c r="OWP97" s="129"/>
      <c r="OWQ97" s="129"/>
      <c r="OWR97" s="129"/>
      <c r="OWS97" s="129"/>
      <c r="OWT97" s="129"/>
      <c r="OWU97" s="129"/>
      <c r="OWV97" s="129"/>
      <c r="OWW97" s="129"/>
      <c r="OWX97" s="129"/>
      <c r="OWY97" s="129"/>
      <c r="OWZ97" s="129"/>
      <c r="OXA97" s="129"/>
      <c r="OXB97" s="129"/>
      <c r="OXC97" s="129"/>
      <c r="OXD97" s="129"/>
      <c r="OXE97" s="129"/>
      <c r="OXF97" s="129"/>
      <c r="OXG97" s="129"/>
      <c r="OXH97" s="129"/>
      <c r="OXI97" s="129"/>
      <c r="OXJ97" s="129"/>
      <c r="OXK97" s="129"/>
      <c r="OXL97" s="129"/>
      <c r="OXM97" s="129"/>
      <c r="OXN97" s="129"/>
      <c r="OXO97" s="129"/>
      <c r="OXP97" s="129"/>
      <c r="OXQ97" s="129"/>
      <c r="OXR97" s="129"/>
      <c r="OXS97" s="129"/>
      <c r="OXT97" s="129"/>
      <c r="OXU97" s="129"/>
      <c r="OXV97" s="129"/>
      <c r="OXW97" s="129"/>
      <c r="OXX97" s="129"/>
      <c r="OXY97" s="129"/>
      <c r="OXZ97" s="129"/>
      <c r="OYA97" s="129"/>
      <c r="OYB97" s="129"/>
      <c r="OYC97" s="129"/>
      <c r="OYD97" s="129"/>
      <c r="OYE97" s="129"/>
      <c r="OYF97" s="129"/>
      <c r="OYG97" s="129"/>
      <c r="OYH97" s="129"/>
      <c r="OYI97" s="129"/>
      <c r="OYJ97" s="129"/>
      <c r="OYK97" s="129"/>
      <c r="OYL97" s="129"/>
      <c r="OYM97" s="129"/>
      <c r="OYN97" s="129"/>
      <c r="OYO97" s="129"/>
      <c r="OYP97" s="129"/>
      <c r="OYQ97" s="129"/>
      <c r="OYR97" s="129"/>
      <c r="OYS97" s="129"/>
      <c r="OYT97" s="129"/>
      <c r="OYU97" s="129"/>
      <c r="OYV97" s="129"/>
      <c r="OYW97" s="129"/>
      <c r="OYX97" s="129"/>
      <c r="OYY97" s="129"/>
      <c r="OYZ97" s="129"/>
      <c r="OZA97" s="129"/>
      <c r="OZB97" s="129"/>
      <c r="OZC97" s="129"/>
      <c r="OZD97" s="129"/>
      <c r="OZE97" s="129"/>
      <c r="OZF97" s="129"/>
      <c r="OZG97" s="129"/>
      <c r="OZH97" s="129"/>
      <c r="OZI97" s="129"/>
      <c r="OZJ97" s="129"/>
      <c r="OZK97" s="129"/>
      <c r="OZL97" s="129"/>
      <c r="OZM97" s="129"/>
      <c r="OZN97" s="129"/>
      <c r="OZO97" s="129"/>
      <c r="OZP97" s="129"/>
      <c r="OZQ97" s="129"/>
      <c r="OZR97" s="129"/>
      <c r="OZS97" s="129"/>
      <c r="OZT97" s="129"/>
      <c r="OZU97" s="129"/>
      <c r="OZV97" s="129"/>
      <c r="OZW97" s="129"/>
      <c r="OZX97" s="129"/>
      <c r="OZY97" s="129"/>
      <c r="OZZ97" s="129"/>
      <c r="PAA97" s="129"/>
      <c r="PAB97" s="129"/>
      <c r="PAC97" s="129"/>
      <c r="PAD97" s="129"/>
      <c r="PAE97" s="129"/>
      <c r="PAF97" s="129"/>
      <c r="PAG97" s="129"/>
      <c r="PAH97" s="129"/>
      <c r="PAI97" s="129"/>
      <c r="PAJ97" s="129"/>
      <c r="PAK97" s="129"/>
      <c r="PAL97" s="129"/>
      <c r="PAM97" s="129"/>
      <c r="PAN97" s="129"/>
      <c r="PAO97" s="129"/>
      <c r="PAP97" s="129"/>
      <c r="PAQ97" s="129"/>
      <c r="PAR97" s="129"/>
      <c r="PAS97" s="129"/>
      <c r="PAT97" s="129"/>
      <c r="PAU97" s="129"/>
      <c r="PAV97" s="129"/>
      <c r="PAW97" s="129"/>
      <c r="PAX97" s="129"/>
      <c r="PAY97" s="129"/>
      <c r="PAZ97" s="129"/>
      <c r="PBA97" s="129"/>
      <c r="PBB97" s="129"/>
      <c r="PBC97" s="129"/>
      <c r="PBD97" s="129"/>
      <c r="PBE97" s="129"/>
      <c r="PBF97" s="129"/>
      <c r="PBG97" s="129"/>
      <c r="PBH97" s="129"/>
      <c r="PBI97" s="129"/>
      <c r="PBJ97" s="129"/>
      <c r="PBK97" s="129"/>
      <c r="PBL97" s="129"/>
      <c r="PBM97" s="129"/>
      <c r="PBN97" s="129"/>
      <c r="PBO97" s="129"/>
      <c r="PBP97" s="129"/>
      <c r="PBQ97" s="129"/>
      <c r="PBR97" s="129"/>
      <c r="PBS97" s="129"/>
      <c r="PBT97" s="129"/>
      <c r="PBU97" s="129"/>
      <c r="PBV97" s="129"/>
      <c r="PBW97" s="129"/>
      <c r="PBX97" s="129"/>
      <c r="PBY97" s="129"/>
      <c r="PBZ97" s="129"/>
      <c r="PCA97" s="129"/>
      <c r="PCB97" s="129"/>
      <c r="PCC97" s="129"/>
      <c r="PCD97" s="129"/>
      <c r="PCE97" s="129"/>
      <c r="PCF97" s="129"/>
      <c r="PCG97" s="129"/>
      <c r="PCH97" s="129"/>
      <c r="PCI97" s="129"/>
      <c r="PCJ97" s="129"/>
      <c r="PCK97" s="129"/>
      <c r="PCL97" s="129"/>
      <c r="PCM97" s="129"/>
      <c r="PCN97" s="129"/>
      <c r="PCO97" s="129"/>
      <c r="PCP97" s="129"/>
      <c r="PCQ97" s="129"/>
      <c r="PCR97" s="129"/>
      <c r="PCS97" s="129"/>
      <c r="PCT97" s="129"/>
      <c r="PCU97" s="129"/>
      <c r="PCV97" s="129"/>
      <c r="PCW97" s="129"/>
      <c r="PCX97" s="129"/>
      <c r="PCY97" s="129"/>
      <c r="PCZ97" s="129"/>
      <c r="PDA97" s="129"/>
      <c r="PDB97" s="129"/>
      <c r="PDC97" s="129"/>
      <c r="PDD97" s="129"/>
      <c r="PDE97" s="129"/>
      <c r="PDF97" s="129"/>
      <c r="PDG97" s="129"/>
      <c r="PDH97" s="129"/>
      <c r="PDI97" s="129"/>
      <c r="PDJ97" s="129"/>
      <c r="PDK97" s="129"/>
      <c r="PDL97" s="129"/>
      <c r="PDM97" s="129"/>
      <c r="PDN97" s="129"/>
      <c r="PDO97" s="129"/>
      <c r="PDP97" s="129"/>
      <c r="PDQ97" s="129"/>
      <c r="PDR97" s="129"/>
      <c r="PDS97" s="129"/>
      <c r="PDT97" s="129"/>
      <c r="PDU97" s="129"/>
      <c r="PDV97" s="129"/>
      <c r="PDW97" s="129"/>
      <c r="PDX97" s="129"/>
      <c r="PDY97" s="129"/>
      <c r="PDZ97" s="129"/>
      <c r="PEA97" s="129"/>
      <c r="PEB97" s="129"/>
      <c r="PEC97" s="129"/>
      <c r="PED97" s="129"/>
      <c r="PEE97" s="129"/>
      <c r="PEF97" s="129"/>
      <c r="PEG97" s="129"/>
      <c r="PEH97" s="129"/>
      <c r="PEI97" s="129"/>
      <c r="PEJ97" s="129"/>
      <c r="PEK97" s="129"/>
      <c r="PEL97" s="129"/>
      <c r="PEM97" s="129"/>
      <c r="PEN97" s="129"/>
      <c r="PEO97" s="129"/>
      <c r="PEP97" s="129"/>
      <c r="PEQ97" s="129"/>
      <c r="PER97" s="129"/>
      <c r="PES97" s="129"/>
      <c r="PET97" s="129"/>
      <c r="PEU97" s="129"/>
      <c r="PEV97" s="129"/>
      <c r="PEW97" s="129"/>
      <c r="PEX97" s="129"/>
      <c r="PEY97" s="129"/>
      <c r="PEZ97" s="129"/>
      <c r="PFA97" s="129"/>
      <c r="PFB97" s="129"/>
      <c r="PFC97" s="129"/>
      <c r="PFD97" s="129"/>
      <c r="PFE97" s="129"/>
      <c r="PFF97" s="129"/>
      <c r="PFG97" s="129"/>
      <c r="PFH97" s="129"/>
      <c r="PFI97" s="129"/>
      <c r="PFJ97" s="129"/>
      <c r="PFK97" s="129"/>
      <c r="PFL97" s="129"/>
      <c r="PFM97" s="129"/>
      <c r="PFN97" s="129"/>
      <c r="PFO97" s="129"/>
      <c r="PFP97" s="129"/>
      <c r="PFQ97" s="129"/>
      <c r="PFR97" s="129"/>
      <c r="PFS97" s="129"/>
      <c r="PFT97" s="129"/>
      <c r="PFU97" s="129"/>
      <c r="PFV97" s="129"/>
      <c r="PFW97" s="129"/>
      <c r="PFX97" s="129"/>
      <c r="PFY97" s="129"/>
      <c r="PFZ97" s="129"/>
      <c r="PGA97" s="129"/>
      <c r="PGB97" s="129"/>
      <c r="PGC97" s="129"/>
      <c r="PGD97" s="129"/>
      <c r="PGE97" s="129"/>
      <c r="PGF97" s="129"/>
      <c r="PGG97" s="129"/>
      <c r="PGH97" s="129"/>
      <c r="PGI97" s="129"/>
      <c r="PGJ97" s="129"/>
      <c r="PGK97" s="129"/>
      <c r="PGL97" s="129"/>
      <c r="PGM97" s="129"/>
      <c r="PGN97" s="129"/>
      <c r="PGO97" s="129"/>
      <c r="PGP97" s="129"/>
      <c r="PGQ97" s="129"/>
      <c r="PGR97" s="129"/>
      <c r="PGS97" s="129"/>
      <c r="PGT97" s="129"/>
      <c r="PGU97" s="129"/>
      <c r="PGV97" s="129"/>
      <c r="PGW97" s="129"/>
      <c r="PGX97" s="129"/>
      <c r="PGY97" s="129"/>
      <c r="PGZ97" s="129"/>
      <c r="PHA97" s="129"/>
      <c r="PHB97" s="129"/>
      <c r="PHC97" s="129"/>
      <c r="PHD97" s="129"/>
      <c r="PHE97" s="129"/>
      <c r="PHF97" s="129"/>
      <c r="PHG97" s="129"/>
      <c r="PHH97" s="129"/>
      <c r="PHI97" s="129"/>
      <c r="PHJ97" s="129"/>
      <c r="PHK97" s="129"/>
      <c r="PHL97" s="129"/>
      <c r="PHM97" s="129"/>
      <c r="PHN97" s="129"/>
      <c r="PHO97" s="129"/>
      <c r="PHP97" s="129"/>
      <c r="PHQ97" s="129"/>
      <c r="PHR97" s="129"/>
      <c r="PHS97" s="129"/>
      <c r="PHT97" s="129"/>
      <c r="PHU97" s="129"/>
      <c r="PHV97" s="129"/>
      <c r="PHW97" s="129"/>
      <c r="PHX97" s="129"/>
      <c r="PHY97" s="129"/>
      <c r="PHZ97" s="129"/>
      <c r="PIA97" s="129"/>
      <c r="PIB97" s="129"/>
      <c r="PIC97" s="129"/>
      <c r="PID97" s="129"/>
      <c r="PIE97" s="129"/>
      <c r="PIF97" s="129"/>
      <c r="PIG97" s="129"/>
      <c r="PIH97" s="129"/>
      <c r="PII97" s="129"/>
      <c r="PIJ97" s="129"/>
      <c r="PIK97" s="129"/>
      <c r="PIL97" s="129"/>
      <c r="PIM97" s="129"/>
      <c r="PIN97" s="129"/>
      <c r="PIO97" s="129"/>
      <c r="PIP97" s="129"/>
      <c r="PIQ97" s="129"/>
      <c r="PIR97" s="129"/>
      <c r="PIS97" s="129"/>
      <c r="PIT97" s="129"/>
      <c r="PIU97" s="129"/>
      <c r="PIV97" s="129"/>
      <c r="PIW97" s="129"/>
      <c r="PIX97" s="129"/>
      <c r="PIY97" s="129"/>
      <c r="PIZ97" s="129"/>
      <c r="PJA97" s="129"/>
      <c r="PJB97" s="129"/>
      <c r="PJC97" s="129"/>
      <c r="PJD97" s="129"/>
      <c r="PJE97" s="129"/>
      <c r="PJF97" s="129"/>
      <c r="PJG97" s="129"/>
      <c r="PJH97" s="129"/>
      <c r="PJI97" s="129"/>
      <c r="PJJ97" s="129"/>
      <c r="PJK97" s="129"/>
      <c r="PJL97" s="129"/>
      <c r="PJM97" s="129"/>
      <c r="PJN97" s="129"/>
      <c r="PJO97" s="129"/>
      <c r="PJP97" s="129"/>
      <c r="PJQ97" s="129"/>
      <c r="PJR97" s="129"/>
      <c r="PJS97" s="129"/>
      <c r="PJT97" s="129"/>
      <c r="PJU97" s="129"/>
      <c r="PJV97" s="129"/>
      <c r="PJW97" s="129"/>
      <c r="PJX97" s="129"/>
      <c r="PJY97" s="129"/>
      <c r="PJZ97" s="129"/>
      <c r="PKA97" s="129"/>
      <c r="PKB97" s="129"/>
      <c r="PKC97" s="129"/>
      <c r="PKD97" s="129"/>
      <c r="PKE97" s="129"/>
      <c r="PKF97" s="129"/>
      <c r="PKG97" s="129"/>
      <c r="PKH97" s="129"/>
      <c r="PKI97" s="129"/>
      <c r="PKJ97" s="129"/>
      <c r="PKK97" s="129"/>
      <c r="PKL97" s="129"/>
      <c r="PKM97" s="129"/>
      <c r="PKN97" s="129"/>
      <c r="PKO97" s="129"/>
      <c r="PKP97" s="129"/>
      <c r="PKQ97" s="129"/>
      <c r="PKR97" s="129"/>
      <c r="PKS97" s="129"/>
      <c r="PKT97" s="129"/>
      <c r="PKU97" s="129"/>
      <c r="PKV97" s="129"/>
      <c r="PKW97" s="129"/>
      <c r="PKX97" s="129"/>
      <c r="PKY97" s="129"/>
      <c r="PKZ97" s="129"/>
      <c r="PLA97" s="129"/>
      <c r="PLB97" s="129"/>
      <c r="PLC97" s="129"/>
      <c r="PLD97" s="129"/>
      <c r="PLE97" s="129"/>
      <c r="PLF97" s="129"/>
      <c r="PLG97" s="129"/>
      <c r="PLH97" s="129"/>
      <c r="PLI97" s="129"/>
      <c r="PLJ97" s="129"/>
      <c r="PLK97" s="129"/>
      <c r="PLL97" s="129"/>
      <c r="PLM97" s="129"/>
      <c r="PLN97" s="129"/>
      <c r="PLO97" s="129"/>
      <c r="PLP97" s="129"/>
      <c r="PLQ97" s="129"/>
      <c r="PLR97" s="129"/>
      <c r="PLS97" s="129"/>
      <c r="PLT97" s="129"/>
      <c r="PLU97" s="129"/>
      <c r="PLV97" s="129"/>
      <c r="PLW97" s="129"/>
      <c r="PLX97" s="129"/>
      <c r="PLY97" s="129"/>
      <c r="PLZ97" s="129"/>
      <c r="PMA97" s="129"/>
      <c r="PMB97" s="129"/>
      <c r="PMC97" s="129"/>
      <c r="PMD97" s="129"/>
      <c r="PME97" s="129"/>
      <c r="PMF97" s="129"/>
      <c r="PMG97" s="129"/>
      <c r="PMH97" s="129"/>
      <c r="PMI97" s="129"/>
      <c r="PMJ97" s="129"/>
      <c r="PMK97" s="129"/>
      <c r="PML97" s="129"/>
      <c r="PMM97" s="129"/>
      <c r="PMN97" s="129"/>
      <c r="PMO97" s="129"/>
      <c r="PMP97" s="129"/>
      <c r="PMQ97" s="129"/>
      <c r="PMR97" s="129"/>
      <c r="PMS97" s="129"/>
      <c r="PMT97" s="129"/>
      <c r="PMU97" s="129"/>
      <c r="PMV97" s="129"/>
      <c r="PMW97" s="129"/>
      <c r="PMX97" s="129"/>
      <c r="PMY97" s="129"/>
      <c r="PMZ97" s="129"/>
      <c r="PNA97" s="129"/>
      <c r="PNB97" s="129"/>
      <c r="PNC97" s="129"/>
      <c r="PND97" s="129"/>
      <c r="PNE97" s="129"/>
      <c r="PNF97" s="129"/>
      <c r="PNG97" s="129"/>
      <c r="PNH97" s="129"/>
      <c r="PNI97" s="129"/>
      <c r="PNJ97" s="129"/>
      <c r="PNK97" s="129"/>
      <c r="PNL97" s="129"/>
      <c r="PNM97" s="129"/>
      <c r="PNN97" s="129"/>
      <c r="PNO97" s="129"/>
      <c r="PNP97" s="129"/>
      <c r="PNQ97" s="129"/>
      <c r="PNR97" s="129"/>
      <c r="PNS97" s="129"/>
      <c r="PNT97" s="129"/>
      <c r="PNU97" s="129"/>
      <c r="PNV97" s="129"/>
      <c r="PNW97" s="129"/>
      <c r="PNX97" s="129"/>
      <c r="PNY97" s="129"/>
      <c r="PNZ97" s="129"/>
      <c r="POA97" s="129"/>
      <c r="POB97" s="129"/>
      <c r="POC97" s="129"/>
      <c r="POD97" s="129"/>
      <c r="POE97" s="129"/>
      <c r="POF97" s="129"/>
      <c r="POG97" s="129"/>
      <c r="POH97" s="129"/>
      <c r="POI97" s="129"/>
      <c r="POJ97" s="129"/>
      <c r="POK97" s="129"/>
      <c r="POL97" s="129"/>
      <c r="POM97" s="129"/>
      <c r="PON97" s="129"/>
      <c r="POO97" s="129"/>
      <c r="POP97" s="129"/>
      <c r="POQ97" s="129"/>
      <c r="POR97" s="129"/>
      <c r="POS97" s="129"/>
      <c r="POT97" s="129"/>
      <c r="POU97" s="129"/>
      <c r="POV97" s="129"/>
      <c r="POW97" s="129"/>
      <c r="POX97" s="129"/>
      <c r="POY97" s="129"/>
      <c r="POZ97" s="129"/>
      <c r="PPA97" s="129"/>
      <c r="PPB97" s="129"/>
      <c r="PPC97" s="129"/>
      <c r="PPD97" s="129"/>
      <c r="PPE97" s="129"/>
      <c r="PPF97" s="129"/>
      <c r="PPG97" s="129"/>
      <c r="PPH97" s="129"/>
      <c r="PPI97" s="129"/>
      <c r="PPJ97" s="129"/>
      <c r="PPK97" s="129"/>
      <c r="PPL97" s="129"/>
      <c r="PPM97" s="129"/>
      <c r="PPN97" s="129"/>
      <c r="PPO97" s="129"/>
      <c r="PPP97" s="129"/>
      <c r="PPQ97" s="129"/>
      <c r="PPR97" s="129"/>
      <c r="PPS97" s="129"/>
      <c r="PPT97" s="129"/>
      <c r="PPU97" s="129"/>
      <c r="PPV97" s="129"/>
      <c r="PPW97" s="129"/>
      <c r="PPX97" s="129"/>
      <c r="PPY97" s="129"/>
      <c r="PPZ97" s="129"/>
      <c r="PQA97" s="129"/>
      <c r="PQB97" s="129"/>
      <c r="PQC97" s="129"/>
      <c r="PQD97" s="129"/>
      <c r="PQE97" s="129"/>
      <c r="PQF97" s="129"/>
      <c r="PQG97" s="129"/>
      <c r="PQH97" s="129"/>
      <c r="PQI97" s="129"/>
      <c r="PQJ97" s="129"/>
      <c r="PQK97" s="129"/>
      <c r="PQL97" s="129"/>
      <c r="PQM97" s="129"/>
      <c r="PQN97" s="129"/>
      <c r="PQO97" s="129"/>
      <c r="PQP97" s="129"/>
      <c r="PQQ97" s="129"/>
      <c r="PQR97" s="129"/>
      <c r="PQS97" s="129"/>
      <c r="PQT97" s="129"/>
      <c r="PQU97" s="129"/>
      <c r="PQV97" s="129"/>
      <c r="PQW97" s="129"/>
      <c r="PQX97" s="129"/>
      <c r="PQY97" s="129"/>
      <c r="PQZ97" s="129"/>
      <c r="PRA97" s="129"/>
      <c r="PRB97" s="129"/>
      <c r="PRC97" s="129"/>
      <c r="PRD97" s="129"/>
      <c r="PRE97" s="129"/>
      <c r="PRF97" s="129"/>
      <c r="PRG97" s="129"/>
      <c r="PRH97" s="129"/>
      <c r="PRI97" s="129"/>
      <c r="PRJ97" s="129"/>
      <c r="PRK97" s="129"/>
      <c r="PRL97" s="129"/>
      <c r="PRM97" s="129"/>
      <c r="PRN97" s="129"/>
      <c r="PRO97" s="129"/>
      <c r="PRP97" s="129"/>
      <c r="PRQ97" s="129"/>
      <c r="PRR97" s="129"/>
      <c r="PRS97" s="129"/>
      <c r="PRT97" s="129"/>
      <c r="PRU97" s="129"/>
      <c r="PRV97" s="129"/>
      <c r="PRW97" s="129"/>
      <c r="PRX97" s="129"/>
      <c r="PRY97" s="129"/>
      <c r="PRZ97" s="129"/>
      <c r="PSA97" s="129"/>
      <c r="PSB97" s="129"/>
      <c r="PSC97" s="129"/>
      <c r="PSD97" s="129"/>
      <c r="PSE97" s="129"/>
      <c r="PSF97" s="129"/>
      <c r="PSG97" s="129"/>
      <c r="PSH97" s="129"/>
      <c r="PSI97" s="129"/>
      <c r="PSJ97" s="129"/>
      <c r="PSK97" s="129"/>
      <c r="PSL97" s="129"/>
      <c r="PSM97" s="129"/>
      <c r="PSN97" s="129"/>
      <c r="PSO97" s="129"/>
      <c r="PSP97" s="129"/>
      <c r="PSQ97" s="129"/>
      <c r="PSR97" s="129"/>
      <c r="PSS97" s="129"/>
      <c r="PST97" s="129"/>
      <c r="PSU97" s="129"/>
      <c r="PSV97" s="129"/>
      <c r="PSW97" s="129"/>
      <c r="PSX97" s="129"/>
      <c r="PSY97" s="129"/>
      <c r="PSZ97" s="129"/>
      <c r="PTA97" s="129"/>
      <c r="PTB97" s="129"/>
      <c r="PTC97" s="129"/>
      <c r="PTD97" s="129"/>
      <c r="PTE97" s="129"/>
      <c r="PTF97" s="129"/>
      <c r="PTG97" s="129"/>
      <c r="PTH97" s="129"/>
      <c r="PTI97" s="129"/>
      <c r="PTJ97" s="129"/>
      <c r="PTK97" s="129"/>
      <c r="PTL97" s="129"/>
      <c r="PTM97" s="129"/>
      <c r="PTN97" s="129"/>
      <c r="PTO97" s="129"/>
      <c r="PTP97" s="129"/>
      <c r="PTQ97" s="129"/>
      <c r="PTR97" s="129"/>
      <c r="PTS97" s="129"/>
      <c r="PTT97" s="129"/>
      <c r="PTU97" s="129"/>
      <c r="PTV97" s="129"/>
      <c r="PTW97" s="129"/>
      <c r="PTX97" s="129"/>
      <c r="PTY97" s="129"/>
      <c r="PTZ97" s="129"/>
      <c r="PUA97" s="129"/>
      <c r="PUB97" s="129"/>
      <c r="PUC97" s="129"/>
      <c r="PUD97" s="129"/>
      <c r="PUE97" s="129"/>
      <c r="PUF97" s="129"/>
      <c r="PUG97" s="129"/>
      <c r="PUH97" s="129"/>
      <c r="PUI97" s="129"/>
      <c r="PUJ97" s="129"/>
      <c r="PUK97" s="129"/>
      <c r="PUL97" s="129"/>
      <c r="PUM97" s="129"/>
      <c r="PUN97" s="129"/>
      <c r="PUO97" s="129"/>
      <c r="PUP97" s="129"/>
      <c r="PUQ97" s="129"/>
      <c r="PUR97" s="129"/>
      <c r="PUS97" s="129"/>
      <c r="PUT97" s="129"/>
      <c r="PUU97" s="129"/>
      <c r="PUV97" s="129"/>
      <c r="PUW97" s="129"/>
      <c r="PUX97" s="129"/>
      <c r="PUY97" s="129"/>
      <c r="PUZ97" s="129"/>
      <c r="PVA97" s="129"/>
      <c r="PVB97" s="129"/>
      <c r="PVC97" s="129"/>
      <c r="PVD97" s="129"/>
      <c r="PVE97" s="129"/>
      <c r="PVF97" s="129"/>
      <c r="PVG97" s="129"/>
      <c r="PVH97" s="129"/>
      <c r="PVI97" s="129"/>
      <c r="PVJ97" s="129"/>
      <c r="PVK97" s="129"/>
      <c r="PVL97" s="129"/>
      <c r="PVM97" s="129"/>
      <c r="PVN97" s="129"/>
      <c r="PVO97" s="129"/>
      <c r="PVP97" s="129"/>
      <c r="PVQ97" s="129"/>
      <c r="PVR97" s="129"/>
      <c r="PVS97" s="129"/>
      <c r="PVT97" s="129"/>
      <c r="PVU97" s="129"/>
      <c r="PVV97" s="129"/>
      <c r="PVW97" s="129"/>
      <c r="PVX97" s="129"/>
      <c r="PVY97" s="129"/>
      <c r="PVZ97" s="129"/>
      <c r="PWA97" s="129"/>
      <c r="PWB97" s="129"/>
      <c r="PWC97" s="129"/>
      <c r="PWD97" s="129"/>
      <c r="PWE97" s="129"/>
      <c r="PWF97" s="129"/>
      <c r="PWG97" s="129"/>
      <c r="PWH97" s="129"/>
      <c r="PWI97" s="129"/>
      <c r="PWJ97" s="129"/>
      <c r="PWK97" s="129"/>
      <c r="PWL97" s="129"/>
      <c r="PWM97" s="129"/>
      <c r="PWN97" s="129"/>
      <c r="PWO97" s="129"/>
      <c r="PWP97" s="129"/>
      <c r="PWQ97" s="129"/>
      <c r="PWR97" s="129"/>
      <c r="PWS97" s="129"/>
      <c r="PWT97" s="129"/>
      <c r="PWU97" s="129"/>
      <c r="PWV97" s="129"/>
      <c r="PWW97" s="129"/>
      <c r="PWX97" s="129"/>
      <c r="PWY97" s="129"/>
      <c r="PWZ97" s="129"/>
      <c r="PXA97" s="129"/>
      <c r="PXB97" s="129"/>
      <c r="PXC97" s="129"/>
      <c r="PXD97" s="129"/>
      <c r="PXE97" s="129"/>
      <c r="PXF97" s="129"/>
      <c r="PXG97" s="129"/>
      <c r="PXH97" s="129"/>
      <c r="PXI97" s="129"/>
      <c r="PXJ97" s="129"/>
      <c r="PXK97" s="129"/>
      <c r="PXL97" s="129"/>
      <c r="PXM97" s="129"/>
      <c r="PXN97" s="129"/>
      <c r="PXO97" s="129"/>
      <c r="PXP97" s="129"/>
      <c r="PXQ97" s="129"/>
      <c r="PXR97" s="129"/>
      <c r="PXS97" s="129"/>
      <c r="PXT97" s="129"/>
      <c r="PXU97" s="129"/>
      <c r="PXV97" s="129"/>
      <c r="PXW97" s="129"/>
      <c r="PXX97" s="129"/>
      <c r="PXY97" s="129"/>
      <c r="PXZ97" s="129"/>
      <c r="PYA97" s="129"/>
      <c r="PYB97" s="129"/>
      <c r="PYC97" s="129"/>
      <c r="PYD97" s="129"/>
      <c r="PYE97" s="129"/>
      <c r="PYF97" s="129"/>
      <c r="PYG97" s="129"/>
      <c r="PYH97" s="129"/>
      <c r="PYI97" s="129"/>
      <c r="PYJ97" s="129"/>
      <c r="PYK97" s="129"/>
      <c r="PYL97" s="129"/>
      <c r="PYM97" s="129"/>
      <c r="PYN97" s="129"/>
      <c r="PYO97" s="129"/>
      <c r="PYP97" s="129"/>
      <c r="PYQ97" s="129"/>
      <c r="PYR97" s="129"/>
      <c r="PYS97" s="129"/>
      <c r="PYT97" s="129"/>
      <c r="PYU97" s="129"/>
      <c r="PYV97" s="129"/>
      <c r="PYW97" s="129"/>
      <c r="PYX97" s="129"/>
      <c r="PYY97" s="129"/>
      <c r="PYZ97" s="129"/>
      <c r="PZA97" s="129"/>
      <c r="PZB97" s="129"/>
      <c r="PZC97" s="129"/>
      <c r="PZD97" s="129"/>
      <c r="PZE97" s="129"/>
      <c r="PZF97" s="129"/>
      <c r="PZG97" s="129"/>
      <c r="PZH97" s="129"/>
      <c r="PZI97" s="129"/>
      <c r="PZJ97" s="129"/>
      <c r="PZK97" s="129"/>
      <c r="PZL97" s="129"/>
      <c r="PZM97" s="129"/>
      <c r="PZN97" s="129"/>
      <c r="PZO97" s="129"/>
      <c r="PZP97" s="129"/>
      <c r="PZQ97" s="129"/>
      <c r="PZR97" s="129"/>
      <c r="PZS97" s="129"/>
      <c r="PZT97" s="129"/>
      <c r="PZU97" s="129"/>
      <c r="PZV97" s="129"/>
      <c r="PZW97" s="129"/>
      <c r="PZX97" s="129"/>
      <c r="PZY97" s="129"/>
      <c r="PZZ97" s="129"/>
      <c r="QAA97" s="129"/>
      <c r="QAB97" s="129"/>
      <c r="QAC97" s="129"/>
      <c r="QAD97" s="129"/>
      <c r="QAE97" s="129"/>
      <c r="QAF97" s="129"/>
      <c r="QAG97" s="129"/>
      <c r="QAH97" s="129"/>
      <c r="QAI97" s="129"/>
      <c r="QAJ97" s="129"/>
      <c r="QAK97" s="129"/>
      <c r="QAL97" s="129"/>
      <c r="QAM97" s="129"/>
      <c r="QAN97" s="129"/>
      <c r="QAO97" s="129"/>
      <c r="QAP97" s="129"/>
      <c r="QAQ97" s="129"/>
      <c r="QAR97" s="129"/>
      <c r="QAS97" s="129"/>
      <c r="QAT97" s="129"/>
      <c r="QAU97" s="129"/>
      <c r="QAV97" s="129"/>
      <c r="QAW97" s="129"/>
      <c r="QAX97" s="129"/>
      <c r="QAY97" s="129"/>
      <c r="QAZ97" s="129"/>
      <c r="QBA97" s="129"/>
      <c r="QBB97" s="129"/>
      <c r="QBC97" s="129"/>
      <c r="QBD97" s="129"/>
      <c r="QBE97" s="129"/>
      <c r="QBF97" s="129"/>
      <c r="QBG97" s="129"/>
      <c r="QBH97" s="129"/>
      <c r="QBI97" s="129"/>
      <c r="QBJ97" s="129"/>
      <c r="QBK97" s="129"/>
      <c r="QBL97" s="129"/>
      <c r="QBM97" s="129"/>
      <c r="QBN97" s="129"/>
      <c r="QBO97" s="129"/>
      <c r="QBP97" s="129"/>
      <c r="QBQ97" s="129"/>
      <c r="QBR97" s="129"/>
      <c r="QBS97" s="129"/>
      <c r="QBT97" s="129"/>
      <c r="QBU97" s="129"/>
      <c r="QBV97" s="129"/>
      <c r="QBW97" s="129"/>
      <c r="QBX97" s="129"/>
      <c r="QBY97" s="129"/>
      <c r="QBZ97" s="129"/>
      <c r="QCA97" s="129"/>
      <c r="QCB97" s="129"/>
      <c r="QCC97" s="129"/>
      <c r="QCD97" s="129"/>
      <c r="QCE97" s="129"/>
      <c r="QCF97" s="129"/>
      <c r="QCG97" s="129"/>
      <c r="QCH97" s="129"/>
      <c r="QCI97" s="129"/>
      <c r="QCJ97" s="129"/>
      <c r="QCK97" s="129"/>
      <c r="QCL97" s="129"/>
      <c r="QCM97" s="129"/>
      <c r="QCN97" s="129"/>
      <c r="QCO97" s="129"/>
      <c r="QCP97" s="129"/>
      <c r="QCQ97" s="129"/>
      <c r="QCR97" s="129"/>
      <c r="QCS97" s="129"/>
      <c r="QCT97" s="129"/>
      <c r="QCU97" s="129"/>
      <c r="QCV97" s="129"/>
      <c r="QCW97" s="129"/>
      <c r="QCX97" s="129"/>
      <c r="QCY97" s="129"/>
      <c r="QCZ97" s="129"/>
      <c r="QDA97" s="129"/>
      <c r="QDB97" s="129"/>
      <c r="QDC97" s="129"/>
      <c r="QDD97" s="129"/>
      <c r="QDE97" s="129"/>
      <c r="QDF97" s="129"/>
      <c r="QDG97" s="129"/>
      <c r="QDH97" s="129"/>
      <c r="QDI97" s="129"/>
      <c r="QDJ97" s="129"/>
      <c r="QDK97" s="129"/>
      <c r="QDL97" s="129"/>
      <c r="QDM97" s="129"/>
      <c r="QDN97" s="129"/>
      <c r="QDO97" s="129"/>
      <c r="QDP97" s="129"/>
      <c r="QDQ97" s="129"/>
      <c r="QDR97" s="129"/>
      <c r="QDS97" s="129"/>
      <c r="QDT97" s="129"/>
      <c r="QDU97" s="129"/>
      <c r="QDV97" s="129"/>
      <c r="QDW97" s="129"/>
      <c r="QDX97" s="129"/>
      <c r="QDY97" s="129"/>
      <c r="QDZ97" s="129"/>
      <c r="QEA97" s="129"/>
      <c r="QEB97" s="129"/>
      <c r="QEC97" s="129"/>
      <c r="QED97" s="129"/>
      <c r="QEE97" s="129"/>
      <c r="QEF97" s="129"/>
      <c r="QEG97" s="129"/>
      <c r="QEH97" s="129"/>
      <c r="QEI97" s="129"/>
      <c r="QEJ97" s="129"/>
      <c r="QEK97" s="129"/>
      <c r="QEL97" s="129"/>
      <c r="QEM97" s="129"/>
      <c r="QEN97" s="129"/>
      <c r="QEO97" s="129"/>
      <c r="QEP97" s="129"/>
      <c r="QEQ97" s="129"/>
      <c r="QER97" s="129"/>
      <c r="QES97" s="129"/>
      <c r="QET97" s="129"/>
      <c r="QEU97" s="129"/>
      <c r="QEV97" s="129"/>
      <c r="QEW97" s="129"/>
      <c r="QEX97" s="129"/>
      <c r="QEY97" s="129"/>
      <c r="QEZ97" s="129"/>
      <c r="QFA97" s="129"/>
      <c r="QFB97" s="129"/>
      <c r="QFC97" s="129"/>
      <c r="QFD97" s="129"/>
      <c r="QFE97" s="129"/>
      <c r="QFF97" s="129"/>
      <c r="QFG97" s="129"/>
      <c r="QFH97" s="129"/>
      <c r="QFI97" s="129"/>
      <c r="QFJ97" s="129"/>
      <c r="QFK97" s="129"/>
      <c r="QFL97" s="129"/>
      <c r="QFM97" s="129"/>
      <c r="QFN97" s="129"/>
      <c r="QFO97" s="129"/>
      <c r="QFP97" s="129"/>
      <c r="QFQ97" s="129"/>
      <c r="QFR97" s="129"/>
      <c r="QFS97" s="129"/>
      <c r="QFT97" s="129"/>
      <c r="QFU97" s="129"/>
      <c r="QFV97" s="129"/>
      <c r="QFW97" s="129"/>
      <c r="QFX97" s="129"/>
      <c r="QFY97" s="129"/>
      <c r="QFZ97" s="129"/>
      <c r="QGA97" s="129"/>
      <c r="QGB97" s="129"/>
      <c r="QGC97" s="129"/>
      <c r="QGD97" s="129"/>
      <c r="QGE97" s="129"/>
      <c r="QGF97" s="129"/>
      <c r="QGG97" s="129"/>
      <c r="QGH97" s="129"/>
      <c r="QGI97" s="129"/>
      <c r="QGJ97" s="129"/>
      <c r="QGK97" s="129"/>
      <c r="QGL97" s="129"/>
      <c r="QGM97" s="129"/>
      <c r="QGN97" s="129"/>
      <c r="QGO97" s="129"/>
      <c r="QGP97" s="129"/>
      <c r="QGQ97" s="129"/>
      <c r="QGR97" s="129"/>
      <c r="QGS97" s="129"/>
      <c r="QGT97" s="129"/>
      <c r="QGU97" s="129"/>
      <c r="QGV97" s="129"/>
      <c r="QGW97" s="129"/>
      <c r="QGX97" s="129"/>
      <c r="QGY97" s="129"/>
      <c r="QGZ97" s="129"/>
      <c r="QHA97" s="129"/>
      <c r="QHB97" s="129"/>
      <c r="QHC97" s="129"/>
      <c r="QHD97" s="129"/>
      <c r="QHE97" s="129"/>
      <c r="QHF97" s="129"/>
      <c r="QHG97" s="129"/>
      <c r="QHH97" s="129"/>
      <c r="QHI97" s="129"/>
      <c r="QHJ97" s="129"/>
      <c r="QHK97" s="129"/>
      <c r="QHL97" s="129"/>
      <c r="QHM97" s="129"/>
      <c r="QHN97" s="129"/>
      <c r="QHO97" s="129"/>
      <c r="QHP97" s="129"/>
      <c r="QHQ97" s="129"/>
      <c r="QHR97" s="129"/>
      <c r="QHS97" s="129"/>
      <c r="QHT97" s="129"/>
      <c r="QHU97" s="129"/>
      <c r="QHV97" s="129"/>
      <c r="QHW97" s="129"/>
      <c r="QHX97" s="129"/>
      <c r="QHY97" s="129"/>
      <c r="QHZ97" s="129"/>
      <c r="QIA97" s="129"/>
      <c r="QIB97" s="129"/>
      <c r="QIC97" s="129"/>
      <c r="QID97" s="129"/>
      <c r="QIE97" s="129"/>
      <c r="QIF97" s="129"/>
      <c r="QIG97" s="129"/>
      <c r="QIH97" s="129"/>
      <c r="QII97" s="129"/>
      <c r="QIJ97" s="129"/>
      <c r="QIK97" s="129"/>
      <c r="QIL97" s="129"/>
      <c r="QIM97" s="129"/>
      <c r="QIN97" s="129"/>
      <c r="QIO97" s="129"/>
      <c r="QIP97" s="129"/>
      <c r="QIQ97" s="129"/>
      <c r="QIR97" s="129"/>
      <c r="QIS97" s="129"/>
      <c r="QIT97" s="129"/>
      <c r="QIU97" s="129"/>
      <c r="QIV97" s="129"/>
      <c r="QIW97" s="129"/>
      <c r="QIX97" s="129"/>
      <c r="QIY97" s="129"/>
      <c r="QIZ97" s="129"/>
      <c r="QJA97" s="129"/>
      <c r="QJB97" s="129"/>
      <c r="QJC97" s="129"/>
      <c r="QJD97" s="129"/>
      <c r="QJE97" s="129"/>
      <c r="QJF97" s="129"/>
      <c r="QJG97" s="129"/>
      <c r="QJH97" s="129"/>
      <c r="QJI97" s="129"/>
      <c r="QJJ97" s="129"/>
      <c r="QJK97" s="129"/>
      <c r="QJL97" s="129"/>
      <c r="QJM97" s="129"/>
      <c r="QJN97" s="129"/>
      <c r="QJO97" s="129"/>
      <c r="QJP97" s="129"/>
      <c r="QJQ97" s="129"/>
      <c r="QJR97" s="129"/>
      <c r="QJS97" s="129"/>
      <c r="QJT97" s="129"/>
      <c r="QJU97" s="129"/>
      <c r="QJV97" s="129"/>
      <c r="QJW97" s="129"/>
      <c r="QJX97" s="129"/>
      <c r="QJY97" s="129"/>
      <c r="QJZ97" s="129"/>
      <c r="QKA97" s="129"/>
      <c r="QKB97" s="129"/>
      <c r="QKC97" s="129"/>
      <c r="QKD97" s="129"/>
      <c r="QKE97" s="129"/>
      <c r="QKF97" s="129"/>
      <c r="QKG97" s="129"/>
      <c r="QKH97" s="129"/>
      <c r="QKI97" s="129"/>
      <c r="QKJ97" s="129"/>
      <c r="QKK97" s="129"/>
      <c r="QKL97" s="129"/>
      <c r="QKM97" s="129"/>
      <c r="QKN97" s="129"/>
      <c r="QKO97" s="129"/>
      <c r="QKP97" s="129"/>
      <c r="QKQ97" s="129"/>
      <c r="QKR97" s="129"/>
      <c r="QKS97" s="129"/>
      <c r="QKT97" s="129"/>
      <c r="QKU97" s="129"/>
      <c r="QKV97" s="129"/>
      <c r="QKW97" s="129"/>
      <c r="QKX97" s="129"/>
      <c r="QKY97" s="129"/>
      <c r="QKZ97" s="129"/>
      <c r="QLA97" s="129"/>
      <c r="QLB97" s="129"/>
      <c r="QLC97" s="129"/>
      <c r="QLD97" s="129"/>
      <c r="QLE97" s="129"/>
      <c r="QLF97" s="129"/>
      <c r="QLG97" s="129"/>
      <c r="QLH97" s="129"/>
      <c r="QLI97" s="129"/>
      <c r="QLJ97" s="129"/>
      <c r="QLK97" s="129"/>
      <c r="QLL97" s="129"/>
      <c r="QLM97" s="129"/>
      <c r="QLN97" s="129"/>
      <c r="QLO97" s="129"/>
      <c r="QLP97" s="129"/>
      <c r="QLQ97" s="129"/>
      <c r="QLR97" s="129"/>
      <c r="QLS97" s="129"/>
      <c r="QLT97" s="129"/>
      <c r="QLU97" s="129"/>
      <c r="QLV97" s="129"/>
      <c r="QLW97" s="129"/>
      <c r="QLX97" s="129"/>
      <c r="QLY97" s="129"/>
      <c r="QLZ97" s="129"/>
      <c r="QMA97" s="129"/>
      <c r="QMB97" s="129"/>
      <c r="QMC97" s="129"/>
      <c r="QMD97" s="129"/>
      <c r="QME97" s="129"/>
      <c r="QMF97" s="129"/>
      <c r="QMG97" s="129"/>
      <c r="QMH97" s="129"/>
      <c r="QMI97" s="129"/>
      <c r="QMJ97" s="129"/>
      <c r="QMK97" s="129"/>
      <c r="QML97" s="129"/>
      <c r="QMM97" s="129"/>
      <c r="QMN97" s="129"/>
      <c r="QMO97" s="129"/>
      <c r="QMP97" s="129"/>
      <c r="QMQ97" s="129"/>
      <c r="QMR97" s="129"/>
      <c r="QMS97" s="129"/>
      <c r="QMT97" s="129"/>
      <c r="QMU97" s="129"/>
      <c r="QMV97" s="129"/>
      <c r="QMW97" s="129"/>
      <c r="QMX97" s="129"/>
      <c r="QMY97" s="129"/>
      <c r="QMZ97" s="129"/>
      <c r="QNA97" s="129"/>
      <c r="QNB97" s="129"/>
      <c r="QNC97" s="129"/>
      <c r="QND97" s="129"/>
      <c r="QNE97" s="129"/>
      <c r="QNF97" s="129"/>
      <c r="QNG97" s="129"/>
      <c r="QNH97" s="129"/>
      <c r="QNI97" s="129"/>
      <c r="QNJ97" s="129"/>
      <c r="QNK97" s="129"/>
      <c r="QNL97" s="129"/>
      <c r="QNM97" s="129"/>
      <c r="QNN97" s="129"/>
      <c r="QNO97" s="129"/>
      <c r="QNP97" s="129"/>
      <c r="QNQ97" s="129"/>
      <c r="QNR97" s="129"/>
      <c r="QNS97" s="129"/>
      <c r="QNT97" s="129"/>
      <c r="QNU97" s="129"/>
      <c r="QNV97" s="129"/>
      <c r="QNW97" s="129"/>
      <c r="QNX97" s="129"/>
      <c r="QNY97" s="129"/>
      <c r="QNZ97" s="129"/>
      <c r="QOA97" s="129"/>
      <c r="QOB97" s="129"/>
      <c r="QOC97" s="129"/>
      <c r="QOD97" s="129"/>
      <c r="QOE97" s="129"/>
      <c r="QOF97" s="129"/>
      <c r="QOG97" s="129"/>
      <c r="QOH97" s="129"/>
      <c r="QOI97" s="129"/>
      <c r="QOJ97" s="129"/>
      <c r="QOK97" s="129"/>
      <c r="QOL97" s="129"/>
      <c r="QOM97" s="129"/>
      <c r="QON97" s="129"/>
      <c r="QOO97" s="129"/>
      <c r="QOP97" s="129"/>
      <c r="QOQ97" s="129"/>
      <c r="QOR97" s="129"/>
      <c r="QOS97" s="129"/>
      <c r="QOT97" s="129"/>
      <c r="QOU97" s="129"/>
      <c r="QOV97" s="129"/>
      <c r="QOW97" s="129"/>
      <c r="QOX97" s="129"/>
      <c r="QOY97" s="129"/>
      <c r="QOZ97" s="129"/>
      <c r="QPA97" s="129"/>
      <c r="QPB97" s="129"/>
      <c r="QPC97" s="129"/>
      <c r="QPD97" s="129"/>
      <c r="QPE97" s="129"/>
      <c r="QPF97" s="129"/>
      <c r="QPG97" s="129"/>
      <c r="QPH97" s="129"/>
      <c r="QPI97" s="129"/>
      <c r="QPJ97" s="129"/>
      <c r="QPK97" s="129"/>
      <c r="QPL97" s="129"/>
      <c r="QPM97" s="129"/>
      <c r="QPN97" s="129"/>
      <c r="QPO97" s="129"/>
      <c r="QPP97" s="129"/>
      <c r="QPQ97" s="129"/>
      <c r="QPR97" s="129"/>
      <c r="QPS97" s="129"/>
      <c r="QPT97" s="129"/>
      <c r="QPU97" s="129"/>
      <c r="QPV97" s="129"/>
      <c r="QPW97" s="129"/>
      <c r="QPX97" s="129"/>
      <c r="QPY97" s="129"/>
      <c r="QPZ97" s="129"/>
      <c r="QQA97" s="129"/>
      <c r="QQB97" s="129"/>
      <c r="QQC97" s="129"/>
      <c r="QQD97" s="129"/>
      <c r="QQE97" s="129"/>
      <c r="QQF97" s="129"/>
      <c r="QQG97" s="129"/>
      <c r="QQH97" s="129"/>
      <c r="QQI97" s="129"/>
      <c r="QQJ97" s="129"/>
      <c r="QQK97" s="129"/>
      <c r="QQL97" s="129"/>
      <c r="QQM97" s="129"/>
      <c r="QQN97" s="129"/>
      <c r="QQO97" s="129"/>
      <c r="QQP97" s="129"/>
      <c r="QQQ97" s="129"/>
      <c r="QQR97" s="129"/>
      <c r="QQS97" s="129"/>
      <c r="QQT97" s="129"/>
      <c r="QQU97" s="129"/>
      <c r="QQV97" s="129"/>
      <c r="QQW97" s="129"/>
      <c r="QQX97" s="129"/>
      <c r="QQY97" s="129"/>
      <c r="QQZ97" s="129"/>
      <c r="QRA97" s="129"/>
      <c r="QRB97" s="129"/>
      <c r="QRC97" s="129"/>
      <c r="QRD97" s="129"/>
      <c r="QRE97" s="129"/>
      <c r="QRF97" s="129"/>
      <c r="QRG97" s="129"/>
      <c r="QRH97" s="129"/>
      <c r="QRI97" s="129"/>
      <c r="QRJ97" s="129"/>
      <c r="QRK97" s="129"/>
      <c r="QRL97" s="129"/>
      <c r="QRM97" s="129"/>
      <c r="QRN97" s="129"/>
      <c r="QRO97" s="129"/>
      <c r="QRP97" s="129"/>
      <c r="QRQ97" s="129"/>
      <c r="QRR97" s="129"/>
      <c r="QRS97" s="129"/>
      <c r="QRT97" s="129"/>
      <c r="QRU97" s="129"/>
      <c r="QRV97" s="129"/>
      <c r="QRW97" s="129"/>
      <c r="QRX97" s="129"/>
      <c r="QRY97" s="129"/>
      <c r="QRZ97" s="129"/>
      <c r="QSA97" s="129"/>
      <c r="QSB97" s="129"/>
      <c r="QSC97" s="129"/>
      <c r="QSD97" s="129"/>
      <c r="QSE97" s="129"/>
      <c r="QSF97" s="129"/>
      <c r="QSG97" s="129"/>
      <c r="QSH97" s="129"/>
      <c r="QSI97" s="129"/>
      <c r="QSJ97" s="129"/>
      <c r="QSK97" s="129"/>
      <c r="QSL97" s="129"/>
      <c r="QSM97" s="129"/>
      <c r="QSN97" s="129"/>
      <c r="QSO97" s="129"/>
      <c r="QSP97" s="129"/>
      <c r="QSQ97" s="129"/>
      <c r="QSR97" s="129"/>
      <c r="QSS97" s="129"/>
      <c r="QST97" s="129"/>
      <c r="QSU97" s="129"/>
      <c r="QSV97" s="129"/>
      <c r="QSW97" s="129"/>
      <c r="QSX97" s="129"/>
      <c r="QSY97" s="129"/>
      <c r="QSZ97" s="129"/>
      <c r="QTA97" s="129"/>
      <c r="QTB97" s="129"/>
      <c r="QTC97" s="129"/>
      <c r="QTD97" s="129"/>
      <c r="QTE97" s="129"/>
      <c r="QTF97" s="129"/>
      <c r="QTG97" s="129"/>
      <c r="QTH97" s="129"/>
      <c r="QTI97" s="129"/>
      <c r="QTJ97" s="129"/>
      <c r="QTK97" s="129"/>
      <c r="QTL97" s="129"/>
      <c r="QTM97" s="129"/>
      <c r="QTN97" s="129"/>
      <c r="QTO97" s="129"/>
      <c r="QTP97" s="129"/>
      <c r="QTQ97" s="129"/>
      <c r="QTR97" s="129"/>
      <c r="QTS97" s="129"/>
      <c r="QTT97" s="129"/>
      <c r="QTU97" s="129"/>
      <c r="QTV97" s="129"/>
      <c r="QTW97" s="129"/>
      <c r="QTX97" s="129"/>
      <c r="QTY97" s="129"/>
      <c r="QTZ97" s="129"/>
      <c r="QUA97" s="129"/>
      <c r="QUB97" s="129"/>
      <c r="QUC97" s="129"/>
      <c r="QUD97" s="129"/>
      <c r="QUE97" s="129"/>
      <c r="QUF97" s="129"/>
      <c r="QUG97" s="129"/>
      <c r="QUH97" s="129"/>
      <c r="QUI97" s="129"/>
      <c r="QUJ97" s="129"/>
      <c r="QUK97" s="129"/>
      <c r="QUL97" s="129"/>
      <c r="QUM97" s="129"/>
      <c r="QUN97" s="129"/>
      <c r="QUO97" s="129"/>
      <c r="QUP97" s="129"/>
      <c r="QUQ97" s="129"/>
      <c r="QUR97" s="129"/>
      <c r="QUS97" s="129"/>
      <c r="QUT97" s="129"/>
      <c r="QUU97" s="129"/>
      <c r="QUV97" s="129"/>
      <c r="QUW97" s="129"/>
      <c r="QUX97" s="129"/>
      <c r="QUY97" s="129"/>
      <c r="QUZ97" s="129"/>
      <c r="QVA97" s="129"/>
      <c r="QVB97" s="129"/>
      <c r="QVC97" s="129"/>
      <c r="QVD97" s="129"/>
      <c r="QVE97" s="129"/>
      <c r="QVF97" s="129"/>
      <c r="QVG97" s="129"/>
      <c r="QVH97" s="129"/>
      <c r="QVI97" s="129"/>
      <c r="QVJ97" s="129"/>
      <c r="QVK97" s="129"/>
      <c r="QVL97" s="129"/>
      <c r="QVM97" s="129"/>
      <c r="QVN97" s="129"/>
      <c r="QVO97" s="129"/>
      <c r="QVP97" s="129"/>
      <c r="QVQ97" s="129"/>
      <c r="QVR97" s="129"/>
      <c r="QVS97" s="129"/>
      <c r="QVT97" s="129"/>
      <c r="QVU97" s="129"/>
      <c r="QVV97" s="129"/>
      <c r="QVW97" s="129"/>
      <c r="QVX97" s="129"/>
      <c r="QVY97" s="129"/>
      <c r="QVZ97" s="129"/>
      <c r="QWA97" s="129"/>
      <c r="QWB97" s="129"/>
      <c r="QWC97" s="129"/>
      <c r="QWD97" s="129"/>
      <c r="QWE97" s="129"/>
      <c r="QWF97" s="129"/>
      <c r="QWG97" s="129"/>
      <c r="QWH97" s="129"/>
      <c r="QWI97" s="129"/>
      <c r="QWJ97" s="129"/>
      <c r="QWK97" s="129"/>
      <c r="QWL97" s="129"/>
      <c r="QWM97" s="129"/>
      <c r="QWN97" s="129"/>
      <c r="QWO97" s="129"/>
      <c r="QWP97" s="129"/>
      <c r="QWQ97" s="129"/>
      <c r="QWR97" s="129"/>
      <c r="QWS97" s="129"/>
      <c r="QWT97" s="129"/>
      <c r="QWU97" s="129"/>
      <c r="QWV97" s="129"/>
      <c r="QWW97" s="129"/>
      <c r="QWX97" s="129"/>
      <c r="QWY97" s="129"/>
      <c r="QWZ97" s="129"/>
      <c r="QXA97" s="129"/>
      <c r="QXB97" s="129"/>
      <c r="QXC97" s="129"/>
      <c r="QXD97" s="129"/>
      <c r="QXE97" s="129"/>
      <c r="QXF97" s="129"/>
      <c r="QXG97" s="129"/>
      <c r="QXH97" s="129"/>
      <c r="QXI97" s="129"/>
      <c r="QXJ97" s="129"/>
      <c r="QXK97" s="129"/>
      <c r="QXL97" s="129"/>
      <c r="QXM97" s="129"/>
      <c r="QXN97" s="129"/>
      <c r="QXO97" s="129"/>
      <c r="QXP97" s="129"/>
      <c r="QXQ97" s="129"/>
      <c r="QXR97" s="129"/>
      <c r="QXS97" s="129"/>
      <c r="QXT97" s="129"/>
      <c r="QXU97" s="129"/>
      <c r="QXV97" s="129"/>
      <c r="QXW97" s="129"/>
      <c r="QXX97" s="129"/>
      <c r="QXY97" s="129"/>
      <c r="QXZ97" s="129"/>
      <c r="QYA97" s="129"/>
      <c r="QYB97" s="129"/>
      <c r="QYC97" s="129"/>
      <c r="QYD97" s="129"/>
      <c r="QYE97" s="129"/>
      <c r="QYF97" s="129"/>
      <c r="QYG97" s="129"/>
      <c r="QYH97" s="129"/>
      <c r="QYI97" s="129"/>
      <c r="QYJ97" s="129"/>
      <c r="QYK97" s="129"/>
      <c r="QYL97" s="129"/>
      <c r="QYM97" s="129"/>
      <c r="QYN97" s="129"/>
      <c r="QYO97" s="129"/>
      <c r="QYP97" s="129"/>
      <c r="QYQ97" s="129"/>
      <c r="QYR97" s="129"/>
      <c r="QYS97" s="129"/>
      <c r="QYT97" s="129"/>
      <c r="QYU97" s="129"/>
      <c r="QYV97" s="129"/>
      <c r="QYW97" s="129"/>
      <c r="QYX97" s="129"/>
      <c r="QYY97" s="129"/>
      <c r="QYZ97" s="129"/>
      <c r="QZA97" s="129"/>
      <c r="QZB97" s="129"/>
      <c r="QZC97" s="129"/>
      <c r="QZD97" s="129"/>
      <c r="QZE97" s="129"/>
      <c r="QZF97" s="129"/>
      <c r="QZG97" s="129"/>
      <c r="QZH97" s="129"/>
      <c r="QZI97" s="129"/>
      <c r="QZJ97" s="129"/>
      <c r="QZK97" s="129"/>
      <c r="QZL97" s="129"/>
      <c r="QZM97" s="129"/>
      <c r="QZN97" s="129"/>
      <c r="QZO97" s="129"/>
      <c r="QZP97" s="129"/>
      <c r="QZQ97" s="129"/>
      <c r="QZR97" s="129"/>
      <c r="QZS97" s="129"/>
      <c r="QZT97" s="129"/>
      <c r="QZU97" s="129"/>
      <c r="QZV97" s="129"/>
      <c r="QZW97" s="129"/>
      <c r="QZX97" s="129"/>
      <c r="QZY97" s="129"/>
      <c r="QZZ97" s="129"/>
      <c r="RAA97" s="129"/>
      <c r="RAB97" s="129"/>
      <c r="RAC97" s="129"/>
      <c r="RAD97" s="129"/>
      <c r="RAE97" s="129"/>
      <c r="RAF97" s="129"/>
      <c r="RAG97" s="129"/>
      <c r="RAH97" s="129"/>
      <c r="RAI97" s="129"/>
      <c r="RAJ97" s="129"/>
      <c r="RAK97" s="129"/>
      <c r="RAL97" s="129"/>
      <c r="RAM97" s="129"/>
      <c r="RAN97" s="129"/>
      <c r="RAO97" s="129"/>
      <c r="RAP97" s="129"/>
      <c r="RAQ97" s="129"/>
      <c r="RAR97" s="129"/>
      <c r="RAS97" s="129"/>
      <c r="RAT97" s="129"/>
      <c r="RAU97" s="129"/>
      <c r="RAV97" s="129"/>
      <c r="RAW97" s="129"/>
      <c r="RAX97" s="129"/>
      <c r="RAY97" s="129"/>
      <c r="RAZ97" s="129"/>
      <c r="RBA97" s="129"/>
      <c r="RBB97" s="129"/>
      <c r="RBC97" s="129"/>
      <c r="RBD97" s="129"/>
      <c r="RBE97" s="129"/>
      <c r="RBF97" s="129"/>
      <c r="RBG97" s="129"/>
      <c r="RBH97" s="129"/>
      <c r="RBI97" s="129"/>
      <c r="RBJ97" s="129"/>
      <c r="RBK97" s="129"/>
      <c r="RBL97" s="129"/>
      <c r="RBM97" s="129"/>
      <c r="RBN97" s="129"/>
      <c r="RBO97" s="129"/>
      <c r="RBP97" s="129"/>
      <c r="RBQ97" s="129"/>
      <c r="RBR97" s="129"/>
      <c r="RBS97" s="129"/>
      <c r="RBT97" s="129"/>
      <c r="RBU97" s="129"/>
      <c r="RBV97" s="129"/>
      <c r="RBW97" s="129"/>
      <c r="RBX97" s="129"/>
      <c r="RBY97" s="129"/>
      <c r="RBZ97" s="129"/>
      <c r="RCA97" s="129"/>
      <c r="RCB97" s="129"/>
      <c r="RCC97" s="129"/>
      <c r="RCD97" s="129"/>
      <c r="RCE97" s="129"/>
      <c r="RCF97" s="129"/>
      <c r="RCG97" s="129"/>
      <c r="RCH97" s="129"/>
      <c r="RCI97" s="129"/>
      <c r="RCJ97" s="129"/>
      <c r="RCK97" s="129"/>
      <c r="RCL97" s="129"/>
      <c r="RCM97" s="129"/>
      <c r="RCN97" s="129"/>
      <c r="RCO97" s="129"/>
      <c r="RCP97" s="129"/>
      <c r="RCQ97" s="129"/>
      <c r="RCR97" s="129"/>
      <c r="RCS97" s="129"/>
      <c r="RCT97" s="129"/>
      <c r="RCU97" s="129"/>
      <c r="RCV97" s="129"/>
      <c r="RCW97" s="129"/>
      <c r="RCX97" s="129"/>
      <c r="RCY97" s="129"/>
      <c r="RCZ97" s="129"/>
      <c r="RDA97" s="129"/>
      <c r="RDB97" s="129"/>
      <c r="RDC97" s="129"/>
      <c r="RDD97" s="129"/>
      <c r="RDE97" s="129"/>
      <c r="RDF97" s="129"/>
      <c r="RDG97" s="129"/>
      <c r="RDH97" s="129"/>
      <c r="RDI97" s="129"/>
      <c r="RDJ97" s="129"/>
      <c r="RDK97" s="129"/>
      <c r="RDL97" s="129"/>
      <c r="RDM97" s="129"/>
      <c r="RDN97" s="129"/>
      <c r="RDO97" s="129"/>
      <c r="RDP97" s="129"/>
      <c r="RDQ97" s="129"/>
      <c r="RDR97" s="129"/>
      <c r="RDS97" s="129"/>
      <c r="RDT97" s="129"/>
      <c r="RDU97" s="129"/>
      <c r="RDV97" s="129"/>
      <c r="RDW97" s="129"/>
      <c r="RDX97" s="129"/>
      <c r="RDY97" s="129"/>
      <c r="RDZ97" s="129"/>
      <c r="REA97" s="129"/>
      <c r="REB97" s="129"/>
      <c r="REC97" s="129"/>
      <c r="RED97" s="129"/>
      <c r="REE97" s="129"/>
      <c r="REF97" s="129"/>
      <c r="REG97" s="129"/>
      <c r="REH97" s="129"/>
      <c r="REI97" s="129"/>
      <c r="REJ97" s="129"/>
      <c r="REK97" s="129"/>
      <c r="REL97" s="129"/>
      <c r="REM97" s="129"/>
      <c r="REN97" s="129"/>
      <c r="REO97" s="129"/>
      <c r="REP97" s="129"/>
      <c r="REQ97" s="129"/>
      <c r="RER97" s="129"/>
      <c r="RES97" s="129"/>
      <c r="RET97" s="129"/>
      <c r="REU97" s="129"/>
      <c r="REV97" s="129"/>
      <c r="REW97" s="129"/>
      <c r="REX97" s="129"/>
      <c r="REY97" s="129"/>
      <c r="REZ97" s="129"/>
      <c r="RFA97" s="129"/>
      <c r="RFB97" s="129"/>
      <c r="RFC97" s="129"/>
      <c r="RFD97" s="129"/>
      <c r="RFE97" s="129"/>
      <c r="RFF97" s="129"/>
      <c r="RFG97" s="129"/>
      <c r="RFH97" s="129"/>
      <c r="RFI97" s="129"/>
      <c r="RFJ97" s="129"/>
      <c r="RFK97" s="129"/>
      <c r="RFL97" s="129"/>
      <c r="RFM97" s="129"/>
      <c r="RFN97" s="129"/>
      <c r="RFO97" s="129"/>
      <c r="RFP97" s="129"/>
      <c r="RFQ97" s="129"/>
      <c r="RFR97" s="129"/>
      <c r="RFS97" s="129"/>
      <c r="RFT97" s="129"/>
      <c r="RFU97" s="129"/>
      <c r="RFV97" s="129"/>
      <c r="RFW97" s="129"/>
      <c r="RFX97" s="129"/>
      <c r="RFY97" s="129"/>
      <c r="RFZ97" s="129"/>
      <c r="RGA97" s="129"/>
      <c r="RGB97" s="129"/>
      <c r="RGC97" s="129"/>
      <c r="RGD97" s="129"/>
      <c r="RGE97" s="129"/>
      <c r="RGF97" s="129"/>
      <c r="RGG97" s="129"/>
      <c r="RGH97" s="129"/>
      <c r="RGI97" s="129"/>
      <c r="RGJ97" s="129"/>
      <c r="RGK97" s="129"/>
      <c r="RGL97" s="129"/>
      <c r="RGM97" s="129"/>
      <c r="RGN97" s="129"/>
      <c r="RGO97" s="129"/>
      <c r="RGP97" s="129"/>
      <c r="RGQ97" s="129"/>
      <c r="RGR97" s="129"/>
      <c r="RGS97" s="129"/>
      <c r="RGT97" s="129"/>
      <c r="RGU97" s="129"/>
      <c r="RGV97" s="129"/>
      <c r="RGW97" s="129"/>
      <c r="RGX97" s="129"/>
      <c r="RGY97" s="129"/>
      <c r="RGZ97" s="129"/>
      <c r="RHA97" s="129"/>
      <c r="RHB97" s="129"/>
      <c r="RHC97" s="129"/>
      <c r="RHD97" s="129"/>
      <c r="RHE97" s="129"/>
      <c r="RHF97" s="129"/>
      <c r="RHG97" s="129"/>
      <c r="RHH97" s="129"/>
      <c r="RHI97" s="129"/>
      <c r="RHJ97" s="129"/>
      <c r="RHK97" s="129"/>
      <c r="RHL97" s="129"/>
      <c r="RHM97" s="129"/>
      <c r="RHN97" s="129"/>
      <c r="RHO97" s="129"/>
      <c r="RHP97" s="129"/>
      <c r="RHQ97" s="129"/>
      <c r="RHR97" s="129"/>
      <c r="RHS97" s="129"/>
      <c r="RHT97" s="129"/>
      <c r="RHU97" s="129"/>
      <c r="RHV97" s="129"/>
      <c r="RHW97" s="129"/>
      <c r="RHX97" s="129"/>
      <c r="RHY97" s="129"/>
      <c r="RHZ97" s="129"/>
      <c r="RIA97" s="129"/>
      <c r="RIB97" s="129"/>
      <c r="RIC97" s="129"/>
      <c r="RID97" s="129"/>
      <c r="RIE97" s="129"/>
      <c r="RIF97" s="129"/>
      <c r="RIG97" s="129"/>
      <c r="RIH97" s="129"/>
      <c r="RII97" s="129"/>
      <c r="RIJ97" s="129"/>
      <c r="RIK97" s="129"/>
      <c r="RIL97" s="129"/>
      <c r="RIM97" s="129"/>
      <c r="RIN97" s="129"/>
      <c r="RIO97" s="129"/>
      <c r="RIP97" s="129"/>
      <c r="RIQ97" s="129"/>
      <c r="RIR97" s="129"/>
      <c r="RIS97" s="129"/>
      <c r="RIT97" s="129"/>
      <c r="RIU97" s="129"/>
      <c r="RIV97" s="129"/>
      <c r="RIW97" s="129"/>
      <c r="RIX97" s="129"/>
      <c r="RIY97" s="129"/>
      <c r="RIZ97" s="129"/>
      <c r="RJA97" s="129"/>
      <c r="RJB97" s="129"/>
      <c r="RJC97" s="129"/>
      <c r="RJD97" s="129"/>
      <c r="RJE97" s="129"/>
      <c r="RJF97" s="129"/>
      <c r="RJG97" s="129"/>
      <c r="RJH97" s="129"/>
      <c r="RJI97" s="129"/>
      <c r="RJJ97" s="129"/>
      <c r="RJK97" s="129"/>
      <c r="RJL97" s="129"/>
      <c r="RJM97" s="129"/>
      <c r="RJN97" s="129"/>
      <c r="RJO97" s="129"/>
      <c r="RJP97" s="129"/>
      <c r="RJQ97" s="129"/>
      <c r="RJR97" s="129"/>
      <c r="RJS97" s="129"/>
      <c r="RJT97" s="129"/>
      <c r="RJU97" s="129"/>
      <c r="RJV97" s="129"/>
      <c r="RJW97" s="129"/>
      <c r="RJX97" s="129"/>
      <c r="RJY97" s="129"/>
      <c r="RJZ97" s="129"/>
      <c r="RKA97" s="129"/>
      <c r="RKB97" s="129"/>
      <c r="RKC97" s="129"/>
      <c r="RKD97" s="129"/>
      <c r="RKE97" s="129"/>
      <c r="RKF97" s="129"/>
      <c r="RKG97" s="129"/>
      <c r="RKH97" s="129"/>
      <c r="RKI97" s="129"/>
      <c r="RKJ97" s="129"/>
      <c r="RKK97" s="129"/>
      <c r="RKL97" s="129"/>
      <c r="RKM97" s="129"/>
      <c r="RKN97" s="129"/>
      <c r="RKO97" s="129"/>
      <c r="RKP97" s="129"/>
      <c r="RKQ97" s="129"/>
      <c r="RKR97" s="129"/>
      <c r="RKS97" s="129"/>
      <c r="RKT97" s="129"/>
      <c r="RKU97" s="129"/>
      <c r="RKV97" s="129"/>
      <c r="RKW97" s="129"/>
      <c r="RKX97" s="129"/>
      <c r="RKY97" s="129"/>
      <c r="RKZ97" s="129"/>
      <c r="RLA97" s="129"/>
      <c r="RLB97" s="129"/>
      <c r="RLC97" s="129"/>
      <c r="RLD97" s="129"/>
      <c r="RLE97" s="129"/>
      <c r="RLF97" s="129"/>
      <c r="RLG97" s="129"/>
      <c r="RLH97" s="129"/>
      <c r="RLI97" s="129"/>
      <c r="RLJ97" s="129"/>
      <c r="RLK97" s="129"/>
      <c r="RLL97" s="129"/>
      <c r="RLM97" s="129"/>
      <c r="RLN97" s="129"/>
      <c r="RLO97" s="129"/>
      <c r="RLP97" s="129"/>
      <c r="RLQ97" s="129"/>
      <c r="RLR97" s="129"/>
      <c r="RLS97" s="129"/>
      <c r="RLT97" s="129"/>
      <c r="RLU97" s="129"/>
      <c r="RLV97" s="129"/>
      <c r="RLW97" s="129"/>
      <c r="RLX97" s="129"/>
      <c r="RLY97" s="129"/>
      <c r="RLZ97" s="129"/>
      <c r="RMA97" s="129"/>
      <c r="RMB97" s="129"/>
      <c r="RMC97" s="129"/>
      <c r="RMD97" s="129"/>
      <c r="RME97" s="129"/>
      <c r="RMF97" s="129"/>
      <c r="RMG97" s="129"/>
      <c r="RMH97" s="129"/>
      <c r="RMI97" s="129"/>
      <c r="RMJ97" s="129"/>
      <c r="RMK97" s="129"/>
      <c r="RML97" s="129"/>
      <c r="RMM97" s="129"/>
      <c r="RMN97" s="129"/>
      <c r="RMO97" s="129"/>
      <c r="RMP97" s="129"/>
      <c r="RMQ97" s="129"/>
      <c r="RMR97" s="129"/>
      <c r="RMS97" s="129"/>
      <c r="RMT97" s="129"/>
      <c r="RMU97" s="129"/>
      <c r="RMV97" s="129"/>
      <c r="RMW97" s="129"/>
      <c r="RMX97" s="129"/>
      <c r="RMY97" s="129"/>
      <c r="RMZ97" s="129"/>
      <c r="RNA97" s="129"/>
      <c r="RNB97" s="129"/>
      <c r="RNC97" s="129"/>
      <c r="RND97" s="129"/>
      <c r="RNE97" s="129"/>
      <c r="RNF97" s="129"/>
      <c r="RNG97" s="129"/>
      <c r="RNH97" s="129"/>
      <c r="RNI97" s="129"/>
      <c r="RNJ97" s="129"/>
      <c r="RNK97" s="129"/>
      <c r="RNL97" s="129"/>
      <c r="RNM97" s="129"/>
      <c r="RNN97" s="129"/>
      <c r="RNO97" s="129"/>
      <c r="RNP97" s="129"/>
      <c r="RNQ97" s="129"/>
      <c r="RNR97" s="129"/>
      <c r="RNS97" s="129"/>
      <c r="RNT97" s="129"/>
      <c r="RNU97" s="129"/>
      <c r="RNV97" s="129"/>
      <c r="RNW97" s="129"/>
      <c r="RNX97" s="129"/>
      <c r="RNY97" s="129"/>
      <c r="RNZ97" s="129"/>
      <c r="ROA97" s="129"/>
      <c r="ROB97" s="129"/>
      <c r="ROC97" s="129"/>
      <c r="ROD97" s="129"/>
      <c r="ROE97" s="129"/>
      <c r="ROF97" s="129"/>
      <c r="ROG97" s="129"/>
      <c r="ROH97" s="129"/>
      <c r="ROI97" s="129"/>
      <c r="ROJ97" s="129"/>
      <c r="ROK97" s="129"/>
      <c r="ROL97" s="129"/>
      <c r="ROM97" s="129"/>
      <c r="RON97" s="129"/>
      <c r="ROO97" s="129"/>
      <c r="ROP97" s="129"/>
      <c r="ROQ97" s="129"/>
      <c r="ROR97" s="129"/>
      <c r="ROS97" s="129"/>
      <c r="ROT97" s="129"/>
      <c r="ROU97" s="129"/>
      <c r="ROV97" s="129"/>
      <c r="ROW97" s="129"/>
      <c r="ROX97" s="129"/>
      <c r="ROY97" s="129"/>
      <c r="ROZ97" s="129"/>
      <c r="RPA97" s="129"/>
      <c r="RPB97" s="129"/>
      <c r="RPC97" s="129"/>
      <c r="RPD97" s="129"/>
      <c r="RPE97" s="129"/>
      <c r="RPF97" s="129"/>
      <c r="RPG97" s="129"/>
      <c r="RPH97" s="129"/>
      <c r="RPI97" s="129"/>
      <c r="RPJ97" s="129"/>
      <c r="RPK97" s="129"/>
      <c r="RPL97" s="129"/>
      <c r="RPM97" s="129"/>
      <c r="RPN97" s="129"/>
      <c r="RPO97" s="129"/>
      <c r="RPP97" s="129"/>
      <c r="RPQ97" s="129"/>
      <c r="RPR97" s="129"/>
      <c r="RPS97" s="129"/>
      <c r="RPT97" s="129"/>
      <c r="RPU97" s="129"/>
      <c r="RPV97" s="129"/>
      <c r="RPW97" s="129"/>
      <c r="RPX97" s="129"/>
      <c r="RPY97" s="129"/>
      <c r="RPZ97" s="129"/>
      <c r="RQA97" s="129"/>
      <c r="RQB97" s="129"/>
      <c r="RQC97" s="129"/>
      <c r="RQD97" s="129"/>
      <c r="RQE97" s="129"/>
      <c r="RQF97" s="129"/>
      <c r="RQG97" s="129"/>
      <c r="RQH97" s="129"/>
      <c r="RQI97" s="129"/>
      <c r="RQJ97" s="129"/>
      <c r="RQK97" s="129"/>
      <c r="RQL97" s="129"/>
      <c r="RQM97" s="129"/>
      <c r="RQN97" s="129"/>
      <c r="RQO97" s="129"/>
      <c r="RQP97" s="129"/>
      <c r="RQQ97" s="129"/>
      <c r="RQR97" s="129"/>
      <c r="RQS97" s="129"/>
      <c r="RQT97" s="129"/>
      <c r="RQU97" s="129"/>
      <c r="RQV97" s="129"/>
      <c r="RQW97" s="129"/>
      <c r="RQX97" s="129"/>
      <c r="RQY97" s="129"/>
      <c r="RQZ97" s="129"/>
      <c r="RRA97" s="129"/>
      <c r="RRB97" s="129"/>
      <c r="RRC97" s="129"/>
      <c r="RRD97" s="129"/>
      <c r="RRE97" s="129"/>
      <c r="RRF97" s="129"/>
      <c r="RRG97" s="129"/>
      <c r="RRH97" s="129"/>
      <c r="RRI97" s="129"/>
      <c r="RRJ97" s="129"/>
      <c r="RRK97" s="129"/>
      <c r="RRL97" s="129"/>
      <c r="RRM97" s="129"/>
      <c r="RRN97" s="129"/>
      <c r="RRO97" s="129"/>
      <c r="RRP97" s="129"/>
      <c r="RRQ97" s="129"/>
      <c r="RRR97" s="129"/>
      <c r="RRS97" s="129"/>
      <c r="RRT97" s="129"/>
      <c r="RRU97" s="129"/>
      <c r="RRV97" s="129"/>
      <c r="RRW97" s="129"/>
      <c r="RRX97" s="129"/>
      <c r="RRY97" s="129"/>
      <c r="RRZ97" s="129"/>
      <c r="RSA97" s="129"/>
      <c r="RSB97" s="129"/>
      <c r="RSC97" s="129"/>
      <c r="RSD97" s="129"/>
      <c r="RSE97" s="129"/>
      <c r="RSF97" s="129"/>
      <c r="RSG97" s="129"/>
      <c r="RSH97" s="129"/>
      <c r="RSI97" s="129"/>
      <c r="RSJ97" s="129"/>
      <c r="RSK97" s="129"/>
      <c r="RSL97" s="129"/>
      <c r="RSM97" s="129"/>
      <c r="RSN97" s="129"/>
      <c r="RSO97" s="129"/>
      <c r="RSP97" s="129"/>
      <c r="RSQ97" s="129"/>
      <c r="RSR97" s="129"/>
      <c r="RSS97" s="129"/>
      <c r="RST97" s="129"/>
      <c r="RSU97" s="129"/>
      <c r="RSV97" s="129"/>
      <c r="RSW97" s="129"/>
      <c r="RSX97" s="129"/>
      <c r="RSY97" s="129"/>
      <c r="RSZ97" s="129"/>
      <c r="RTA97" s="129"/>
      <c r="RTB97" s="129"/>
      <c r="RTC97" s="129"/>
      <c r="RTD97" s="129"/>
      <c r="RTE97" s="129"/>
      <c r="RTF97" s="129"/>
      <c r="RTG97" s="129"/>
      <c r="RTH97" s="129"/>
      <c r="RTI97" s="129"/>
      <c r="RTJ97" s="129"/>
      <c r="RTK97" s="129"/>
      <c r="RTL97" s="129"/>
      <c r="RTM97" s="129"/>
      <c r="RTN97" s="129"/>
      <c r="RTO97" s="129"/>
      <c r="RTP97" s="129"/>
      <c r="RTQ97" s="129"/>
      <c r="RTR97" s="129"/>
      <c r="RTS97" s="129"/>
      <c r="RTT97" s="129"/>
      <c r="RTU97" s="129"/>
      <c r="RTV97" s="129"/>
      <c r="RTW97" s="129"/>
      <c r="RTX97" s="129"/>
      <c r="RTY97" s="129"/>
      <c r="RTZ97" s="129"/>
      <c r="RUA97" s="129"/>
      <c r="RUB97" s="129"/>
      <c r="RUC97" s="129"/>
      <c r="RUD97" s="129"/>
      <c r="RUE97" s="129"/>
      <c r="RUF97" s="129"/>
      <c r="RUG97" s="129"/>
      <c r="RUH97" s="129"/>
      <c r="RUI97" s="129"/>
      <c r="RUJ97" s="129"/>
      <c r="RUK97" s="129"/>
      <c r="RUL97" s="129"/>
      <c r="RUM97" s="129"/>
      <c r="RUN97" s="129"/>
      <c r="RUO97" s="129"/>
      <c r="RUP97" s="129"/>
      <c r="RUQ97" s="129"/>
      <c r="RUR97" s="129"/>
      <c r="RUS97" s="129"/>
      <c r="RUT97" s="129"/>
      <c r="RUU97" s="129"/>
      <c r="RUV97" s="129"/>
      <c r="RUW97" s="129"/>
      <c r="RUX97" s="129"/>
      <c r="RUY97" s="129"/>
      <c r="RUZ97" s="129"/>
      <c r="RVA97" s="129"/>
      <c r="RVB97" s="129"/>
      <c r="RVC97" s="129"/>
      <c r="RVD97" s="129"/>
      <c r="RVE97" s="129"/>
      <c r="RVF97" s="129"/>
      <c r="RVG97" s="129"/>
      <c r="RVH97" s="129"/>
      <c r="RVI97" s="129"/>
      <c r="RVJ97" s="129"/>
      <c r="RVK97" s="129"/>
      <c r="RVL97" s="129"/>
      <c r="RVM97" s="129"/>
      <c r="RVN97" s="129"/>
      <c r="RVO97" s="129"/>
      <c r="RVP97" s="129"/>
      <c r="RVQ97" s="129"/>
      <c r="RVR97" s="129"/>
      <c r="RVS97" s="129"/>
      <c r="RVT97" s="129"/>
      <c r="RVU97" s="129"/>
      <c r="RVV97" s="129"/>
      <c r="RVW97" s="129"/>
      <c r="RVX97" s="129"/>
      <c r="RVY97" s="129"/>
      <c r="RVZ97" s="129"/>
      <c r="RWA97" s="129"/>
      <c r="RWB97" s="129"/>
      <c r="RWC97" s="129"/>
      <c r="RWD97" s="129"/>
      <c r="RWE97" s="129"/>
      <c r="RWF97" s="129"/>
      <c r="RWG97" s="129"/>
      <c r="RWH97" s="129"/>
      <c r="RWI97" s="129"/>
      <c r="RWJ97" s="129"/>
      <c r="RWK97" s="129"/>
      <c r="RWL97" s="129"/>
      <c r="RWM97" s="129"/>
      <c r="RWN97" s="129"/>
      <c r="RWO97" s="129"/>
      <c r="RWP97" s="129"/>
      <c r="RWQ97" s="129"/>
      <c r="RWR97" s="129"/>
      <c r="RWS97" s="129"/>
      <c r="RWT97" s="129"/>
      <c r="RWU97" s="129"/>
      <c r="RWV97" s="129"/>
      <c r="RWW97" s="129"/>
      <c r="RWX97" s="129"/>
      <c r="RWY97" s="129"/>
      <c r="RWZ97" s="129"/>
      <c r="RXA97" s="129"/>
      <c r="RXB97" s="129"/>
      <c r="RXC97" s="129"/>
      <c r="RXD97" s="129"/>
      <c r="RXE97" s="129"/>
      <c r="RXF97" s="129"/>
      <c r="RXG97" s="129"/>
      <c r="RXH97" s="129"/>
      <c r="RXI97" s="129"/>
      <c r="RXJ97" s="129"/>
      <c r="RXK97" s="129"/>
      <c r="RXL97" s="129"/>
      <c r="RXM97" s="129"/>
      <c r="RXN97" s="129"/>
      <c r="RXO97" s="129"/>
      <c r="RXP97" s="129"/>
      <c r="RXQ97" s="129"/>
      <c r="RXR97" s="129"/>
      <c r="RXS97" s="129"/>
      <c r="RXT97" s="129"/>
      <c r="RXU97" s="129"/>
      <c r="RXV97" s="129"/>
      <c r="RXW97" s="129"/>
      <c r="RXX97" s="129"/>
      <c r="RXY97" s="129"/>
      <c r="RXZ97" s="129"/>
      <c r="RYA97" s="129"/>
      <c r="RYB97" s="129"/>
      <c r="RYC97" s="129"/>
      <c r="RYD97" s="129"/>
      <c r="RYE97" s="129"/>
      <c r="RYF97" s="129"/>
      <c r="RYG97" s="129"/>
      <c r="RYH97" s="129"/>
      <c r="RYI97" s="129"/>
      <c r="RYJ97" s="129"/>
      <c r="RYK97" s="129"/>
      <c r="RYL97" s="129"/>
      <c r="RYM97" s="129"/>
      <c r="RYN97" s="129"/>
      <c r="RYO97" s="129"/>
      <c r="RYP97" s="129"/>
      <c r="RYQ97" s="129"/>
      <c r="RYR97" s="129"/>
      <c r="RYS97" s="129"/>
      <c r="RYT97" s="129"/>
      <c r="RYU97" s="129"/>
      <c r="RYV97" s="129"/>
      <c r="RYW97" s="129"/>
      <c r="RYX97" s="129"/>
      <c r="RYY97" s="129"/>
      <c r="RYZ97" s="129"/>
      <c r="RZA97" s="129"/>
      <c r="RZB97" s="129"/>
      <c r="RZC97" s="129"/>
      <c r="RZD97" s="129"/>
      <c r="RZE97" s="129"/>
      <c r="RZF97" s="129"/>
      <c r="RZG97" s="129"/>
      <c r="RZH97" s="129"/>
      <c r="RZI97" s="129"/>
      <c r="RZJ97" s="129"/>
      <c r="RZK97" s="129"/>
      <c r="RZL97" s="129"/>
      <c r="RZM97" s="129"/>
      <c r="RZN97" s="129"/>
      <c r="RZO97" s="129"/>
      <c r="RZP97" s="129"/>
      <c r="RZQ97" s="129"/>
      <c r="RZR97" s="129"/>
      <c r="RZS97" s="129"/>
      <c r="RZT97" s="129"/>
      <c r="RZU97" s="129"/>
      <c r="RZV97" s="129"/>
      <c r="RZW97" s="129"/>
      <c r="RZX97" s="129"/>
      <c r="RZY97" s="129"/>
      <c r="RZZ97" s="129"/>
      <c r="SAA97" s="129"/>
      <c r="SAB97" s="129"/>
      <c r="SAC97" s="129"/>
      <c r="SAD97" s="129"/>
      <c r="SAE97" s="129"/>
      <c r="SAF97" s="129"/>
      <c r="SAG97" s="129"/>
      <c r="SAH97" s="129"/>
      <c r="SAI97" s="129"/>
      <c r="SAJ97" s="129"/>
      <c r="SAK97" s="129"/>
      <c r="SAL97" s="129"/>
      <c r="SAM97" s="129"/>
      <c r="SAN97" s="129"/>
      <c r="SAO97" s="129"/>
      <c r="SAP97" s="129"/>
      <c r="SAQ97" s="129"/>
      <c r="SAR97" s="129"/>
      <c r="SAS97" s="129"/>
      <c r="SAT97" s="129"/>
      <c r="SAU97" s="129"/>
      <c r="SAV97" s="129"/>
      <c r="SAW97" s="129"/>
      <c r="SAX97" s="129"/>
      <c r="SAY97" s="129"/>
      <c r="SAZ97" s="129"/>
      <c r="SBA97" s="129"/>
      <c r="SBB97" s="129"/>
      <c r="SBC97" s="129"/>
      <c r="SBD97" s="129"/>
      <c r="SBE97" s="129"/>
      <c r="SBF97" s="129"/>
      <c r="SBG97" s="129"/>
      <c r="SBH97" s="129"/>
      <c r="SBI97" s="129"/>
      <c r="SBJ97" s="129"/>
      <c r="SBK97" s="129"/>
      <c r="SBL97" s="129"/>
      <c r="SBM97" s="129"/>
      <c r="SBN97" s="129"/>
      <c r="SBO97" s="129"/>
      <c r="SBP97" s="129"/>
      <c r="SBQ97" s="129"/>
      <c r="SBR97" s="129"/>
      <c r="SBS97" s="129"/>
      <c r="SBT97" s="129"/>
      <c r="SBU97" s="129"/>
      <c r="SBV97" s="129"/>
      <c r="SBW97" s="129"/>
      <c r="SBX97" s="129"/>
      <c r="SBY97" s="129"/>
      <c r="SBZ97" s="129"/>
      <c r="SCA97" s="129"/>
      <c r="SCB97" s="129"/>
      <c r="SCC97" s="129"/>
      <c r="SCD97" s="129"/>
      <c r="SCE97" s="129"/>
      <c r="SCF97" s="129"/>
      <c r="SCG97" s="129"/>
      <c r="SCH97" s="129"/>
      <c r="SCI97" s="129"/>
      <c r="SCJ97" s="129"/>
      <c r="SCK97" s="129"/>
      <c r="SCL97" s="129"/>
      <c r="SCM97" s="129"/>
      <c r="SCN97" s="129"/>
      <c r="SCO97" s="129"/>
      <c r="SCP97" s="129"/>
      <c r="SCQ97" s="129"/>
      <c r="SCR97" s="129"/>
      <c r="SCS97" s="129"/>
      <c r="SCT97" s="129"/>
      <c r="SCU97" s="129"/>
      <c r="SCV97" s="129"/>
      <c r="SCW97" s="129"/>
      <c r="SCX97" s="129"/>
      <c r="SCY97" s="129"/>
      <c r="SCZ97" s="129"/>
      <c r="SDA97" s="129"/>
      <c r="SDB97" s="129"/>
      <c r="SDC97" s="129"/>
      <c r="SDD97" s="129"/>
      <c r="SDE97" s="129"/>
      <c r="SDF97" s="129"/>
      <c r="SDG97" s="129"/>
      <c r="SDH97" s="129"/>
      <c r="SDI97" s="129"/>
      <c r="SDJ97" s="129"/>
      <c r="SDK97" s="129"/>
      <c r="SDL97" s="129"/>
      <c r="SDM97" s="129"/>
      <c r="SDN97" s="129"/>
      <c r="SDO97" s="129"/>
      <c r="SDP97" s="129"/>
      <c r="SDQ97" s="129"/>
      <c r="SDR97" s="129"/>
      <c r="SDS97" s="129"/>
      <c r="SDT97" s="129"/>
      <c r="SDU97" s="129"/>
      <c r="SDV97" s="129"/>
      <c r="SDW97" s="129"/>
      <c r="SDX97" s="129"/>
      <c r="SDY97" s="129"/>
      <c r="SDZ97" s="129"/>
      <c r="SEA97" s="129"/>
      <c r="SEB97" s="129"/>
      <c r="SEC97" s="129"/>
      <c r="SED97" s="129"/>
      <c r="SEE97" s="129"/>
      <c r="SEF97" s="129"/>
      <c r="SEG97" s="129"/>
      <c r="SEH97" s="129"/>
      <c r="SEI97" s="129"/>
      <c r="SEJ97" s="129"/>
      <c r="SEK97" s="129"/>
      <c r="SEL97" s="129"/>
      <c r="SEM97" s="129"/>
      <c r="SEN97" s="129"/>
      <c r="SEO97" s="129"/>
      <c r="SEP97" s="129"/>
      <c r="SEQ97" s="129"/>
      <c r="SER97" s="129"/>
      <c r="SES97" s="129"/>
      <c r="SET97" s="129"/>
      <c r="SEU97" s="129"/>
      <c r="SEV97" s="129"/>
      <c r="SEW97" s="129"/>
      <c r="SEX97" s="129"/>
      <c r="SEY97" s="129"/>
      <c r="SEZ97" s="129"/>
      <c r="SFA97" s="129"/>
      <c r="SFB97" s="129"/>
      <c r="SFC97" s="129"/>
      <c r="SFD97" s="129"/>
      <c r="SFE97" s="129"/>
      <c r="SFF97" s="129"/>
      <c r="SFG97" s="129"/>
      <c r="SFH97" s="129"/>
      <c r="SFI97" s="129"/>
      <c r="SFJ97" s="129"/>
      <c r="SFK97" s="129"/>
      <c r="SFL97" s="129"/>
      <c r="SFM97" s="129"/>
      <c r="SFN97" s="129"/>
      <c r="SFO97" s="129"/>
      <c r="SFP97" s="129"/>
      <c r="SFQ97" s="129"/>
      <c r="SFR97" s="129"/>
      <c r="SFS97" s="129"/>
      <c r="SFT97" s="129"/>
      <c r="SFU97" s="129"/>
      <c r="SFV97" s="129"/>
      <c r="SFW97" s="129"/>
      <c r="SFX97" s="129"/>
      <c r="SFY97" s="129"/>
      <c r="SFZ97" s="129"/>
      <c r="SGA97" s="129"/>
      <c r="SGB97" s="129"/>
      <c r="SGC97" s="129"/>
      <c r="SGD97" s="129"/>
      <c r="SGE97" s="129"/>
      <c r="SGF97" s="129"/>
      <c r="SGG97" s="129"/>
      <c r="SGH97" s="129"/>
      <c r="SGI97" s="129"/>
      <c r="SGJ97" s="129"/>
      <c r="SGK97" s="129"/>
      <c r="SGL97" s="129"/>
      <c r="SGM97" s="129"/>
      <c r="SGN97" s="129"/>
      <c r="SGO97" s="129"/>
      <c r="SGP97" s="129"/>
      <c r="SGQ97" s="129"/>
      <c r="SGR97" s="129"/>
      <c r="SGS97" s="129"/>
      <c r="SGT97" s="129"/>
      <c r="SGU97" s="129"/>
      <c r="SGV97" s="129"/>
      <c r="SGW97" s="129"/>
      <c r="SGX97" s="129"/>
      <c r="SGY97" s="129"/>
      <c r="SGZ97" s="129"/>
      <c r="SHA97" s="129"/>
      <c r="SHB97" s="129"/>
      <c r="SHC97" s="129"/>
      <c r="SHD97" s="129"/>
      <c r="SHE97" s="129"/>
      <c r="SHF97" s="129"/>
      <c r="SHG97" s="129"/>
      <c r="SHH97" s="129"/>
      <c r="SHI97" s="129"/>
      <c r="SHJ97" s="129"/>
      <c r="SHK97" s="129"/>
      <c r="SHL97" s="129"/>
      <c r="SHM97" s="129"/>
      <c r="SHN97" s="129"/>
      <c r="SHO97" s="129"/>
      <c r="SHP97" s="129"/>
      <c r="SHQ97" s="129"/>
      <c r="SHR97" s="129"/>
      <c r="SHS97" s="129"/>
      <c r="SHT97" s="129"/>
      <c r="SHU97" s="129"/>
      <c r="SHV97" s="129"/>
      <c r="SHW97" s="129"/>
      <c r="SHX97" s="129"/>
      <c r="SHY97" s="129"/>
      <c r="SHZ97" s="129"/>
      <c r="SIA97" s="129"/>
      <c r="SIB97" s="129"/>
      <c r="SIC97" s="129"/>
      <c r="SID97" s="129"/>
      <c r="SIE97" s="129"/>
      <c r="SIF97" s="129"/>
      <c r="SIG97" s="129"/>
      <c r="SIH97" s="129"/>
      <c r="SII97" s="129"/>
      <c r="SIJ97" s="129"/>
      <c r="SIK97" s="129"/>
      <c r="SIL97" s="129"/>
      <c r="SIM97" s="129"/>
      <c r="SIN97" s="129"/>
      <c r="SIO97" s="129"/>
      <c r="SIP97" s="129"/>
      <c r="SIQ97" s="129"/>
      <c r="SIR97" s="129"/>
      <c r="SIS97" s="129"/>
      <c r="SIT97" s="129"/>
      <c r="SIU97" s="129"/>
      <c r="SIV97" s="129"/>
      <c r="SIW97" s="129"/>
      <c r="SIX97" s="129"/>
      <c r="SIY97" s="129"/>
      <c r="SIZ97" s="129"/>
      <c r="SJA97" s="129"/>
      <c r="SJB97" s="129"/>
      <c r="SJC97" s="129"/>
      <c r="SJD97" s="129"/>
      <c r="SJE97" s="129"/>
      <c r="SJF97" s="129"/>
      <c r="SJG97" s="129"/>
      <c r="SJH97" s="129"/>
      <c r="SJI97" s="129"/>
      <c r="SJJ97" s="129"/>
      <c r="SJK97" s="129"/>
      <c r="SJL97" s="129"/>
      <c r="SJM97" s="129"/>
      <c r="SJN97" s="129"/>
      <c r="SJO97" s="129"/>
      <c r="SJP97" s="129"/>
      <c r="SJQ97" s="129"/>
      <c r="SJR97" s="129"/>
      <c r="SJS97" s="129"/>
      <c r="SJT97" s="129"/>
      <c r="SJU97" s="129"/>
      <c r="SJV97" s="129"/>
      <c r="SJW97" s="129"/>
      <c r="SJX97" s="129"/>
      <c r="SJY97" s="129"/>
      <c r="SJZ97" s="129"/>
      <c r="SKA97" s="129"/>
      <c r="SKB97" s="129"/>
      <c r="SKC97" s="129"/>
      <c r="SKD97" s="129"/>
      <c r="SKE97" s="129"/>
      <c r="SKF97" s="129"/>
      <c r="SKG97" s="129"/>
      <c r="SKH97" s="129"/>
      <c r="SKI97" s="129"/>
      <c r="SKJ97" s="129"/>
      <c r="SKK97" s="129"/>
      <c r="SKL97" s="129"/>
      <c r="SKM97" s="129"/>
      <c r="SKN97" s="129"/>
      <c r="SKO97" s="129"/>
      <c r="SKP97" s="129"/>
      <c r="SKQ97" s="129"/>
      <c r="SKR97" s="129"/>
      <c r="SKS97" s="129"/>
      <c r="SKT97" s="129"/>
      <c r="SKU97" s="129"/>
      <c r="SKV97" s="129"/>
      <c r="SKW97" s="129"/>
      <c r="SKX97" s="129"/>
      <c r="SKY97" s="129"/>
      <c r="SKZ97" s="129"/>
      <c r="SLA97" s="129"/>
      <c r="SLB97" s="129"/>
      <c r="SLC97" s="129"/>
      <c r="SLD97" s="129"/>
      <c r="SLE97" s="129"/>
      <c r="SLF97" s="129"/>
      <c r="SLG97" s="129"/>
      <c r="SLH97" s="129"/>
      <c r="SLI97" s="129"/>
      <c r="SLJ97" s="129"/>
      <c r="SLK97" s="129"/>
      <c r="SLL97" s="129"/>
      <c r="SLM97" s="129"/>
      <c r="SLN97" s="129"/>
      <c r="SLO97" s="129"/>
      <c r="SLP97" s="129"/>
      <c r="SLQ97" s="129"/>
      <c r="SLR97" s="129"/>
      <c r="SLS97" s="129"/>
      <c r="SLT97" s="129"/>
      <c r="SLU97" s="129"/>
      <c r="SLV97" s="129"/>
      <c r="SLW97" s="129"/>
      <c r="SLX97" s="129"/>
      <c r="SLY97" s="129"/>
      <c r="SLZ97" s="129"/>
      <c r="SMA97" s="129"/>
      <c r="SMB97" s="129"/>
      <c r="SMC97" s="129"/>
      <c r="SMD97" s="129"/>
      <c r="SME97" s="129"/>
      <c r="SMF97" s="129"/>
      <c r="SMG97" s="129"/>
      <c r="SMH97" s="129"/>
      <c r="SMI97" s="129"/>
      <c r="SMJ97" s="129"/>
      <c r="SMK97" s="129"/>
      <c r="SML97" s="129"/>
      <c r="SMM97" s="129"/>
      <c r="SMN97" s="129"/>
      <c r="SMO97" s="129"/>
      <c r="SMP97" s="129"/>
      <c r="SMQ97" s="129"/>
      <c r="SMR97" s="129"/>
      <c r="SMS97" s="129"/>
      <c r="SMT97" s="129"/>
      <c r="SMU97" s="129"/>
      <c r="SMV97" s="129"/>
      <c r="SMW97" s="129"/>
      <c r="SMX97" s="129"/>
      <c r="SMY97" s="129"/>
      <c r="SMZ97" s="129"/>
      <c r="SNA97" s="129"/>
      <c r="SNB97" s="129"/>
      <c r="SNC97" s="129"/>
      <c r="SND97" s="129"/>
      <c r="SNE97" s="129"/>
      <c r="SNF97" s="129"/>
      <c r="SNG97" s="129"/>
      <c r="SNH97" s="129"/>
      <c r="SNI97" s="129"/>
      <c r="SNJ97" s="129"/>
      <c r="SNK97" s="129"/>
      <c r="SNL97" s="129"/>
      <c r="SNM97" s="129"/>
      <c r="SNN97" s="129"/>
      <c r="SNO97" s="129"/>
      <c r="SNP97" s="129"/>
      <c r="SNQ97" s="129"/>
      <c r="SNR97" s="129"/>
      <c r="SNS97" s="129"/>
      <c r="SNT97" s="129"/>
      <c r="SNU97" s="129"/>
      <c r="SNV97" s="129"/>
      <c r="SNW97" s="129"/>
      <c r="SNX97" s="129"/>
      <c r="SNY97" s="129"/>
      <c r="SNZ97" s="129"/>
      <c r="SOA97" s="129"/>
      <c r="SOB97" s="129"/>
      <c r="SOC97" s="129"/>
      <c r="SOD97" s="129"/>
      <c r="SOE97" s="129"/>
      <c r="SOF97" s="129"/>
      <c r="SOG97" s="129"/>
      <c r="SOH97" s="129"/>
      <c r="SOI97" s="129"/>
      <c r="SOJ97" s="129"/>
      <c r="SOK97" s="129"/>
      <c r="SOL97" s="129"/>
      <c r="SOM97" s="129"/>
      <c r="SON97" s="129"/>
      <c r="SOO97" s="129"/>
      <c r="SOP97" s="129"/>
      <c r="SOQ97" s="129"/>
      <c r="SOR97" s="129"/>
      <c r="SOS97" s="129"/>
      <c r="SOT97" s="129"/>
      <c r="SOU97" s="129"/>
      <c r="SOV97" s="129"/>
      <c r="SOW97" s="129"/>
      <c r="SOX97" s="129"/>
      <c r="SOY97" s="129"/>
      <c r="SOZ97" s="129"/>
      <c r="SPA97" s="129"/>
      <c r="SPB97" s="129"/>
      <c r="SPC97" s="129"/>
      <c r="SPD97" s="129"/>
      <c r="SPE97" s="129"/>
      <c r="SPF97" s="129"/>
      <c r="SPG97" s="129"/>
      <c r="SPH97" s="129"/>
      <c r="SPI97" s="129"/>
      <c r="SPJ97" s="129"/>
      <c r="SPK97" s="129"/>
      <c r="SPL97" s="129"/>
      <c r="SPM97" s="129"/>
      <c r="SPN97" s="129"/>
      <c r="SPO97" s="129"/>
      <c r="SPP97" s="129"/>
      <c r="SPQ97" s="129"/>
      <c r="SPR97" s="129"/>
      <c r="SPS97" s="129"/>
      <c r="SPT97" s="129"/>
      <c r="SPU97" s="129"/>
      <c r="SPV97" s="129"/>
      <c r="SPW97" s="129"/>
      <c r="SPX97" s="129"/>
      <c r="SPY97" s="129"/>
      <c r="SPZ97" s="129"/>
      <c r="SQA97" s="129"/>
      <c r="SQB97" s="129"/>
      <c r="SQC97" s="129"/>
      <c r="SQD97" s="129"/>
      <c r="SQE97" s="129"/>
      <c r="SQF97" s="129"/>
      <c r="SQG97" s="129"/>
      <c r="SQH97" s="129"/>
      <c r="SQI97" s="129"/>
      <c r="SQJ97" s="129"/>
      <c r="SQK97" s="129"/>
      <c r="SQL97" s="129"/>
      <c r="SQM97" s="129"/>
      <c r="SQN97" s="129"/>
      <c r="SQO97" s="129"/>
      <c r="SQP97" s="129"/>
      <c r="SQQ97" s="129"/>
      <c r="SQR97" s="129"/>
      <c r="SQS97" s="129"/>
      <c r="SQT97" s="129"/>
      <c r="SQU97" s="129"/>
      <c r="SQV97" s="129"/>
      <c r="SQW97" s="129"/>
      <c r="SQX97" s="129"/>
      <c r="SQY97" s="129"/>
      <c r="SQZ97" s="129"/>
      <c r="SRA97" s="129"/>
      <c r="SRB97" s="129"/>
      <c r="SRC97" s="129"/>
      <c r="SRD97" s="129"/>
      <c r="SRE97" s="129"/>
      <c r="SRF97" s="129"/>
      <c r="SRG97" s="129"/>
      <c r="SRH97" s="129"/>
      <c r="SRI97" s="129"/>
      <c r="SRJ97" s="129"/>
      <c r="SRK97" s="129"/>
      <c r="SRL97" s="129"/>
      <c r="SRM97" s="129"/>
      <c r="SRN97" s="129"/>
      <c r="SRO97" s="129"/>
      <c r="SRP97" s="129"/>
      <c r="SRQ97" s="129"/>
      <c r="SRR97" s="129"/>
      <c r="SRS97" s="129"/>
      <c r="SRT97" s="129"/>
      <c r="SRU97" s="129"/>
      <c r="SRV97" s="129"/>
      <c r="SRW97" s="129"/>
      <c r="SRX97" s="129"/>
      <c r="SRY97" s="129"/>
      <c r="SRZ97" s="129"/>
      <c r="SSA97" s="129"/>
      <c r="SSB97" s="129"/>
      <c r="SSC97" s="129"/>
      <c r="SSD97" s="129"/>
      <c r="SSE97" s="129"/>
      <c r="SSF97" s="129"/>
      <c r="SSG97" s="129"/>
      <c r="SSH97" s="129"/>
      <c r="SSI97" s="129"/>
      <c r="SSJ97" s="129"/>
      <c r="SSK97" s="129"/>
      <c r="SSL97" s="129"/>
      <c r="SSM97" s="129"/>
      <c r="SSN97" s="129"/>
      <c r="SSO97" s="129"/>
      <c r="SSP97" s="129"/>
      <c r="SSQ97" s="129"/>
      <c r="SSR97" s="129"/>
      <c r="SSS97" s="129"/>
      <c r="SST97" s="129"/>
      <c r="SSU97" s="129"/>
      <c r="SSV97" s="129"/>
      <c r="SSW97" s="129"/>
      <c r="SSX97" s="129"/>
      <c r="SSY97" s="129"/>
      <c r="SSZ97" s="129"/>
      <c r="STA97" s="129"/>
      <c r="STB97" s="129"/>
      <c r="STC97" s="129"/>
      <c r="STD97" s="129"/>
      <c r="STE97" s="129"/>
      <c r="STF97" s="129"/>
      <c r="STG97" s="129"/>
      <c r="STH97" s="129"/>
      <c r="STI97" s="129"/>
      <c r="STJ97" s="129"/>
      <c r="STK97" s="129"/>
      <c r="STL97" s="129"/>
      <c r="STM97" s="129"/>
      <c r="STN97" s="129"/>
      <c r="STO97" s="129"/>
      <c r="STP97" s="129"/>
      <c r="STQ97" s="129"/>
      <c r="STR97" s="129"/>
      <c r="STS97" s="129"/>
      <c r="STT97" s="129"/>
      <c r="STU97" s="129"/>
      <c r="STV97" s="129"/>
      <c r="STW97" s="129"/>
      <c r="STX97" s="129"/>
      <c r="STY97" s="129"/>
      <c r="STZ97" s="129"/>
      <c r="SUA97" s="129"/>
      <c r="SUB97" s="129"/>
      <c r="SUC97" s="129"/>
      <c r="SUD97" s="129"/>
      <c r="SUE97" s="129"/>
      <c r="SUF97" s="129"/>
      <c r="SUG97" s="129"/>
      <c r="SUH97" s="129"/>
      <c r="SUI97" s="129"/>
      <c r="SUJ97" s="129"/>
      <c r="SUK97" s="129"/>
      <c r="SUL97" s="129"/>
      <c r="SUM97" s="129"/>
      <c r="SUN97" s="129"/>
      <c r="SUO97" s="129"/>
      <c r="SUP97" s="129"/>
      <c r="SUQ97" s="129"/>
      <c r="SUR97" s="129"/>
      <c r="SUS97" s="129"/>
      <c r="SUT97" s="129"/>
      <c r="SUU97" s="129"/>
      <c r="SUV97" s="129"/>
      <c r="SUW97" s="129"/>
      <c r="SUX97" s="129"/>
      <c r="SUY97" s="129"/>
      <c r="SUZ97" s="129"/>
      <c r="SVA97" s="129"/>
      <c r="SVB97" s="129"/>
      <c r="SVC97" s="129"/>
      <c r="SVD97" s="129"/>
      <c r="SVE97" s="129"/>
      <c r="SVF97" s="129"/>
      <c r="SVG97" s="129"/>
      <c r="SVH97" s="129"/>
      <c r="SVI97" s="129"/>
      <c r="SVJ97" s="129"/>
      <c r="SVK97" s="129"/>
      <c r="SVL97" s="129"/>
      <c r="SVM97" s="129"/>
      <c r="SVN97" s="129"/>
      <c r="SVO97" s="129"/>
      <c r="SVP97" s="129"/>
      <c r="SVQ97" s="129"/>
      <c r="SVR97" s="129"/>
      <c r="SVS97" s="129"/>
      <c r="SVT97" s="129"/>
      <c r="SVU97" s="129"/>
      <c r="SVV97" s="129"/>
      <c r="SVW97" s="129"/>
      <c r="SVX97" s="129"/>
      <c r="SVY97" s="129"/>
      <c r="SVZ97" s="129"/>
      <c r="SWA97" s="129"/>
      <c r="SWB97" s="129"/>
      <c r="SWC97" s="129"/>
      <c r="SWD97" s="129"/>
      <c r="SWE97" s="129"/>
      <c r="SWF97" s="129"/>
      <c r="SWG97" s="129"/>
      <c r="SWH97" s="129"/>
      <c r="SWI97" s="129"/>
      <c r="SWJ97" s="129"/>
      <c r="SWK97" s="129"/>
      <c r="SWL97" s="129"/>
      <c r="SWM97" s="129"/>
      <c r="SWN97" s="129"/>
      <c r="SWO97" s="129"/>
      <c r="SWP97" s="129"/>
      <c r="SWQ97" s="129"/>
      <c r="SWR97" s="129"/>
      <c r="SWS97" s="129"/>
      <c r="SWT97" s="129"/>
      <c r="SWU97" s="129"/>
      <c r="SWV97" s="129"/>
      <c r="SWW97" s="129"/>
      <c r="SWX97" s="129"/>
      <c r="SWY97" s="129"/>
      <c r="SWZ97" s="129"/>
      <c r="SXA97" s="129"/>
      <c r="SXB97" s="129"/>
      <c r="SXC97" s="129"/>
      <c r="SXD97" s="129"/>
      <c r="SXE97" s="129"/>
      <c r="SXF97" s="129"/>
      <c r="SXG97" s="129"/>
      <c r="SXH97" s="129"/>
      <c r="SXI97" s="129"/>
      <c r="SXJ97" s="129"/>
      <c r="SXK97" s="129"/>
      <c r="SXL97" s="129"/>
      <c r="SXM97" s="129"/>
      <c r="SXN97" s="129"/>
      <c r="SXO97" s="129"/>
      <c r="SXP97" s="129"/>
      <c r="SXQ97" s="129"/>
      <c r="SXR97" s="129"/>
      <c r="SXS97" s="129"/>
      <c r="SXT97" s="129"/>
      <c r="SXU97" s="129"/>
      <c r="SXV97" s="129"/>
      <c r="SXW97" s="129"/>
      <c r="SXX97" s="129"/>
      <c r="SXY97" s="129"/>
      <c r="SXZ97" s="129"/>
      <c r="SYA97" s="129"/>
      <c r="SYB97" s="129"/>
      <c r="SYC97" s="129"/>
      <c r="SYD97" s="129"/>
      <c r="SYE97" s="129"/>
      <c r="SYF97" s="129"/>
      <c r="SYG97" s="129"/>
      <c r="SYH97" s="129"/>
      <c r="SYI97" s="129"/>
      <c r="SYJ97" s="129"/>
      <c r="SYK97" s="129"/>
      <c r="SYL97" s="129"/>
      <c r="SYM97" s="129"/>
      <c r="SYN97" s="129"/>
      <c r="SYO97" s="129"/>
      <c r="SYP97" s="129"/>
      <c r="SYQ97" s="129"/>
      <c r="SYR97" s="129"/>
      <c r="SYS97" s="129"/>
      <c r="SYT97" s="129"/>
      <c r="SYU97" s="129"/>
      <c r="SYV97" s="129"/>
      <c r="SYW97" s="129"/>
      <c r="SYX97" s="129"/>
      <c r="SYY97" s="129"/>
      <c r="SYZ97" s="129"/>
      <c r="SZA97" s="129"/>
      <c r="SZB97" s="129"/>
      <c r="SZC97" s="129"/>
      <c r="SZD97" s="129"/>
      <c r="SZE97" s="129"/>
      <c r="SZF97" s="129"/>
      <c r="SZG97" s="129"/>
      <c r="SZH97" s="129"/>
      <c r="SZI97" s="129"/>
      <c r="SZJ97" s="129"/>
      <c r="SZK97" s="129"/>
      <c r="SZL97" s="129"/>
      <c r="SZM97" s="129"/>
      <c r="SZN97" s="129"/>
      <c r="SZO97" s="129"/>
      <c r="SZP97" s="129"/>
      <c r="SZQ97" s="129"/>
      <c r="SZR97" s="129"/>
      <c r="SZS97" s="129"/>
      <c r="SZT97" s="129"/>
      <c r="SZU97" s="129"/>
      <c r="SZV97" s="129"/>
      <c r="SZW97" s="129"/>
      <c r="SZX97" s="129"/>
      <c r="SZY97" s="129"/>
      <c r="SZZ97" s="129"/>
      <c r="TAA97" s="129"/>
      <c r="TAB97" s="129"/>
      <c r="TAC97" s="129"/>
      <c r="TAD97" s="129"/>
      <c r="TAE97" s="129"/>
      <c r="TAF97" s="129"/>
      <c r="TAG97" s="129"/>
      <c r="TAH97" s="129"/>
      <c r="TAI97" s="129"/>
      <c r="TAJ97" s="129"/>
      <c r="TAK97" s="129"/>
      <c r="TAL97" s="129"/>
      <c r="TAM97" s="129"/>
      <c r="TAN97" s="129"/>
      <c r="TAO97" s="129"/>
      <c r="TAP97" s="129"/>
      <c r="TAQ97" s="129"/>
      <c r="TAR97" s="129"/>
      <c r="TAS97" s="129"/>
      <c r="TAT97" s="129"/>
      <c r="TAU97" s="129"/>
      <c r="TAV97" s="129"/>
      <c r="TAW97" s="129"/>
      <c r="TAX97" s="129"/>
      <c r="TAY97" s="129"/>
      <c r="TAZ97" s="129"/>
      <c r="TBA97" s="129"/>
      <c r="TBB97" s="129"/>
      <c r="TBC97" s="129"/>
      <c r="TBD97" s="129"/>
      <c r="TBE97" s="129"/>
      <c r="TBF97" s="129"/>
      <c r="TBG97" s="129"/>
      <c r="TBH97" s="129"/>
      <c r="TBI97" s="129"/>
      <c r="TBJ97" s="129"/>
      <c r="TBK97" s="129"/>
      <c r="TBL97" s="129"/>
      <c r="TBM97" s="129"/>
      <c r="TBN97" s="129"/>
      <c r="TBO97" s="129"/>
      <c r="TBP97" s="129"/>
      <c r="TBQ97" s="129"/>
      <c r="TBR97" s="129"/>
      <c r="TBS97" s="129"/>
      <c r="TBT97" s="129"/>
      <c r="TBU97" s="129"/>
      <c r="TBV97" s="129"/>
      <c r="TBW97" s="129"/>
      <c r="TBX97" s="129"/>
      <c r="TBY97" s="129"/>
      <c r="TBZ97" s="129"/>
      <c r="TCA97" s="129"/>
      <c r="TCB97" s="129"/>
      <c r="TCC97" s="129"/>
      <c r="TCD97" s="129"/>
      <c r="TCE97" s="129"/>
      <c r="TCF97" s="129"/>
      <c r="TCG97" s="129"/>
      <c r="TCH97" s="129"/>
      <c r="TCI97" s="129"/>
      <c r="TCJ97" s="129"/>
      <c r="TCK97" s="129"/>
      <c r="TCL97" s="129"/>
      <c r="TCM97" s="129"/>
      <c r="TCN97" s="129"/>
      <c r="TCO97" s="129"/>
      <c r="TCP97" s="129"/>
      <c r="TCQ97" s="129"/>
      <c r="TCR97" s="129"/>
      <c r="TCS97" s="129"/>
      <c r="TCT97" s="129"/>
      <c r="TCU97" s="129"/>
      <c r="TCV97" s="129"/>
      <c r="TCW97" s="129"/>
      <c r="TCX97" s="129"/>
      <c r="TCY97" s="129"/>
      <c r="TCZ97" s="129"/>
      <c r="TDA97" s="129"/>
      <c r="TDB97" s="129"/>
      <c r="TDC97" s="129"/>
      <c r="TDD97" s="129"/>
      <c r="TDE97" s="129"/>
      <c r="TDF97" s="129"/>
      <c r="TDG97" s="129"/>
      <c r="TDH97" s="129"/>
      <c r="TDI97" s="129"/>
      <c r="TDJ97" s="129"/>
      <c r="TDK97" s="129"/>
      <c r="TDL97" s="129"/>
      <c r="TDM97" s="129"/>
      <c r="TDN97" s="129"/>
      <c r="TDO97" s="129"/>
      <c r="TDP97" s="129"/>
      <c r="TDQ97" s="129"/>
      <c r="TDR97" s="129"/>
      <c r="TDS97" s="129"/>
      <c r="TDT97" s="129"/>
      <c r="TDU97" s="129"/>
      <c r="TDV97" s="129"/>
      <c r="TDW97" s="129"/>
      <c r="TDX97" s="129"/>
      <c r="TDY97" s="129"/>
      <c r="TDZ97" s="129"/>
      <c r="TEA97" s="129"/>
      <c r="TEB97" s="129"/>
      <c r="TEC97" s="129"/>
      <c r="TED97" s="129"/>
      <c r="TEE97" s="129"/>
      <c r="TEF97" s="129"/>
      <c r="TEG97" s="129"/>
      <c r="TEH97" s="129"/>
      <c r="TEI97" s="129"/>
      <c r="TEJ97" s="129"/>
      <c r="TEK97" s="129"/>
      <c r="TEL97" s="129"/>
      <c r="TEM97" s="129"/>
      <c r="TEN97" s="129"/>
      <c r="TEO97" s="129"/>
      <c r="TEP97" s="129"/>
      <c r="TEQ97" s="129"/>
      <c r="TER97" s="129"/>
      <c r="TES97" s="129"/>
      <c r="TET97" s="129"/>
      <c r="TEU97" s="129"/>
      <c r="TEV97" s="129"/>
      <c r="TEW97" s="129"/>
      <c r="TEX97" s="129"/>
      <c r="TEY97" s="129"/>
      <c r="TEZ97" s="129"/>
      <c r="TFA97" s="129"/>
      <c r="TFB97" s="129"/>
      <c r="TFC97" s="129"/>
      <c r="TFD97" s="129"/>
      <c r="TFE97" s="129"/>
      <c r="TFF97" s="129"/>
      <c r="TFG97" s="129"/>
      <c r="TFH97" s="129"/>
      <c r="TFI97" s="129"/>
      <c r="TFJ97" s="129"/>
      <c r="TFK97" s="129"/>
      <c r="TFL97" s="129"/>
      <c r="TFM97" s="129"/>
      <c r="TFN97" s="129"/>
      <c r="TFO97" s="129"/>
      <c r="TFP97" s="129"/>
      <c r="TFQ97" s="129"/>
      <c r="TFR97" s="129"/>
      <c r="TFS97" s="129"/>
      <c r="TFT97" s="129"/>
      <c r="TFU97" s="129"/>
      <c r="TFV97" s="129"/>
      <c r="TFW97" s="129"/>
      <c r="TFX97" s="129"/>
      <c r="TFY97" s="129"/>
      <c r="TFZ97" s="129"/>
      <c r="TGA97" s="129"/>
      <c r="TGB97" s="129"/>
      <c r="TGC97" s="129"/>
      <c r="TGD97" s="129"/>
      <c r="TGE97" s="129"/>
      <c r="TGF97" s="129"/>
      <c r="TGG97" s="129"/>
      <c r="TGH97" s="129"/>
      <c r="TGI97" s="129"/>
      <c r="TGJ97" s="129"/>
      <c r="TGK97" s="129"/>
      <c r="TGL97" s="129"/>
      <c r="TGM97" s="129"/>
      <c r="TGN97" s="129"/>
      <c r="TGO97" s="129"/>
      <c r="TGP97" s="129"/>
      <c r="TGQ97" s="129"/>
      <c r="TGR97" s="129"/>
      <c r="TGS97" s="129"/>
      <c r="TGT97" s="129"/>
      <c r="TGU97" s="129"/>
      <c r="TGV97" s="129"/>
      <c r="TGW97" s="129"/>
      <c r="TGX97" s="129"/>
      <c r="TGY97" s="129"/>
      <c r="TGZ97" s="129"/>
      <c r="THA97" s="129"/>
      <c r="THB97" s="129"/>
      <c r="THC97" s="129"/>
      <c r="THD97" s="129"/>
      <c r="THE97" s="129"/>
      <c r="THF97" s="129"/>
      <c r="THG97" s="129"/>
      <c r="THH97" s="129"/>
      <c r="THI97" s="129"/>
      <c r="THJ97" s="129"/>
      <c r="THK97" s="129"/>
      <c r="THL97" s="129"/>
      <c r="THM97" s="129"/>
      <c r="THN97" s="129"/>
      <c r="THO97" s="129"/>
      <c r="THP97" s="129"/>
      <c r="THQ97" s="129"/>
      <c r="THR97" s="129"/>
      <c r="THS97" s="129"/>
      <c r="THT97" s="129"/>
      <c r="THU97" s="129"/>
      <c r="THV97" s="129"/>
      <c r="THW97" s="129"/>
      <c r="THX97" s="129"/>
      <c r="THY97" s="129"/>
      <c r="THZ97" s="129"/>
      <c r="TIA97" s="129"/>
      <c r="TIB97" s="129"/>
      <c r="TIC97" s="129"/>
      <c r="TID97" s="129"/>
      <c r="TIE97" s="129"/>
      <c r="TIF97" s="129"/>
      <c r="TIG97" s="129"/>
      <c r="TIH97" s="129"/>
      <c r="TII97" s="129"/>
      <c r="TIJ97" s="129"/>
      <c r="TIK97" s="129"/>
      <c r="TIL97" s="129"/>
      <c r="TIM97" s="129"/>
      <c r="TIN97" s="129"/>
      <c r="TIO97" s="129"/>
      <c r="TIP97" s="129"/>
      <c r="TIQ97" s="129"/>
      <c r="TIR97" s="129"/>
      <c r="TIS97" s="129"/>
      <c r="TIT97" s="129"/>
      <c r="TIU97" s="129"/>
      <c r="TIV97" s="129"/>
      <c r="TIW97" s="129"/>
      <c r="TIX97" s="129"/>
      <c r="TIY97" s="129"/>
      <c r="TIZ97" s="129"/>
      <c r="TJA97" s="129"/>
      <c r="TJB97" s="129"/>
      <c r="TJC97" s="129"/>
      <c r="TJD97" s="129"/>
      <c r="TJE97" s="129"/>
      <c r="TJF97" s="129"/>
      <c r="TJG97" s="129"/>
      <c r="TJH97" s="129"/>
      <c r="TJI97" s="129"/>
      <c r="TJJ97" s="129"/>
      <c r="TJK97" s="129"/>
      <c r="TJL97" s="129"/>
      <c r="TJM97" s="129"/>
      <c r="TJN97" s="129"/>
      <c r="TJO97" s="129"/>
      <c r="TJP97" s="129"/>
      <c r="TJQ97" s="129"/>
      <c r="TJR97" s="129"/>
      <c r="TJS97" s="129"/>
      <c r="TJT97" s="129"/>
      <c r="TJU97" s="129"/>
      <c r="TJV97" s="129"/>
      <c r="TJW97" s="129"/>
      <c r="TJX97" s="129"/>
      <c r="TJY97" s="129"/>
      <c r="TJZ97" s="129"/>
      <c r="TKA97" s="129"/>
      <c r="TKB97" s="129"/>
      <c r="TKC97" s="129"/>
      <c r="TKD97" s="129"/>
      <c r="TKE97" s="129"/>
      <c r="TKF97" s="129"/>
      <c r="TKG97" s="129"/>
      <c r="TKH97" s="129"/>
      <c r="TKI97" s="129"/>
      <c r="TKJ97" s="129"/>
      <c r="TKK97" s="129"/>
      <c r="TKL97" s="129"/>
      <c r="TKM97" s="129"/>
      <c r="TKN97" s="129"/>
      <c r="TKO97" s="129"/>
      <c r="TKP97" s="129"/>
      <c r="TKQ97" s="129"/>
      <c r="TKR97" s="129"/>
      <c r="TKS97" s="129"/>
      <c r="TKT97" s="129"/>
      <c r="TKU97" s="129"/>
      <c r="TKV97" s="129"/>
      <c r="TKW97" s="129"/>
      <c r="TKX97" s="129"/>
      <c r="TKY97" s="129"/>
      <c r="TKZ97" s="129"/>
      <c r="TLA97" s="129"/>
      <c r="TLB97" s="129"/>
      <c r="TLC97" s="129"/>
      <c r="TLD97" s="129"/>
      <c r="TLE97" s="129"/>
      <c r="TLF97" s="129"/>
      <c r="TLG97" s="129"/>
      <c r="TLH97" s="129"/>
      <c r="TLI97" s="129"/>
      <c r="TLJ97" s="129"/>
      <c r="TLK97" s="129"/>
      <c r="TLL97" s="129"/>
      <c r="TLM97" s="129"/>
      <c r="TLN97" s="129"/>
      <c r="TLO97" s="129"/>
      <c r="TLP97" s="129"/>
      <c r="TLQ97" s="129"/>
      <c r="TLR97" s="129"/>
      <c r="TLS97" s="129"/>
      <c r="TLT97" s="129"/>
      <c r="TLU97" s="129"/>
      <c r="TLV97" s="129"/>
      <c r="TLW97" s="129"/>
      <c r="TLX97" s="129"/>
      <c r="TLY97" s="129"/>
      <c r="TLZ97" s="129"/>
      <c r="TMA97" s="129"/>
      <c r="TMB97" s="129"/>
      <c r="TMC97" s="129"/>
      <c r="TMD97" s="129"/>
      <c r="TME97" s="129"/>
      <c r="TMF97" s="129"/>
      <c r="TMG97" s="129"/>
      <c r="TMH97" s="129"/>
      <c r="TMI97" s="129"/>
      <c r="TMJ97" s="129"/>
      <c r="TMK97" s="129"/>
      <c r="TML97" s="129"/>
      <c r="TMM97" s="129"/>
      <c r="TMN97" s="129"/>
      <c r="TMO97" s="129"/>
      <c r="TMP97" s="129"/>
      <c r="TMQ97" s="129"/>
      <c r="TMR97" s="129"/>
      <c r="TMS97" s="129"/>
      <c r="TMT97" s="129"/>
      <c r="TMU97" s="129"/>
      <c r="TMV97" s="129"/>
      <c r="TMW97" s="129"/>
      <c r="TMX97" s="129"/>
      <c r="TMY97" s="129"/>
      <c r="TMZ97" s="129"/>
      <c r="TNA97" s="129"/>
      <c r="TNB97" s="129"/>
      <c r="TNC97" s="129"/>
      <c r="TND97" s="129"/>
      <c r="TNE97" s="129"/>
      <c r="TNF97" s="129"/>
      <c r="TNG97" s="129"/>
      <c r="TNH97" s="129"/>
      <c r="TNI97" s="129"/>
      <c r="TNJ97" s="129"/>
      <c r="TNK97" s="129"/>
      <c r="TNL97" s="129"/>
      <c r="TNM97" s="129"/>
      <c r="TNN97" s="129"/>
      <c r="TNO97" s="129"/>
      <c r="TNP97" s="129"/>
      <c r="TNQ97" s="129"/>
      <c r="TNR97" s="129"/>
      <c r="TNS97" s="129"/>
      <c r="TNT97" s="129"/>
      <c r="TNU97" s="129"/>
      <c r="TNV97" s="129"/>
      <c r="TNW97" s="129"/>
      <c r="TNX97" s="129"/>
      <c r="TNY97" s="129"/>
      <c r="TNZ97" s="129"/>
      <c r="TOA97" s="129"/>
      <c r="TOB97" s="129"/>
      <c r="TOC97" s="129"/>
      <c r="TOD97" s="129"/>
      <c r="TOE97" s="129"/>
      <c r="TOF97" s="129"/>
      <c r="TOG97" s="129"/>
      <c r="TOH97" s="129"/>
      <c r="TOI97" s="129"/>
      <c r="TOJ97" s="129"/>
      <c r="TOK97" s="129"/>
      <c r="TOL97" s="129"/>
      <c r="TOM97" s="129"/>
      <c r="TON97" s="129"/>
      <c r="TOO97" s="129"/>
      <c r="TOP97" s="129"/>
      <c r="TOQ97" s="129"/>
      <c r="TOR97" s="129"/>
      <c r="TOS97" s="129"/>
      <c r="TOT97" s="129"/>
      <c r="TOU97" s="129"/>
      <c r="TOV97" s="129"/>
      <c r="TOW97" s="129"/>
      <c r="TOX97" s="129"/>
      <c r="TOY97" s="129"/>
      <c r="TOZ97" s="129"/>
      <c r="TPA97" s="129"/>
      <c r="TPB97" s="129"/>
      <c r="TPC97" s="129"/>
      <c r="TPD97" s="129"/>
      <c r="TPE97" s="129"/>
      <c r="TPF97" s="129"/>
      <c r="TPG97" s="129"/>
      <c r="TPH97" s="129"/>
      <c r="TPI97" s="129"/>
      <c r="TPJ97" s="129"/>
      <c r="TPK97" s="129"/>
      <c r="TPL97" s="129"/>
      <c r="TPM97" s="129"/>
      <c r="TPN97" s="129"/>
      <c r="TPO97" s="129"/>
      <c r="TPP97" s="129"/>
      <c r="TPQ97" s="129"/>
      <c r="TPR97" s="129"/>
      <c r="TPS97" s="129"/>
      <c r="TPT97" s="129"/>
      <c r="TPU97" s="129"/>
      <c r="TPV97" s="129"/>
      <c r="TPW97" s="129"/>
      <c r="TPX97" s="129"/>
      <c r="TPY97" s="129"/>
      <c r="TPZ97" s="129"/>
      <c r="TQA97" s="129"/>
      <c r="TQB97" s="129"/>
      <c r="TQC97" s="129"/>
      <c r="TQD97" s="129"/>
      <c r="TQE97" s="129"/>
      <c r="TQF97" s="129"/>
      <c r="TQG97" s="129"/>
      <c r="TQH97" s="129"/>
      <c r="TQI97" s="129"/>
      <c r="TQJ97" s="129"/>
      <c r="TQK97" s="129"/>
      <c r="TQL97" s="129"/>
      <c r="TQM97" s="129"/>
      <c r="TQN97" s="129"/>
      <c r="TQO97" s="129"/>
      <c r="TQP97" s="129"/>
      <c r="TQQ97" s="129"/>
      <c r="TQR97" s="129"/>
      <c r="TQS97" s="129"/>
      <c r="TQT97" s="129"/>
      <c r="TQU97" s="129"/>
      <c r="TQV97" s="129"/>
      <c r="TQW97" s="129"/>
      <c r="TQX97" s="129"/>
      <c r="TQY97" s="129"/>
      <c r="TQZ97" s="129"/>
      <c r="TRA97" s="129"/>
      <c r="TRB97" s="129"/>
      <c r="TRC97" s="129"/>
      <c r="TRD97" s="129"/>
      <c r="TRE97" s="129"/>
      <c r="TRF97" s="129"/>
      <c r="TRG97" s="129"/>
      <c r="TRH97" s="129"/>
      <c r="TRI97" s="129"/>
      <c r="TRJ97" s="129"/>
      <c r="TRK97" s="129"/>
      <c r="TRL97" s="129"/>
      <c r="TRM97" s="129"/>
      <c r="TRN97" s="129"/>
      <c r="TRO97" s="129"/>
      <c r="TRP97" s="129"/>
      <c r="TRQ97" s="129"/>
      <c r="TRR97" s="129"/>
      <c r="TRS97" s="129"/>
      <c r="TRT97" s="129"/>
      <c r="TRU97" s="129"/>
      <c r="TRV97" s="129"/>
      <c r="TRW97" s="129"/>
      <c r="TRX97" s="129"/>
      <c r="TRY97" s="129"/>
      <c r="TRZ97" s="129"/>
      <c r="TSA97" s="129"/>
      <c r="TSB97" s="129"/>
      <c r="TSC97" s="129"/>
      <c r="TSD97" s="129"/>
      <c r="TSE97" s="129"/>
      <c r="TSF97" s="129"/>
      <c r="TSG97" s="129"/>
      <c r="TSH97" s="129"/>
      <c r="TSI97" s="129"/>
      <c r="TSJ97" s="129"/>
      <c r="TSK97" s="129"/>
      <c r="TSL97" s="129"/>
      <c r="TSM97" s="129"/>
      <c r="TSN97" s="129"/>
      <c r="TSO97" s="129"/>
      <c r="TSP97" s="129"/>
      <c r="TSQ97" s="129"/>
      <c r="TSR97" s="129"/>
      <c r="TSS97" s="129"/>
      <c r="TST97" s="129"/>
      <c r="TSU97" s="129"/>
      <c r="TSV97" s="129"/>
      <c r="TSW97" s="129"/>
      <c r="TSX97" s="129"/>
      <c r="TSY97" s="129"/>
      <c r="TSZ97" s="129"/>
      <c r="TTA97" s="129"/>
      <c r="TTB97" s="129"/>
      <c r="TTC97" s="129"/>
      <c r="TTD97" s="129"/>
      <c r="TTE97" s="129"/>
      <c r="TTF97" s="129"/>
      <c r="TTG97" s="129"/>
      <c r="TTH97" s="129"/>
      <c r="TTI97" s="129"/>
      <c r="TTJ97" s="129"/>
      <c r="TTK97" s="129"/>
      <c r="TTL97" s="129"/>
      <c r="TTM97" s="129"/>
      <c r="TTN97" s="129"/>
      <c r="TTO97" s="129"/>
      <c r="TTP97" s="129"/>
      <c r="TTQ97" s="129"/>
      <c r="TTR97" s="129"/>
      <c r="TTS97" s="129"/>
      <c r="TTT97" s="129"/>
      <c r="TTU97" s="129"/>
      <c r="TTV97" s="129"/>
      <c r="TTW97" s="129"/>
      <c r="TTX97" s="129"/>
      <c r="TTY97" s="129"/>
      <c r="TTZ97" s="129"/>
      <c r="TUA97" s="129"/>
      <c r="TUB97" s="129"/>
      <c r="TUC97" s="129"/>
      <c r="TUD97" s="129"/>
      <c r="TUE97" s="129"/>
      <c r="TUF97" s="129"/>
      <c r="TUG97" s="129"/>
      <c r="TUH97" s="129"/>
      <c r="TUI97" s="129"/>
      <c r="TUJ97" s="129"/>
      <c r="TUK97" s="129"/>
      <c r="TUL97" s="129"/>
      <c r="TUM97" s="129"/>
      <c r="TUN97" s="129"/>
      <c r="TUO97" s="129"/>
      <c r="TUP97" s="129"/>
      <c r="TUQ97" s="129"/>
      <c r="TUR97" s="129"/>
      <c r="TUS97" s="129"/>
      <c r="TUT97" s="129"/>
      <c r="TUU97" s="129"/>
      <c r="TUV97" s="129"/>
      <c r="TUW97" s="129"/>
      <c r="TUX97" s="129"/>
      <c r="TUY97" s="129"/>
      <c r="TUZ97" s="129"/>
      <c r="TVA97" s="129"/>
      <c r="TVB97" s="129"/>
      <c r="TVC97" s="129"/>
      <c r="TVD97" s="129"/>
      <c r="TVE97" s="129"/>
      <c r="TVF97" s="129"/>
      <c r="TVG97" s="129"/>
      <c r="TVH97" s="129"/>
      <c r="TVI97" s="129"/>
      <c r="TVJ97" s="129"/>
      <c r="TVK97" s="129"/>
      <c r="TVL97" s="129"/>
      <c r="TVM97" s="129"/>
      <c r="TVN97" s="129"/>
      <c r="TVO97" s="129"/>
      <c r="TVP97" s="129"/>
      <c r="TVQ97" s="129"/>
      <c r="TVR97" s="129"/>
      <c r="TVS97" s="129"/>
      <c r="TVT97" s="129"/>
      <c r="TVU97" s="129"/>
      <c r="TVV97" s="129"/>
      <c r="TVW97" s="129"/>
      <c r="TVX97" s="129"/>
      <c r="TVY97" s="129"/>
      <c r="TVZ97" s="129"/>
      <c r="TWA97" s="129"/>
      <c r="TWB97" s="129"/>
      <c r="TWC97" s="129"/>
      <c r="TWD97" s="129"/>
      <c r="TWE97" s="129"/>
      <c r="TWF97" s="129"/>
      <c r="TWG97" s="129"/>
      <c r="TWH97" s="129"/>
      <c r="TWI97" s="129"/>
      <c r="TWJ97" s="129"/>
      <c r="TWK97" s="129"/>
      <c r="TWL97" s="129"/>
      <c r="TWM97" s="129"/>
      <c r="TWN97" s="129"/>
      <c r="TWO97" s="129"/>
      <c r="TWP97" s="129"/>
      <c r="TWQ97" s="129"/>
      <c r="TWR97" s="129"/>
      <c r="TWS97" s="129"/>
      <c r="TWT97" s="129"/>
      <c r="TWU97" s="129"/>
      <c r="TWV97" s="129"/>
      <c r="TWW97" s="129"/>
      <c r="TWX97" s="129"/>
      <c r="TWY97" s="129"/>
      <c r="TWZ97" s="129"/>
      <c r="TXA97" s="129"/>
      <c r="TXB97" s="129"/>
      <c r="TXC97" s="129"/>
      <c r="TXD97" s="129"/>
      <c r="TXE97" s="129"/>
      <c r="TXF97" s="129"/>
      <c r="TXG97" s="129"/>
      <c r="TXH97" s="129"/>
      <c r="TXI97" s="129"/>
      <c r="TXJ97" s="129"/>
      <c r="TXK97" s="129"/>
      <c r="TXL97" s="129"/>
      <c r="TXM97" s="129"/>
      <c r="TXN97" s="129"/>
      <c r="TXO97" s="129"/>
      <c r="TXP97" s="129"/>
      <c r="TXQ97" s="129"/>
      <c r="TXR97" s="129"/>
      <c r="TXS97" s="129"/>
      <c r="TXT97" s="129"/>
      <c r="TXU97" s="129"/>
      <c r="TXV97" s="129"/>
      <c r="TXW97" s="129"/>
      <c r="TXX97" s="129"/>
      <c r="TXY97" s="129"/>
      <c r="TXZ97" s="129"/>
      <c r="TYA97" s="129"/>
      <c r="TYB97" s="129"/>
      <c r="TYC97" s="129"/>
      <c r="TYD97" s="129"/>
      <c r="TYE97" s="129"/>
      <c r="TYF97" s="129"/>
      <c r="TYG97" s="129"/>
      <c r="TYH97" s="129"/>
      <c r="TYI97" s="129"/>
      <c r="TYJ97" s="129"/>
      <c r="TYK97" s="129"/>
      <c r="TYL97" s="129"/>
      <c r="TYM97" s="129"/>
      <c r="TYN97" s="129"/>
      <c r="TYO97" s="129"/>
      <c r="TYP97" s="129"/>
      <c r="TYQ97" s="129"/>
      <c r="TYR97" s="129"/>
      <c r="TYS97" s="129"/>
      <c r="TYT97" s="129"/>
      <c r="TYU97" s="129"/>
      <c r="TYV97" s="129"/>
      <c r="TYW97" s="129"/>
      <c r="TYX97" s="129"/>
      <c r="TYY97" s="129"/>
      <c r="TYZ97" s="129"/>
      <c r="TZA97" s="129"/>
      <c r="TZB97" s="129"/>
      <c r="TZC97" s="129"/>
      <c r="TZD97" s="129"/>
      <c r="TZE97" s="129"/>
      <c r="TZF97" s="129"/>
      <c r="TZG97" s="129"/>
      <c r="TZH97" s="129"/>
      <c r="TZI97" s="129"/>
      <c r="TZJ97" s="129"/>
      <c r="TZK97" s="129"/>
      <c r="TZL97" s="129"/>
      <c r="TZM97" s="129"/>
      <c r="TZN97" s="129"/>
      <c r="TZO97" s="129"/>
      <c r="TZP97" s="129"/>
      <c r="TZQ97" s="129"/>
      <c r="TZR97" s="129"/>
      <c r="TZS97" s="129"/>
      <c r="TZT97" s="129"/>
      <c r="TZU97" s="129"/>
      <c r="TZV97" s="129"/>
      <c r="TZW97" s="129"/>
      <c r="TZX97" s="129"/>
      <c r="TZY97" s="129"/>
      <c r="TZZ97" s="129"/>
      <c r="UAA97" s="129"/>
      <c r="UAB97" s="129"/>
      <c r="UAC97" s="129"/>
      <c r="UAD97" s="129"/>
      <c r="UAE97" s="129"/>
      <c r="UAF97" s="129"/>
      <c r="UAG97" s="129"/>
      <c r="UAH97" s="129"/>
      <c r="UAI97" s="129"/>
      <c r="UAJ97" s="129"/>
      <c r="UAK97" s="129"/>
      <c r="UAL97" s="129"/>
      <c r="UAM97" s="129"/>
      <c r="UAN97" s="129"/>
      <c r="UAO97" s="129"/>
      <c r="UAP97" s="129"/>
      <c r="UAQ97" s="129"/>
      <c r="UAR97" s="129"/>
      <c r="UAS97" s="129"/>
      <c r="UAT97" s="129"/>
      <c r="UAU97" s="129"/>
      <c r="UAV97" s="129"/>
      <c r="UAW97" s="129"/>
      <c r="UAX97" s="129"/>
      <c r="UAY97" s="129"/>
      <c r="UAZ97" s="129"/>
      <c r="UBA97" s="129"/>
      <c r="UBB97" s="129"/>
      <c r="UBC97" s="129"/>
      <c r="UBD97" s="129"/>
      <c r="UBE97" s="129"/>
      <c r="UBF97" s="129"/>
      <c r="UBG97" s="129"/>
      <c r="UBH97" s="129"/>
      <c r="UBI97" s="129"/>
      <c r="UBJ97" s="129"/>
      <c r="UBK97" s="129"/>
      <c r="UBL97" s="129"/>
      <c r="UBM97" s="129"/>
      <c r="UBN97" s="129"/>
      <c r="UBO97" s="129"/>
      <c r="UBP97" s="129"/>
      <c r="UBQ97" s="129"/>
      <c r="UBR97" s="129"/>
      <c r="UBS97" s="129"/>
      <c r="UBT97" s="129"/>
      <c r="UBU97" s="129"/>
      <c r="UBV97" s="129"/>
      <c r="UBW97" s="129"/>
      <c r="UBX97" s="129"/>
      <c r="UBY97" s="129"/>
      <c r="UBZ97" s="129"/>
      <c r="UCA97" s="129"/>
      <c r="UCB97" s="129"/>
      <c r="UCC97" s="129"/>
      <c r="UCD97" s="129"/>
      <c r="UCE97" s="129"/>
      <c r="UCF97" s="129"/>
      <c r="UCG97" s="129"/>
      <c r="UCH97" s="129"/>
      <c r="UCI97" s="129"/>
      <c r="UCJ97" s="129"/>
      <c r="UCK97" s="129"/>
      <c r="UCL97" s="129"/>
      <c r="UCM97" s="129"/>
      <c r="UCN97" s="129"/>
      <c r="UCO97" s="129"/>
      <c r="UCP97" s="129"/>
      <c r="UCQ97" s="129"/>
      <c r="UCR97" s="129"/>
      <c r="UCS97" s="129"/>
      <c r="UCT97" s="129"/>
      <c r="UCU97" s="129"/>
      <c r="UCV97" s="129"/>
      <c r="UCW97" s="129"/>
      <c r="UCX97" s="129"/>
      <c r="UCY97" s="129"/>
      <c r="UCZ97" s="129"/>
      <c r="UDA97" s="129"/>
      <c r="UDB97" s="129"/>
      <c r="UDC97" s="129"/>
      <c r="UDD97" s="129"/>
      <c r="UDE97" s="129"/>
      <c r="UDF97" s="129"/>
      <c r="UDG97" s="129"/>
      <c r="UDH97" s="129"/>
      <c r="UDI97" s="129"/>
      <c r="UDJ97" s="129"/>
      <c r="UDK97" s="129"/>
      <c r="UDL97" s="129"/>
      <c r="UDM97" s="129"/>
      <c r="UDN97" s="129"/>
      <c r="UDO97" s="129"/>
      <c r="UDP97" s="129"/>
      <c r="UDQ97" s="129"/>
      <c r="UDR97" s="129"/>
      <c r="UDS97" s="129"/>
      <c r="UDT97" s="129"/>
      <c r="UDU97" s="129"/>
      <c r="UDV97" s="129"/>
      <c r="UDW97" s="129"/>
      <c r="UDX97" s="129"/>
      <c r="UDY97" s="129"/>
      <c r="UDZ97" s="129"/>
      <c r="UEA97" s="129"/>
      <c r="UEB97" s="129"/>
      <c r="UEC97" s="129"/>
      <c r="UED97" s="129"/>
      <c r="UEE97" s="129"/>
      <c r="UEF97" s="129"/>
      <c r="UEG97" s="129"/>
      <c r="UEH97" s="129"/>
      <c r="UEI97" s="129"/>
      <c r="UEJ97" s="129"/>
      <c r="UEK97" s="129"/>
      <c r="UEL97" s="129"/>
      <c r="UEM97" s="129"/>
      <c r="UEN97" s="129"/>
      <c r="UEO97" s="129"/>
      <c r="UEP97" s="129"/>
      <c r="UEQ97" s="129"/>
      <c r="UER97" s="129"/>
      <c r="UES97" s="129"/>
      <c r="UET97" s="129"/>
      <c r="UEU97" s="129"/>
      <c r="UEV97" s="129"/>
      <c r="UEW97" s="129"/>
      <c r="UEX97" s="129"/>
      <c r="UEY97" s="129"/>
      <c r="UEZ97" s="129"/>
      <c r="UFA97" s="129"/>
      <c r="UFB97" s="129"/>
      <c r="UFC97" s="129"/>
      <c r="UFD97" s="129"/>
      <c r="UFE97" s="129"/>
      <c r="UFF97" s="129"/>
      <c r="UFG97" s="129"/>
      <c r="UFH97" s="129"/>
      <c r="UFI97" s="129"/>
      <c r="UFJ97" s="129"/>
      <c r="UFK97" s="129"/>
      <c r="UFL97" s="129"/>
      <c r="UFM97" s="129"/>
      <c r="UFN97" s="129"/>
      <c r="UFO97" s="129"/>
      <c r="UFP97" s="129"/>
      <c r="UFQ97" s="129"/>
      <c r="UFR97" s="129"/>
      <c r="UFS97" s="129"/>
      <c r="UFT97" s="129"/>
      <c r="UFU97" s="129"/>
      <c r="UFV97" s="129"/>
      <c r="UFW97" s="129"/>
      <c r="UFX97" s="129"/>
      <c r="UFY97" s="129"/>
      <c r="UFZ97" s="129"/>
      <c r="UGA97" s="129"/>
      <c r="UGB97" s="129"/>
      <c r="UGC97" s="129"/>
      <c r="UGD97" s="129"/>
      <c r="UGE97" s="129"/>
      <c r="UGF97" s="129"/>
      <c r="UGG97" s="129"/>
      <c r="UGH97" s="129"/>
      <c r="UGI97" s="129"/>
      <c r="UGJ97" s="129"/>
      <c r="UGK97" s="129"/>
      <c r="UGL97" s="129"/>
      <c r="UGM97" s="129"/>
      <c r="UGN97" s="129"/>
      <c r="UGO97" s="129"/>
      <c r="UGP97" s="129"/>
      <c r="UGQ97" s="129"/>
      <c r="UGR97" s="129"/>
      <c r="UGS97" s="129"/>
      <c r="UGT97" s="129"/>
      <c r="UGU97" s="129"/>
      <c r="UGV97" s="129"/>
      <c r="UGW97" s="129"/>
      <c r="UGX97" s="129"/>
      <c r="UGY97" s="129"/>
      <c r="UGZ97" s="129"/>
      <c r="UHA97" s="129"/>
      <c r="UHB97" s="129"/>
      <c r="UHC97" s="129"/>
      <c r="UHD97" s="129"/>
      <c r="UHE97" s="129"/>
      <c r="UHF97" s="129"/>
      <c r="UHG97" s="129"/>
      <c r="UHH97" s="129"/>
      <c r="UHI97" s="129"/>
      <c r="UHJ97" s="129"/>
      <c r="UHK97" s="129"/>
      <c r="UHL97" s="129"/>
      <c r="UHM97" s="129"/>
      <c r="UHN97" s="129"/>
      <c r="UHO97" s="129"/>
      <c r="UHP97" s="129"/>
      <c r="UHQ97" s="129"/>
      <c r="UHR97" s="129"/>
      <c r="UHS97" s="129"/>
      <c r="UHT97" s="129"/>
      <c r="UHU97" s="129"/>
      <c r="UHV97" s="129"/>
      <c r="UHW97" s="129"/>
      <c r="UHX97" s="129"/>
      <c r="UHY97" s="129"/>
      <c r="UHZ97" s="129"/>
      <c r="UIA97" s="129"/>
      <c r="UIB97" s="129"/>
      <c r="UIC97" s="129"/>
      <c r="UID97" s="129"/>
      <c r="UIE97" s="129"/>
      <c r="UIF97" s="129"/>
      <c r="UIG97" s="129"/>
      <c r="UIH97" s="129"/>
      <c r="UII97" s="129"/>
      <c r="UIJ97" s="129"/>
      <c r="UIK97" s="129"/>
      <c r="UIL97" s="129"/>
      <c r="UIM97" s="129"/>
      <c r="UIN97" s="129"/>
      <c r="UIO97" s="129"/>
      <c r="UIP97" s="129"/>
      <c r="UIQ97" s="129"/>
      <c r="UIR97" s="129"/>
      <c r="UIS97" s="129"/>
      <c r="UIT97" s="129"/>
      <c r="UIU97" s="129"/>
      <c r="UIV97" s="129"/>
      <c r="UIW97" s="129"/>
      <c r="UIX97" s="129"/>
      <c r="UIY97" s="129"/>
      <c r="UIZ97" s="129"/>
      <c r="UJA97" s="129"/>
      <c r="UJB97" s="129"/>
      <c r="UJC97" s="129"/>
      <c r="UJD97" s="129"/>
      <c r="UJE97" s="129"/>
      <c r="UJF97" s="129"/>
      <c r="UJG97" s="129"/>
      <c r="UJH97" s="129"/>
      <c r="UJI97" s="129"/>
      <c r="UJJ97" s="129"/>
      <c r="UJK97" s="129"/>
      <c r="UJL97" s="129"/>
      <c r="UJM97" s="129"/>
      <c r="UJN97" s="129"/>
      <c r="UJO97" s="129"/>
      <c r="UJP97" s="129"/>
      <c r="UJQ97" s="129"/>
      <c r="UJR97" s="129"/>
      <c r="UJS97" s="129"/>
      <c r="UJT97" s="129"/>
      <c r="UJU97" s="129"/>
      <c r="UJV97" s="129"/>
      <c r="UJW97" s="129"/>
      <c r="UJX97" s="129"/>
      <c r="UJY97" s="129"/>
      <c r="UJZ97" s="129"/>
      <c r="UKA97" s="129"/>
      <c r="UKB97" s="129"/>
      <c r="UKC97" s="129"/>
      <c r="UKD97" s="129"/>
      <c r="UKE97" s="129"/>
      <c r="UKF97" s="129"/>
      <c r="UKG97" s="129"/>
      <c r="UKH97" s="129"/>
      <c r="UKI97" s="129"/>
      <c r="UKJ97" s="129"/>
      <c r="UKK97" s="129"/>
      <c r="UKL97" s="129"/>
      <c r="UKM97" s="129"/>
      <c r="UKN97" s="129"/>
      <c r="UKO97" s="129"/>
      <c r="UKP97" s="129"/>
      <c r="UKQ97" s="129"/>
      <c r="UKR97" s="129"/>
      <c r="UKS97" s="129"/>
      <c r="UKT97" s="129"/>
      <c r="UKU97" s="129"/>
      <c r="UKV97" s="129"/>
      <c r="UKW97" s="129"/>
      <c r="UKX97" s="129"/>
      <c r="UKY97" s="129"/>
      <c r="UKZ97" s="129"/>
      <c r="ULA97" s="129"/>
      <c r="ULB97" s="129"/>
      <c r="ULC97" s="129"/>
      <c r="ULD97" s="129"/>
      <c r="ULE97" s="129"/>
      <c r="ULF97" s="129"/>
      <c r="ULG97" s="129"/>
      <c r="ULH97" s="129"/>
      <c r="ULI97" s="129"/>
      <c r="ULJ97" s="129"/>
      <c r="ULK97" s="129"/>
      <c r="ULL97" s="129"/>
      <c r="ULM97" s="129"/>
      <c r="ULN97" s="129"/>
      <c r="ULO97" s="129"/>
      <c r="ULP97" s="129"/>
      <c r="ULQ97" s="129"/>
      <c r="ULR97" s="129"/>
      <c r="ULS97" s="129"/>
      <c r="ULT97" s="129"/>
      <c r="ULU97" s="129"/>
      <c r="ULV97" s="129"/>
      <c r="ULW97" s="129"/>
      <c r="ULX97" s="129"/>
      <c r="ULY97" s="129"/>
      <c r="ULZ97" s="129"/>
      <c r="UMA97" s="129"/>
      <c r="UMB97" s="129"/>
      <c r="UMC97" s="129"/>
      <c r="UMD97" s="129"/>
      <c r="UME97" s="129"/>
      <c r="UMF97" s="129"/>
      <c r="UMG97" s="129"/>
      <c r="UMH97" s="129"/>
      <c r="UMI97" s="129"/>
      <c r="UMJ97" s="129"/>
      <c r="UMK97" s="129"/>
      <c r="UML97" s="129"/>
      <c r="UMM97" s="129"/>
      <c r="UMN97" s="129"/>
      <c r="UMO97" s="129"/>
      <c r="UMP97" s="129"/>
      <c r="UMQ97" s="129"/>
      <c r="UMR97" s="129"/>
      <c r="UMS97" s="129"/>
      <c r="UMT97" s="129"/>
      <c r="UMU97" s="129"/>
      <c r="UMV97" s="129"/>
      <c r="UMW97" s="129"/>
      <c r="UMX97" s="129"/>
      <c r="UMY97" s="129"/>
      <c r="UMZ97" s="129"/>
      <c r="UNA97" s="129"/>
      <c r="UNB97" s="129"/>
      <c r="UNC97" s="129"/>
      <c r="UND97" s="129"/>
      <c r="UNE97" s="129"/>
      <c r="UNF97" s="129"/>
      <c r="UNG97" s="129"/>
      <c r="UNH97" s="129"/>
      <c r="UNI97" s="129"/>
      <c r="UNJ97" s="129"/>
      <c r="UNK97" s="129"/>
      <c r="UNL97" s="129"/>
      <c r="UNM97" s="129"/>
      <c r="UNN97" s="129"/>
      <c r="UNO97" s="129"/>
      <c r="UNP97" s="129"/>
      <c r="UNQ97" s="129"/>
      <c r="UNR97" s="129"/>
      <c r="UNS97" s="129"/>
      <c r="UNT97" s="129"/>
      <c r="UNU97" s="129"/>
      <c r="UNV97" s="129"/>
      <c r="UNW97" s="129"/>
      <c r="UNX97" s="129"/>
      <c r="UNY97" s="129"/>
      <c r="UNZ97" s="129"/>
      <c r="UOA97" s="129"/>
      <c r="UOB97" s="129"/>
      <c r="UOC97" s="129"/>
      <c r="UOD97" s="129"/>
      <c r="UOE97" s="129"/>
      <c r="UOF97" s="129"/>
      <c r="UOG97" s="129"/>
      <c r="UOH97" s="129"/>
      <c r="UOI97" s="129"/>
      <c r="UOJ97" s="129"/>
      <c r="UOK97" s="129"/>
      <c r="UOL97" s="129"/>
      <c r="UOM97" s="129"/>
      <c r="UON97" s="129"/>
      <c r="UOO97" s="129"/>
      <c r="UOP97" s="129"/>
      <c r="UOQ97" s="129"/>
      <c r="UOR97" s="129"/>
      <c r="UOS97" s="129"/>
      <c r="UOT97" s="129"/>
      <c r="UOU97" s="129"/>
      <c r="UOV97" s="129"/>
      <c r="UOW97" s="129"/>
      <c r="UOX97" s="129"/>
      <c r="UOY97" s="129"/>
      <c r="UOZ97" s="129"/>
      <c r="UPA97" s="129"/>
      <c r="UPB97" s="129"/>
      <c r="UPC97" s="129"/>
      <c r="UPD97" s="129"/>
      <c r="UPE97" s="129"/>
      <c r="UPF97" s="129"/>
      <c r="UPG97" s="129"/>
      <c r="UPH97" s="129"/>
      <c r="UPI97" s="129"/>
      <c r="UPJ97" s="129"/>
      <c r="UPK97" s="129"/>
      <c r="UPL97" s="129"/>
      <c r="UPM97" s="129"/>
      <c r="UPN97" s="129"/>
      <c r="UPO97" s="129"/>
      <c r="UPP97" s="129"/>
      <c r="UPQ97" s="129"/>
      <c r="UPR97" s="129"/>
      <c r="UPS97" s="129"/>
      <c r="UPT97" s="129"/>
      <c r="UPU97" s="129"/>
      <c r="UPV97" s="129"/>
      <c r="UPW97" s="129"/>
      <c r="UPX97" s="129"/>
      <c r="UPY97" s="129"/>
      <c r="UPZ97" s="129"/>
      <c r="UQA97" s="129"/>
      <c r="UQB97" s="129"/>
      <c r="UQC97" s="129"/>
      <c r="UQD97" s="129"/>
      <c r="UQE97" s="129"/>
      <c r="UQF97" s="129"/>
      <c r="UQG97" s="129"/>
      <c r="UQH97" s="129"/>
      <c r="UQI97" s="129"/>
      <c r="UQJ97" s="129"/>
      <c r="UQK97" s="129"/>
      <c r="UQL97" s="129"/>
      <c r="UQM97" s="129"/>
      <c r="UQN97" s="129"/>
      <c r="UQO97" s="129"/>
      <c r="UQP97" s="129"/>
      <c r="UQQ97" s="129"/>
      <c r="UQR97" s="129"/>
      <c r="UQS97" s="129"/>
      <c r="UQT97" s="129"/>
      <c r="UQU97" s="129"/>
      <c r="UQV97" s="129"/>
      <c r="UQW97" s="129"/>
      <c r="UQX97" s="129"/>
      <c r="UQY97" s="129"/>
      <c r="UQZ97" s="129"/>
      <c r="URA97" s="129"/>
      <c r="URB97" s="129"/>
      <c r="URC97" s="129"/>
      <c r="URD97" s="129"/>
      <c r="URE97" s="129"/>
      <c r="URF97" s="129"/>
      <c r="URG97" s="129"/>
      <c r="URH97" s="129"/>
      <c r="URI97" s="129"/>
      <c r="URJ97" s="129"/>
      <c r="URK97" s="129"/>
      <c r="URL97" s="129"/>
      <c r="URM97" s="129"/>
      <c r="URN97" s="129"/>
      <c r="URO97" s="129"/>
      <c r="URP97" s="129"/>
      <c r="URQ97" s="129"/>
      <c r="URR97" s="129"/>
      <c r="URS97" s="129"/>
      <c r="URT97" s="129"/>
      <c r="URU97" s="129"/>
      <c r="URV97" s="129"/>
      <c r="URW97" s="129"/>
      <c r="URX97" s="129"/>
      <c r="URY97" s="129"/>
      <c r="URZ97" s="129"/>
      <c r="USA97" s="129"/>
      <c r="USB97" s="129"/>
      <c r="USC97" s="129"/>
      <c r="USD97" s="129"/>
      <c r="USE97" s="129"/>
      <c r="USF97" s="129"/>
      <c r="USG97" s="129"/>
      <c r="USH97" s="129"/>
      <c r="USI97" s="129"/>
      <c r="USJ97" s="129"/>
      <c r="USK97" s="129"/>
      <c r="USL97" s="129"/>
      <c r="USM97" s="129"/>
      <c r="USN97" s="129"/>
      <c r="USO97" s="129"/>
      <c r="USP97" s="129"/>
      <c r="USQ97" s="129"/>
      <c r="USR97" s="129"/>
      <c r="USS97" s="129"/>
      <c r="UST97" s="129"/>
      <c r="USU97" s="129"/>
      <c r="USV97" s="129"/>
      <c r="USW97" s="129"/>
      <c r="USX97" s="129"/>
      <c r="USY97" s="129"/>
      <c r="USZ97" s="129"/>
      <c r="UTA97" s="129"/>
      <c r="UTB97" s="129"/>
      <c r="UTC97" s="129"/>
      <c r="UTD97" s="129"/>
      <c r="UTE97" s="129"/>
      <c r="UTF97" s="129"/>
      <c r="UTG97" s="129"/>
      <c r="UTH97" s="129"/>
      <c r="UTI97" s="129"/>
      <c r="UTJ97" s="129"/>
      <c r="UTK97" s="129"/>
      <c r="UTL97" s="129"/>
      <c r="UTM97" s="129"/>
      <c r="UTN97" s="129"/>
      <c r="UTO97" s="129"/>
      <c r="UTP97" s="129"/>
      <c r="UTQ97" s="129"/>
      <c r="UTR97" s="129"/>
      <c r="UTS97" s="129"/>
      <c r="UTT97" s="129"/>
      <c r="UTU97" s="129"/>
      <c r="UTV97" s="129"/>
      <c r="UTW97" s="129"/>
      <c r="UTX97" s="129"/>
      <c r="UTY97" s="129"/>
      <c r="UTZ97" s="129"/>
      <c r="UUA97" s="129"/>
      <c r="UUB97" s="129"/>
      <c r="UUC97" s="129"/>
      <c r="UUD97" s="129"/>
      <c r="UUE97" s="129"/>
      <c r="UUF97" s="129"/>
      <c r="UUG97" s="129"/>
      <c r="UUH97" s="129"/>
      <c r="UUI97" s="129"/>
      <c r="UUJ97" s="129"/>
      <c r="UUK97" s="129"/>
      <c r="UUL97" s="129"/>
      <c r="UUM97" s="129"/>
      <c r="UUN97" s="129"/>
      <c r="UUO97" s="129"/>
      <c r="UUP97" s="129"/>
      <c r="UUQ97" s="129"/>
      <c r="UUR97" s="129"/>
      <c r="UUS97" s="129"/>
      <c r="UUT97" s="129"/>
      <c r="UUU97" s="129"/>
      <c r="UUV97" s="129"/>
      <c r="UUW97" s="129"/>
      <c r="UUX97" s="129"/>
      <c r="UUY97" s="129"/>
      <c r="UUZ97" s="129"/>
      <c r="UVA97" s="129"/>
      <c r="UVB97" s="129"/>
      <c r="UVC97" s="129"/>
      <c r="UVD97" s="129"/>
      <c r="UVE97" s="129"/>
      <c r="UVF97" s="129"/>
      <c r="UVG97" s="129"/>
      <c r="UVH97" s="129"/>
      <c r="UVI97" s="129"/>
      <c r="UVJ97" s="129"/>
      <c r="UVK97" s="129"/>
      <c r="UVL97" s="129"/>
      <c r="UVM97" s="129"/>
      <c r="UVN97" s="129"/>
      <c r="UVO97" s="129"/>
      <c r="UVP97" s="129"/>
      <c r="UVQ97" s="129"/>
      <c r="UVR97" s="129"/>
      <c r="UVS97" s="129"/>
      <c r="UVT97" s="129"/>
      <c r="UVU97" s="129"/>
      <c r="UVV97" s="129"/>
      <c r="UVW97" s="129"/>
      <c r="UVX97" s="129"/>
      <c r="UVY97" s="129"/>
      <c r="UVZ97" s="129"/>
      <c r="UWA97" s="129"/>
      <c r="UWB97" s="129"/>
      <c r="UWC97" s="129"/>
      <c r="UWD97" s="129"/>
      <c r="UWE97" s="129"/>
      <c r="UWF97" s="129"/>
      <c r="UWG97" s="129"/>
      <c r="UWH97" s="129"/>
      <c r="UWI97" s="129"/>
      <c r="UWJ97" s="129"/>
      <c r="UWK97" s="129"/>
      <c r="UWL97" s="129"/>
      <c r="UWM97" s="129"/>
      <c r="UWN97" s="129"/>
      <c r="UWO97" s="129"/>
      <c r="UWP97" s="129"/>
      <c r="UWQ97" s="129"/>
      <c r="UWR97" s="129"/>
      <c r="UWS97" s="129"/>
      <c r="UWT97" s="129"/>
      <c r="UWU97" s="129"/>
      <c r="UWV97" s="129"/>
      <c r="UWW97" s="129"/>
      <c r="UWX97" s="129"/>
      <c r="UWY97" s="129"/>
      <c r="UWZ97" s="129"/>
      <c r="UXA97" s="129"/>
      <c r="UXB97" s="129"/>
      <c r="UXC97" s="129"/>
      <c r="UXD97" s="129"/>
      <c r="UXE97" s="129"/>
      <c r="UXF97" s="129"/>
      <c r="UXG97" s="129"/>
      <c r="UXH97" s="129"/>
      <c r="UXI97" s="129"/>
      <c r="UXJ97" s="129"/>
      <c r="UXK97" s="129"/>
      <c r="UXL97" s="129"/>
      <c r="UXM97" s="129"/>
      <c r="UXN97" s="129"/>
      <c r="UXO97" s="129"/>
      <c r="UXP97" s="129"/>
      <c r="UXQ97" s="129"/>
      <c r="UXR97" s="129"/>
      <c r="UXS97" s="129"/>
      <c r="UXT97" s="129"/>
      <c r="UXU97" s="129"/>
      <c r="UXV97" s="129"/>
      <c r="UXW97" s="129"/>
      <c r="UXX97" s="129"/>
      <c r="UXY97" s="129"/>
      <c r="UXZ97" s="129"/>
      <c r="UYA97" s="129"/>
      <c r="UYB97" s="129"/>
      <c r="UYC97" s="129"/>
      <c r="UYD97" s="129"/>
      <c r="UYE97" s="129"/>
      <c r="UYF97" s="129"/>
      <c r="UYG97" s="129"/>
      <c r="UYH97" s="129"/>
      <c r="UYI97" s="129"/>
      <c r="UYJ97" s="129"/>
      <c r="UYK97" s="129"/>
      <c r="UYL97" s="129"/>
      <c r="UYM97" s="129"/>
      <c r="UYN97" s="129"/>
      <c r="UYO97" s="129"/>
      <c r="UYP97" s="129"/>
      <c r="UYQ97" s="129"/>
      <c r="UYR97" s="129"/>
      <c r="UYS97" s="129"/>
      <c r="UYT97" s="129"/>
      <c r="UYU97" s="129"/>
      <c r="UYV97" s="129"/>
      <c r="UYW97" s="129"/>
      <c r="UYX97" s="129"/>
      <c r="UYY97" s="129"/>
      <c r="UYZ97" s="129"/>
      <c r="UZA97" s="129"/>
      <c r="UZB97" s="129"/>
      <c r="UZC97" s="129"/>
      <c r="UZD97" s="129"/>
      <c r="UZE97" s="129"/>
      <c r="UZF97" s="129"/>
      <c r="UZG97" s="129"/>
      <c r="UZH97" s="129"/>
      <c r="UZI97" s="129"/>
      <c r="UZJ97" s="129"/>
      <c r="UZK97" s="129"/>
      <c r="UZL97" s="129"/>
      <c r="UZM97" s="129"/>
      <c r="UZN97" s="129"/>
      <c r="UZO97" s="129"/>
      <c r="UZP97" s="129"/>
      <c r="UZQ97" s="129"/>
      <c r="UZR97" s="129"/>
      <c r="UZS97" s="129"/>
      <c r="UZT97" s="129"/>
      <c r="UZU97" s="129"/>
      <c r="UZV97" s="129"/>
      <c r="UZW97" s="129"/>
      <c r="UZX97" s="129"/>
      <c r="UZY97" s="129"/>
      <c r="UZZ97" s="129"/>
      <c r="VAA97" s="129"/>
      <c r="VAB97" s="129"/>
      <c r="VAC97" s="129"/>
      <c r="VAD97" s="129"/>
      <c r="VAE97" s="129"/>
      <c r="VAF97" s="129"/>
      <c r="VAG97" s="129"/>
      <c r="VAH97" s="129"/>
      <c r="VAI97" s="129"/>
      <c r="VAJ97" s="129"/>
      <c r="VAK97" s="129"/>
      <c r="VAL97" s="129"/>
      <c r="VAM97" s="129"/>
      <c r="VAN97" s="129"/>
      <c r="VAO97" s="129"/>
      <c r="VAP97" s="129"/>
      <c r="VAQ97" s="129"/>
      <c r="VAR97" s="129"/>
      <c r="VAS97" s="129"/>
      <c r="VAT97" s="129"/>
      <c r="VAU97" s="129"/>
      <c r="VAV97" s="129"/>
      <c r="VAW97" s="129"/>
      <c r="VAX97" s="129"/>
      <c r="VAY97" s="129"/>
      <c r="VAZ97" s="129"/>
      <c r="VBA97" s="129"/>
      <c r="VBB97" s="129"/>
      <c r="VBC97" s="129"/>
      <c r="VBD97" s="129"/>
      <c r="VBE97" s="129"/>
      <c r="VBF97" s="129"/>
      <c r="VBG97" s="129"/>
      <c r="VBH97" s="129"/>
      <c r="VBI97" s="129"/>
      <c r="VBJ97" s="129"/>
      <c r="VBK97" s="129"/>
      <c r="VBL97" s="129"/>
      <c r="VBM97" s="129"/>
      <c r="VBN97" s="129"/>
      <c r="VBO97" s="129"/>
      <c r="VBP97" s="129"/>
      <c r="VBQ97" s="129"/>
      <c r="VBR97" s="129"/>
      <c r="VBS97" s="129"/>
      <c r="VBT97" s="129"/>
      <c r="VBU97" s="129"/>
      <c r="VBV97" s="129"/>
      <c r="VBW97" s="129"/>
      <c r="VBX97" s="129"/>
      <c r="VBY97" s="129"/>
      <c r="VBZ97" s="129"/>
      <c r="VCA97" s="129"/>
      <c r="VCB97" s="129"/>
      <c r="VCC97" s="129"/>
      <c r="VCD97" s="129"/>
      <c r="VCE97" s="129"/>
      <c r="VCF97" s="129"/>
      <c r="VCG97" s="129"/>
      <c r="VCH97" s="129"/>
      <c r="VCI97" s="129"/>
      <c r="VCJ97" s="129"/>
      <c r="VCK97" s="129"/>
      <c r="VCL97" s="129"/>
      <c r="VCM97" s="129"/>
      <c r="VCN97" s="129"/>
      <c r="VCO97" s="129"/>
      <c r="VCP97" s="129"/>
      <c r="VCQ97" s="129"/>
      <c r="VCR97" s="129"/>
      <c r="VCS97" s="129"/>
      <c r="VCT97" s="129"/>
      <c r="VCU97" s="129"/>
      <c r="VCV97" s="129"/>
      <c r="VCW97" s="129"/>
      <c r="VCX97" s="129"/>
      <c r="VCY97" s="129"/>
      <c r="VCZ97" s="129"/>
      <c r="VDA97" s="129"/>
      <c r="VDB97" s="129"/>
      <c r="VDC97" s="129"/>
      <c r="VDD97" s="129"/>
      <c r="VDE97" s="129"/>
      <c r="VDF97" s="129"/>
      <c r="VDG97" s="129"/>
      <c r="VDH97" s="129"/>
      <c r="VDI97" s="129"/>
      <c r="VDJ97" s="129"/>
      <c r="VDK97" s="129"/>
      <c r="VDL97" s="129"/>
      <c r="VDM97" s="129"/>
      <c r="VDN97" s="129"/>
      <c r="VDO97" s="129"/>
      <c r="VDP97" s="129"/>
      <c r="VDQ97" s="129"/>
      <c r="VDR97" s="129"/>
      <c r="VDS97" s="129"/>
      <c r="VDT97" s="129"/>
      <c r="VDU97" s="129"/>
      <c r="VDV97" s="129"/>
      <c r="VDW97" s="129"/>
      <c r="VDX97" s="129"/>
      <c r="VDY97" s="129"/>
      <c r="VDZ97" s="129"/>
      <c r="VEA97" s="129"/>
      <c r="VEB97" s="129"/>
      <c r="VEC97" s="129"/>
      <c r="VED97" s="129"/>
      <c r="VEE97" s="129"/>
      <c r="VEF97" s="129"/>
      <c r="VEG97" s="129"/>
      <c r="VEH97" s="129"/>
      <c r="VEI97" s="129"/>
      <c r="VEJ97" s="129"/>
      <c r="VEK97" s="129"/>
      <c r="VEL97" s="129"/>
      <c r="VEM97" s="129"/>
      <c r="VEN97" s="129"/>
      <c r="VEO97" s="129"/>
      <c r="VEP97" s="129"/>
      <c r="VEQ97" s="129"/>
      <c r="VER97" s="129"/>
      <c r="VES97" s="129"/>
      <c r="VET97" s="129"/>
      <c r="VEU97" s="129"/>
      <c r="VEV97" s="129"/>
      <c r="VEW97" s="129"/>
      <c r="VEX97" s="129"/>
      <c r="VEY97" s="129"/>
      <c r="VEZ97" s="129"/>
      <c r="VFA97" s="129"/>
      <c r="VFB97" s="129"/>
      <c r="VFC97" s="129"/>
      <c r="VFD97" s="129"/>
      <c r="VFE97" s="129"/>
      <c r="VFF97" s="129"/>
      <c r="VFG97" s="129"/>
      <c r="VFH97" s="129"/>
      <c r="VFI97" s="129"/>
      <c r="VFJ97" s="129"/>
      <c r="VFK97" s="129"/>
      <c r="VFL97" s="129"/>
      <c r="VFM97" s="129"/>
      <c r="VFN97" s="129"/>
      <c r="VFO97" s="129"/>
      <c r="VFP97" s="129"/>
      <c r="VFQ97" s="129"/>
      <c r="VFR97" s="129"/>
      <c r="VFS97" s="129"/>
      <c r="VFT97" s="129"/>
      <c r="VFU97" s="129"/>
      <c r="VFV97" s="129"/>
      <c r="VFW97" s="129"/>
      <c r="VFX97" s="129"/>
      <c r="VFY97" s="129"/>
      <c r="VFZ97" s="129"/>
      <c r="VGA97" s="129"/>
      <c r="VGB97" s="129"/>
      <c r="VGC97" s="129"/>
      <c r="VGD97" s="129"/>
      <c r="VGE97" s="129"/>
      <c r="VGF97" s="129"/>
      <c r="VGG97" s="129"/>
      <c r="VGH97" s="129"/>
      <c r="VGI97" s="129"/>
      <c r="VGJ97" s="129"/>
      <c r="VGK97" s="129"/>
      <c r="VGL97" s="129"/>
      <c r="VGM97" s="129"/>
      <c r="VGN97" s="129"/>
      <c r="VGO97" s="129"/>
      <c r="VGP97" s="129"/>
      <c r="VGQ97" s="129"/>
      <c r="VGR97" s="129"/>
      <c r="VGS97" s="129"/>
      <c r="VGT97" s="129"/>
      <c r="VGU97" s="129"/>
      <c r="VGV97" s="129"/>
      <c r="VGW97" s="129"/>
      <c r="VGX97" s="129"/>
      <c r="VGY97" s="129"/>
      <c r="VGZ97" s="129"/>
      <c r="VHA97" s="129"/>
      <c r="VHB97" s="129"/>
      <c r="VHC97" s="129"/>
      <c r="VHD97" s="129"/>
      <c r="VHE97" s="129"/>
      <c r="VHF97" s="129"/>
      <c r="VHG97" s="129"/>
      <c r="VHH97" s="129"/>
      <c r="VHI97" s="129"/>
      <c r="VHJ97" s="129"/>
      <c r="VHK97" s="129"/>
      <c r="VHL97" s="129"/>
      <c r="VHM97" s="129"/>
      <c r="VHN97" s="129"/>
      <c r="VHO97" s="129"/>
      <c r="VHP97" s="129"/>
      <c r="VHQ97" s="129"/>
      <c r="VHR97" s="129"/>
      <c r="VHS97" s="129"/>
      <c r="VHT97" s="129"/>
      <c r="VHU97" s="129"/>
      <c r="VHV97" s="129"/>
      <c r="VHW97" s="129"/>
      <c r="VHX97" s="129"/>
      <c r="VHY97" s="129"/>
      <c r="VHZ97" s="129"/>
      <c r="VIA97" s="129"/>
      <c r="VIB97" s="129"/>
      <c r="VIC97" s="129"/>
      <c r="VID97" s="129"/>
      <c r="VIE97" s="129"/>
      <c r="VIF97" s="129"/>
      <c r="VIG97" s="129"/>
      <c r="VIH97" s="129"/>
      <c r="VII97" s="129"/>
      <c r="VIJ97" s="129"/>
      <c r="VIK97" s="129"/>
      <c r="VIL97" s="129"/>
      <c r="VIM97" s="129"/>
      <c r="VIN97" s="129"/>
      <c r="VIO97" s="129"/>
      <c r="VIP97" s="129"/>
      <c r="VIQ97" s="129"/>
      <c r="VIR97" s="129"/>
      <c r="VIS97" s="129"/>
      <c r="VIT97" s="129"/>
      <c r="VIU97" s="129"/>
      <c r="VIV97" s="129"/>
      <c r="VIW97" s="129"/>
      <c r="VIX97" s="129"/>
      <c r="VIY97" s="129"/>
      <c r="VIZ97" s="129"/>
      <c r="VJA97" s="129"/>
      <c r="VJB97" s="129"/>
      <c r="VJC97" s="129"/>
      <c r="VJD97" s="129"/>
      <c r="VJE97" s="129"/>
      <c r="VJF97" s="129"/>
      <c r="VJG97" s="129"/>
      <c r="VJH97" s="129"/>
      <c r="VJI97" s="129"/>
      <c r="VJJ97" s="129"/>
      <c r="VJK97" s="129"/>
      <c r="VJL97" s="129"/>
      <c r="VJM97" s="129"/>
      <c r="VJN97" s="129"/>
      <c r="VJO97" s="129"/>
      <c r="VJP97" s="129"/>
      <c r="VJQ97" s="129"/>
      <c r="VJR97" s="129"/>
      <c r="VJS97" s="129"/>
      <c r="VJT97" s="129"/>
      <c r="VJU97" s="129"/>
      <c r="VJV97" s="129"/>
      <c r="VJW97" s="129"/>
      <c r="VJX97" s="129"/>
      <c r="VJY97" s="129"/>
      <c r="VJZ97" s="129"/>
      <c r="VKA97" s="129"/>
      <c r="VKB97" s="129"/>
      <c r="VKC97" s="129"/>
      <c r="VKD97" s="129"/>
      <c r="VKE97" s="129"/>
      <c r="VKF97" s="129"/>
      <c r="VKG97" s="129"/>
      <c r="VKH97" s="129"/>
      <c r="VKI97" s="129"/>
      <c r="VKJ97" s="129"/>
      <c r="VKK97" s="129"/>
      <c r="VKL97" s="129"/>
      <c r="VKM97" s="129"/>
      <c r="VKN97" s="129"/>
      <c r="VKO97" s="129"/>
      <c r="VKP97" s="129"/>
      <c r="VKQ97" s="129"/>
      <c r="VKR97" s="129"/>
      <c r="VKS97" s="129"/>
      <c r="VKT97" s="129"/>
      <c r="VKU97" s="129"/>
      <c r="VKV97" s="129"/>
      <c r="VKW97" s="129"/>
      <c r="VKX97" s="129"/>
      <c r="VKY97" s="129"/>
      <c r="VKZ97" s="129"/>
      <c r="VLA97" s="129"/>
      <c r="VLB97" s="129"/>
      <c r="VLC97" s="129"/>
      <c r="VLD97" s="129"/>
      <c r="VLE97" s="129"/>
      <c r="VLF97" s="129"/>
      <c r="VLG97" s="129"/>
      <c r="VLH97" s="129"/>
      <c r="VLI97" s="129"/>
      <c r="VLJ97" s="129"/>
      <c r="VLK97" s="129"/>
      <c r="VLL97" s="129"/>
      <c r="VLM97" s="129"/>
      <c r="VLN97" s="129"/>
      <c r="VLO97" s="129"/>
      <c r="VLP97" s="129"/>
      <c r="VLQ97" s="129"/>
      <c r="VLR97" s="129"/>
      <c r="VLS97" s="129"/>
      <c r="VLT97" s="129"/>
      <c r="VLU97" s="129"/>
      <c r="VLV97" s="129"/>
      <c r="VLW97" s="129"/>
      <c r="VLX97" s="129"/>
      <c r="VLY97" s="129"/>
      <c r="VLZ97" s="129"/>
      <c r="VMA97" s="129"/>
      <c r="VMB97" s="129"/>
      <c r="VMC97" s="129"/>
      <c r="VMD97" s="129"/>
      <c r="VME97" s="129"/>
      <c r="VMF97" s="129"/>
      <c r="VMG97" s="129"/>
      <c r="VMH97" s="129"/>
      <c r="VMI97" s="129"/>
      <c r="VMJ97" s="129"/>
      <c r="VMK97" s="129"/>
      <c r="VML97" s="129"/>
      <c r="VMM97" s="129"/>
      <c r="VMN97" s="129"/>
      <c r="VMO97" s="129"/>
      <c r="VMP97" s="129"/>
      <c r="VMQ97" s="129"/>
      <c r="VMR97" s="129"/>
      <c r="VMS97" s="129"/>
      <c r="VMT97" s="129"/>
      <c r="VMU97" s="129"/>
      <c r="VMV97" s="129"/>
      <c r="VMW97" s="129"/>
      <c r="VMX97" s="129"/>
      <c r="VMY97" s="129"/>
      <c r="VMZ97" s="129"/>
      <c r="VNA97" s="129"/>
      <c r="VNB97" s="129"/>
      <c r="VNC97" s="129"/>
      <c r="VND97" s="129"/>
      <c r="VNE97" s="129"/>
      <c r="VNF97" s="129"/>
      <c r="VNG97" s="129"/>
      <c r="VNH97" s="129"/>
      <c r="VNI97" s="129"/>
      <c r="VNJ97" s="129"/>
      <c r="VNK97" s="129"/>
      <c r="VNL97" s="129"/>
      <c r="VNM97" s="129"/>
      <c r="VNN97" s="129"/>
      <c r="VNO97" s="129"/>
      <c r="VNP97" s="129"/>
      <c r="VNQ97" s="129"/>
      <c r="VNR97" s="129"/>
      <c r="VNS97" s="129"/>
      <c r="VNT97" s="129"/>
      <c r="VNU97" s="129"/>
      <c r="VNV97" s="129"/>
      <c r="VNW97" s="129"/>
      <c r="VNX97" s="129"/>
      <c r="VNY97" s="129"/>
      <c r="VNZ97" s="129"/>
      <c r="VOA97" s="129"/>
      <c r="VOB97" s="129"/>
      <c r="VOC97" s="129"/>
      <c r="VOD97" s="129"/>
      <c r="VOE97" s="129"/>
      <c r="VOF97" s="129"/>
      <c r="VOG97" s="129"/>
      <c r="VOH97" s="129"/>
      <c r="VOI97" s="129"/>
      <c r="VOJ97" s="129"/>
      <c r="VOK97" s="129"/>
      <c r="VOL97" s="129"/>
      <c r="VOM97" s="129"/>
      <c r="VON97" s="129"/>
      <c r="VOO97" s="129"/>
      <c r="VOP97" s="129"/>
      <c r="VOQ97" s="129"/>
      <c r="VOR97" s="129"/>
      <c r="VOS97" s="129"/>
      <c r="VOT97" s="129"/>
      <c r="VOU97" s="129"/>
      <c r="VOV97" s="129"/>
      <c r="VOW97" s="129"/>
      <c r="VOX97" s="129"/>
      <c r="VOY97" s="129"/>
      <c r="VOZ97" s="129"/>
      <c r="VPA97" s="129"/>
      <c r="VPB97" s="129"/>
      <c r="VPC97" s="129"/>
      <c r="VPD97" s="129"/>
      <c r="VPE97" s="129"/>
      <c r="VPF97" s="129"/>
      <c r="VPG97" s="129"/>
      <c r="VPH97" s="129"/>
      <c r="VPI97" s="129"/>
      <c r="VPJ97" s="129"/>
      <c r="VPK97" s="129"/>
      <c r="VPL97" s="129"/>
      <c r="VPM97" s="129"/>
      <c r="VPN97" s="129"/>
      <c r="VPO97" s="129"/>
      <c r="VPP97" s="129"/>
      <c r="VPQ97" s="129"/>
      <c r="VPR97" s="129"/>
      <c r="VPS97" s="129"/>
      <c r="VPT97" s="129"/>
      <c r="VPU97" s="129"/>
      <c r="VPV97" s="129"/>
      <c r="VPW97" s="129"/>
      <c r="VPX97" s="129"/>
      <c r="VPY97" s="129"/>
      <c r="VPZ97" s="129"/>
      <c r="VQA97" s="129"/>
      <c r="VQB97" s="129"/>
      <c r="VQC97" s="129"/>
      <c r="VQD97" s="129"/>
      <c r="VQE97" s="129"/>
      <c r="VQF97" s="129"/>
      <c r="VQG97" s="129"/>
      <c r="VQH97" s="129"/>
      <c r="VQI97" s="129"/>
      <c r="VQJ97" s="129"/>
      <c r="VQK97" s="129"/>
      <c r="VQL97" s="129"/>
      <c r="VQM97" s="129"/>
      <c r="VQN97" s="129"/>
      <c r="VQO97" s="129"/>
      <c r="VQP97" s="129"/>
      <c r="VQQ97" s="129"/>
      <c r="VQR97" s="129"/>
      <c r="VQS97" s="129"/>
      <c r="VQT97" s="129"/>
      <c r="VQU97" s="129"/>
      <c r="VQV97" s="129"/>
      <c r="VQW97" s="129"/>
      <c r="VQX97" s="129"/>
      <c r="VQY97" s="129"/>
      <c r="VQZ97" s="129"/>
      <c r="VRA97" s="129"/>
      <c r="VRB97" s="129"/>
      <c r="VRC97" s="129"/>
      <c r="VRD97" s="129"/>
      <c r="VRE97" s="129"/>
      <c r="VRF97" s="129"/>
      <c r="VRG97" s="129"/>
      <c r="VRH97" s="129"/>
      <c r="VRI97" s="129"/>
      <c r="VRJ97" s="129"/>
      <c r="VRK97" s="129"/>
      <c r="VRL97" s="129"/>
      <c r="VRM97" s="129"/>
      <c r="VRN97" s="129"/>
      <c r="VRO97" s="129"/>
      <c r="VRP97" s="129"/>
      <c r="VRQ97" s="129"/>
      <c r="VRR97" s="129"/>
      <c r="VRS97" s="129"/>
      <c r="VRT97" s="129"/>
      <c r="VRU97" s="129"/>
      <c r="VRV97" s="129"/>
      <c r="VRW97" s="129"/>
      <c r="VRX97" s="129"/>
      <c r="VRY97" s="129"/>
      <c r="VRZ97" s="129"/>
      <c r="VSA97" s="129"/>
      <c r="VSB97" s="129"/>
      <c r="VSC97" s="129"/>
      <c r="VSD97" s="129"/>
      <c r="VSE97" s="129"/>
      <c r="VSF97" s="129"/>
      <c r="VSG97" s="129"/>
      <c r="VSH97" s="129"/>
      <c r="VSI97" s="129"/>
      <c r="VSJ97" s="129"/>
      <c r="VSK97" s="129"/>
      <c r="VSL97" s="129"/>
      <c r="VSM97" s="129"/>
      <c r="VSN97" s="129"/>
      <c r="VSO97" s="129"/>
      <c r="VSP97" s="129"/>
      <c r="VSQ97" s="129"/>
      <c r="VSR97" s="129"/>
      <c r="VSS97" s="129"/>
      <c r="VST97" s="129"/>
      <c r="VSU97" s="129"/>
      <c r="VSV97" s="129"/>
      <c r="VSW97" s="129"/>
      <c r="VSX97" s="129"/>
      <c r="VSY97" s="129"/>
      <c r="VSZ97" s="129"/>
      <c r="VTA97" s="129"/>
      <c r="VTB97" s="129"/>
      <c r="VTC97" s="129"/>
      <c r="VTD97" s="129"/>
      <c r="VTE97" s="129"/>
      <c r="VTF97" s="129"/>
      <c r="VTG97" s="129"/>
      <c r="VTH97" s="129"/>
      <c r="VTI97" s="129"/>
      <c r="VTJ97" s="129"/>
      <c r="VTK97" s="129"/>
      <c r="VTL97" s="129"/>
      <c r="VTM97" s="129"/>
      <c r="VTN97" s="129"/>
      <c r="VTO97" s="129"/>
      <c r="VTP97" s="129"/>
      <c r="VTQ97" s="129"/>
      <c r="VTR97" s="129"/>
      <c r="VTS97" s="129"/>
      <c r="VTT97" s="129"/>
      <c r="VTU97" s="129"/>
      <c r="VTV97" s="129"/>
      <c r="VTW97" s="129"/>
      <c r="VTX97" s="129"/>
      <c r="VTY97" s="129"/>
      <c r="VTZ97" s="129"/>
      <c r="VUA97" s="129"/>
      <c r="VUB97" s="129"/>
      <c r="VUC97" s="129"/>
      <c r="VUD97" s="129"/>
      <c r="VUE97" s="129"/>
      <c r="VUF97" s="129"/>
      <c r="VUG97" s="129"/>
      <c r="VUH97" s="129"/>
      <c r="VUI97" s="129"/>
      <c r="VUJ97" s="129"/>
      <c r="VUK97" s="129"/>
      <c r="VUL97" s="129"/>
      <c r="VUM97" s="129"/>
      <c r="VUN97" s="129"/>
      <c r="VUO97" s="129"/>
      <c r="VUP97" s="129"/>
      <c r="VUQ97" s="129"/>
      <c r="VUR97" s="129"/>
      <c r="VUS97" s="129"/>
      <c r="VUT97" s="129"/>
      <c r="VUU97" s="129"/>
      <c r="VUV97" s="129"/>
      <c r="VUW97" s="129"/>
      <c r="VUX97" s="129"/>
      <c r="VUY97" s="129"/>
      <c r="VUZ97" s="129"/>
      <c r="VVA97" s="129"/>
      <c r="VVB97" s="129"/>
      <c r="VVC97" s="129"/>
      <c r="VVD97" s="129"/>
      <c r="VVE97" s="129"/>
      <c r="VVF97" s="129"/>
      <c r="VVG97" s="129"/>
      <c r="VVH97" s="129"/>
      <c r="VVI97" s="129"/>
      <c r="VVJ97" s="129"/>
      <c r="VVK97" s="129"/>
      <c r="VVL97" s="129"/>
      <c r="VVM97" s="129"/>
      <c r="VVN97" s="129"/>
      <c r="VVO97" s="129"/>
      <c r="VVP97" s="129"/>
      <c r="VVQ97" s="129"/>
      <c r="VVR97" s="129"/>
      <c r="VVS97" s="129"/>
      <c r="VVT97" s="129"/>
      <c r="VVU97" s="129"/>
      <c r="VVV97" s="129"/>
      <c r="VVW97" s="129"/>
      <c r="VVX97" s="129"/>
      <c r="VVY97" s="129"/>
      <c r="VVZ97" s="129"/>
      <c r="VWA97" s="129"/>
      <c r="VWB97" s="129"/>
      <c r="VWC97" s="129"/>
      <c r="VWD97" s="129"/>
      <c r="VWE97" s="129"/>
      <c r="VWF97" s="129"/>
      <c r="VWG97" s="129"/>
      <c r="VWH97" s="129"/>
      <c r="VWI97" s="129"/>
      <c r="VWJ97" s="129"/>
      <c r="VWK97" s="129"/>
      <c r="VWL97" s="129"/>
      <c r="VWM97" s="129"/>
      <c r="VWN97" s="129"/>
      <c r="VWO97" s="129"/>
      <c r="VWP97" s="129"/>
      <c r="VWQ97" s="129"/>
      <c r="VWR97" s="129"/>
      <c r="VWS97" s="129"/>
      <c r="VWT97" s="129"/>
      <c r="VWU97" s="129"/>
      <c r="VWV97" s="129"/>
      <c r="VWW97" s="129"/>
      <c r="VWX97" s="129"/>
      <c r="VWY97" s="129"/>
      <c r="VWZ97" s="129"/>
      <c r="VXA97" s="129"/>
      <c r="VXB97" s="129"/>
      <c r="VXC97" s="129"/>
      <c r="VXD97" s="129"/>
      <c r="VXE97" s="129"/>
      <c r="VXF97" s="129"/>
      <c r="VXG97" s="129"/>
      <c r="VXH97" s="129"/>
      <c r="VXI97" s="129"/>
      <c r="VXJ97" s="129"/>
      <c r="VXK97" s="129"/>
      <c r="VXL97" s="129"/>
      <c r="VXM97" s="129"/>
      <c r="VXN97" s="129"/>
      <c r="VXO97" s="129"/>
      <c r="VXP97" s="129"/>
      <c r="VXQ97" s="129"/>
      <c r="VXR97" s="129"/>
      <c r="VXS97" s="129"/>
      <c r="VXT97" s="129"/>
      <c r="VXU97" s="129"/>
      <c r="VXV97" s="129"/>
      <c r="VXW97" s="129"/>
      <c r="VXX97" s="129"/>
      <c r="VXY97" s="129"/>
      <c r="VXZ97" s="129"/>
      <c r="VYA97" s="129"/>
      <c r="VYB97" s="129"/>
      <c r="VYC97" s="129"/>
      <c r="VYD97" s="129"/>
      <c r="VYE97" s="129"/>
      <c r="VYF97" s="129"/>
      <c r="VYG97" s="129"/>
      <c r="VYH97" s="129"/>
      <c r="VYI97" s="129"/>
      <c r="VYJ97" s="129"/>
      <c r="VYK97" s="129"/>
      <c r="VYL97" s="129"/>
      <c r="VYM97" s="129"/>
      <c r="VYN97" s="129"/>
      <c r="VYO97" s="129"/>
      <c r="VYP97" s="129"/>
      <c r="VYQ97" s="129"/>
      <c r="VYR97" s="129"/>
      <c r="VYS97" s="129"/>
      <c r="VYT97" s="129"/>
      <c r="VYU97" s="129"/>
      <c r="VYV97" s="129"/>
      <c r="VYW97" s="129"/>
      <c r="VYX97" s="129"/>
      <c r="VYY97" s="129"/>
      <c r="VYZ97" s="129"/>
      <c r="VZA97" s="129"/>
      <c r="VZB97" s="129"/>
      <c r="VZC97" s="129"/>
      <c r="VZD97" s="129"/>
      <c r="VZE97" s="129"/>
      <c r="VZF97" s="129"/>
      <c r="VZG97" s="129"/>
      <c r="VZH97" s="129"/>
      <c r="VZI97" s="129"/>
      <c r="VZJ97" s="129"/>
      <c r="VZK97" s="129"/>
      <c r="VZL97" s="129"/>
      <c r="VZM97" s="129"/>
      <c r="VZN97" s="129"/>
      <c r="VZO97" s="129"/>
      <c r="VZP97" s="129"/>
      <c r="VZQ97" s="129"/>
      <c r="VZR97" s="129"/>
      <c r="VZS97" s="129"/>
      <c r="VZT97" s="129"/>
      <c r="VZU97" s="129"/>
      <c r="VZV97" s="129"/>
      <c r="VZW97" s="129"/>
      <c r="VZX97" s="129"/>
      <c r="VZY97" s="129"/>
      <c r="VZZ97" s="129"/>
      <c r="WAA97" s="129"/>
      <c r="WAB97" s="129"/>
      <c r="WAC97" s="129"/>
      <c r="WAD97" s="129"/>
      <c r="WAE97" s="129"/>
      <c r="WAF97" s="129"/>
      <c r="WAG97" s="129"/>
      <c r="WAH97" s="129"/>
      <c r="WAI97" s="129"/>
      <c r="WAJ97" s="129"/>
      <c r="WAK97" s="129"/>
      <c r="WAL97" s="129"/>
      <c r="WAM97" s="129"/>
      <c r="WAN97" s="129"/>
      <c r="WAO97" s="129"/>
      <c r="WAP97" s="129"/>
      <c r="WAQ97" s="129"/>
      <c r="WAR97" s="129"/>
      <c r="WAS97" s="129"/>
      <c r="WAT97" s="129"/>
      <c r="WAU97" s="129"/>
      <c r="WAV97" s="129"/>
      <c r="WAW97" s="129"/>
      <c r="WAX97" s="129"/>
      <c r="WAY97" s="129"/>
      <c r="WAZ97" s="129"/>
      <c r="WBA97" s="129"/>
      <c r="WBB97" s="129"/>
      <c r="WBC97" s="129"/>
      <c r="WBD97" s="129"/>
      <c r="WBE97" s="129"/>
      <c r="WBF97" s="129"/>
      <c r="WBG97" s="129"/>
      <c r="WBH97" s="129"/>
      <c r="WBI97" s="129"/>
      <c r="WBJ97" s="129"/>
      <c r="WBK97" s="129"/>
      <c r="WBL97" s="129"/>
      <c r="WBM97" s="129"/>
      <c r="WBN97" s="129"/>
      <c r="WBO97" s="129"/>
      <c r="WBP97" s="129"/>
      <c r="WBQ97" s="129"/>
      <c r="WBR97" s="129"/>
      <c r="WBS97" s="129"/>
      <c r="WBT97" s="129"/>
      <c r="WBU97" s="129"/>
      <c r="WBV97" s="129"/>
      <c r="WBW97" s="129"/>
      <c r="WBX97" s="129"/>
      <c r="WBY97" s="129"/>
      <c r="WBZ97" s="129"/>
      <c r="WCA97" s="129"/>
      <c r="WCB97" s="129"/>
      <c r="WCC97" s="129"/>
      <c r="WCD97" s="129"/>
      <c r="WCE97" s="129"/>
      <c r="WCF97" s="129"/>
      <c r="WCG97" s="129"/>
      <c r="WCH97" s="129"/>
      <c r="WCI97" s="129"/>
      <c r="WCJ97" s="129"/>
      <c r="WCK97" s="129"/>
      <c r="WCL97" s="129"/>
      <c r="WCM97" s="129"/>
      <c r="WCN97" s="129"/>
      <c r="WCO97" s="129"/>
      <c r="WCP97" s="129"/>
      <c r="WCQ97" s="129"/>
      <c r="WCR97" s="129"/>
      <c r="WCS97" s="129"/>
      <c r="WCT97" s="129"/>
      <c r="WCU97" s="129"/>
      <c r="WCV97" s="129"/>
      <c r="WCW97" s="129"/>
      <c r="WCX97" s="129"/>
      <c r="WCY97" s="129"/>
      <c r="WCZ97" s="129"/>
      <c r="WDA97" s="129"/>
      <c r="WDB97" s="129"/>
      <c r="WDC97" s="129"/>
      <c r="WDD97" s="129"/>
      <c r="WDE97" s="129"/>
      <c r="WDF97" s="129"/>
      <c r="WDG97" s="129"/>
      <c r="WDH97" s="129"/>
      <c r="WDI97" s="129"/>
      <c r="WDJ97" s="129"/>
      <c r="WDK97" s="129"/>
      <c r="WDL97" s="129"/>
      <c r="WDM97" s="129"/>
      <c r="WDN97" s="129"/>
      <c r="WDO97" s="129"/>
      <c r="WDP97" s="129"/>
      <c r="WDQ97" s="129"/>
      <c r="WDR97" s="129"/>
      <c r="WDS97" s="129"/>
      <c r="WDT97" s="129"/>
      <c r="WDU97" s="129"/>
      <c r="WDV97" s="129"/>
      <c r="WDW97" s="129"/>
      <c r="WDX97" s="129"/>
      <c r="WDY97" s="129"/>
      <c r="WDZ97" s="129"/>
      <c r="WEA97" s="129"/>
      <c r="WEB97" s="129"/>
      <c r="WEC97" s="129"/>
      <c r="WED97" s="129"/>
      <c r="WEE97" s="129"/>
      <c r="WEF97" s="129"/>
      <c r="WEG97" s="129"/>
      <c r="WEH97" s="129"/>
      <c r="WEI97" s="129"/>
      <c r="WEJ97" s="129"/>
      <c r="WEK97" s="129"/>
      <c r="WEL97" s="129"/>
      <c r="WEM97" s="129"/>
      <c r="WEN97" s="129"/>
      <c r="WEO97" s="129"/>
      <c r="WEP97" s="129"/>
      <c r="WEQ97" s="129"/>
      <c r="WER97" s="129"/>
      <c r="WES97" s="129"/>
      <c r="WET97" s="129"/>
      <c r="WEU97" s="129"/>
      <c r="WEV97" s="129"/>
      <c r="WEW97" s="129"/>
      <c r="WEX97" s="129"/>
      <c r="WEY97" s="129"/>
      <c r="WEZ97" s="129"/>
      <c r="WFA97" s="129"/>
      <c r="WFB97" s="129"/>
      <c r="WFC97" s="129"/>
      <c r="WFD97" s="129"/>
      <c r="WFE97" s="129"/>
      <c r="WFF97" s="129"/>
      <c r="WFG97" s="129"/>
      <c r="WFH97" s="129"/>
      <c r="WFI97" s="129"/>
      <c r="WFJ97" s="129"/>
      <c r="WFK97" s="129"/>
      <c r="WFL97" s="129"/>
      <c r="WFM97" s="129"/>
      <c r="WFN97" s="129"/>
      <c r="WFO97" s="129"/>
      <c r="WFP97" s="129"/>
      <c r="WFQ97" s="129"/>
      <c r="WFR97" s="129"/>
      <c r="WFS97" s="129"/>
      <c r="WFT97" s="129"/>
      <c r="WFU97" s="129"/>
      <c r="WFV97" s="129"/>
      <c r="WFW97" s="129"/>
      <c r="WFX97" s="129"/>
      <c r="WFY97" s="129"/>
      <c r="WFZ97" s="129"/>
      <c r="WGA97" s="129"/>
      <c r="WGB97" s="129"/>
      <c r="WGC97" s="129"/>
      <c r="WGD97" s="129"/>
      <c r="WGE97" s="129"/>
      <c r="WGF97" s="129"/>
      <c r="WGG97" s="129"/>
      <c r="WGH97" s="129"/>
      <c r="WGI97" s="129"/>
      <c r="WGJ97" s="129"/>
      <c r="WGK97" s="129"/>
      <c r="WGL97" s="129"/>
      <c r="WGM97" s="129"/>
      <c r="WGN97" s="129"/>
      <c r="WGO97" s="129"/>
      <c r="WGP97" s="129"/>
      <c r="WGQ97" s="129"/>
      <c r="WGR97" s="129"/>
      <c r="WGS97" s="129"/>
      <c r="WGT97" s="129"/>
      <c r="WGU97" s="129"/>
      <c r="WGV97" s="129"/>
      <c r="WGW97" s="129"/>
      <c r="WGX97" s="129"/>
      <c r="WGY97" s="129"/>
      <c r="WGZ97" s="129"/>
      <c r="WHA97" s="129"/>
      <c r="WHB97" s="129"/>
      <c r="WHC97" s="129"/>
      <c r="WHD97" s="129"/>
      <c r="WHE97" s="129"/>
      <c r="WHF97" s="129"/>
      <c r="WHG97" s="129"/>
      <c r="WHH97" s="129"/>
      <c r="WHI97" s="129"/>
      <c r="WHJ97" s="129"/>
      <c r="WHK97" s="129"/>
      <c r="WHL97" s="129"/>
      <c r="WHM97" s="129"/>
      <c r="WHN97" s="129"/>
      <c r="WHO97" s="129"/>
      <c r="WHP97" s="129"/>
      <c r="WHQ97" s="129"/>
      <c r="WHR97" s="129"/>
      <c r="WHS97" s="129"/>
      <c r="WHT97" s="129"/>
      <c r="WHU97" s="129"/>
      <c r="WHV97" s="129"/>
      <c r="WHW97" s="129"/>
      <c r="WHX97" s="129"/>
      <c r="WHY97" s="129"/>
      <c r="WHZ97" s="129"/>
      <c r="WIA97" s="129"/>
      <c r="WIB97" s="129"/>
      <c r="WIC97" s="129"/>
      <c r="WID97" s="129"/>
      <c r="WIE97" s="129"/>
      <c r="WIF97" s="129"/>
      <c r="WIG97" s="129"/>
      <c r="WIH97" s="129"/>
      <c r="WII97" s="129"/>
      <c r="WIJ97" s="129"/>
      <c r="WIK97" s="129"/>
      <c r="WIL97" s="129"/>
      <c r="WIM97" s="129"/>
      <c r="WIN97" s="129"/>
      <c r="WIO97" s="129"/>
      <c r="WIP97" s="129"/>
      <c r="WIQ97" s="129"/>
      <c r="WIR97" s="129"/>
      <c r="WIS97" s="129"/>
      <c r="WIT97" s="129"/>
      <c r="WIU97" s="129"/>
      <c r="WIV97" s="129"/>
      <c r="WIW97" s="129"/>
      <c r="WIX97" s="129"/>
      <c r="WIY97" s="129"/>
      <c r="WIZ97" s="129"/>
      <c r="WJA97" s="129"/>
      <c r="WJB97" s="129"/>
      <c r="WJC97" s="129"/>
      <c r="WJD97" s="129"/>
      <c r="WJE97" s="129"/>
      <c r="WJF97" s="129"/>
      <c r="WJG97" s="129"/>
      <c r="WJH97" s="129"/>
      <c r="WJI97" s="129"/>
      <c r="WJJ97" s="129"/>
      <c r="WJK97" s="129"/>
      <c r="WJL97" s="129"/>
      <c r="WJM97" s="129"/>
      <c r="WJN97" s="129"/>
      <c r="WJO97" s="129"/>
      <c r="WJP97" s="129"/>
      <c r="WJQ97" s="129"/>
      <c r="WJR97" s="129"/>
      <c r="WJS97" s="129"/>
      <c r="WJT97" s="129"/>
      <c r="WJU97" s="129"/>
      <c r="WJV97" s="129"/>
      <c r="WJW97" s="129"/>
      <c r="WJX97" s="129"/>
      <c r="WJY97" s="129"/>
      <c r="WJZ97" s="129"/>
      <c r="WKA97" s="129"/>
      <c r="WKB97" s="129"/>
      <c r="WKC97" s="129"/>
      <c r="WKD97" s="129"/>
      <c r="WKE97" s="129"/>
      <c r="WKF97" s="129"/>
      <c r="WKG97" s="129"/>
      <c r="WKH97" s="129"/>
      <c r="WKI97" s="129"/>
      <c r="WKJ97" s="129"/>
      <c r="WKK97" s="129"/>
      <c r="WKL97" s="129"/>
      <c r="WKM97" s="129"/>
      <c r="WKN97" s="129"/>
      <c r="WKO97" s="129"/>
      <c r="WKP97" s="129"/>
      <c r="WKQ97" s="129"/>
      <c r="WKR97" s="129"/>
      <c r="WKS97" s="129"/>
      <c r="WKT97" s="129"/>
      <c r="WKU97" s="129"/>
      <c r="WKV97" s="129"/>
      <c r="WKW97" s="129"/>
      <c r="WKX97" s="129"/>
      <c r="WKY97" s="129"/>
      <c r="WKZ97" s="129"/>
      <c r="WLA97" s="129"/>
      <c r="WLB97" s="129"/>
      <c r="WLC97" s="129"/>
      <c r="WLD97" s="129"/>
      <c r="WLE97" s="129"/>
      <c r="WLF97" s="129"/>
      <c r="WLG97" s="129"/>
      <c r="WLH97" s="129"/>
      <c r="WLI97" s="129"/>
      <c r="WLJ97" s="129"/>
      <c r="WLK97" s="129"/>
      <c r="WLL97" s="129"/>
      <c r="WLM97" s="129"/>
      <c r="WLN97" s="129"/>
      <c r="WLO97" s="129"/>
      <c r="WLP97" s="129"/>
      <c r="WLQ97" s="129"/>
      <c r="WLR97" s="129"/>
      <c r="WLS97" s="129"/>
      <c r="WLT97" s="129"/>
      <c r="WLU97" s="129"/>
      <c r="WLV97" s="129"/>
      <c r="WLW97" s="129"/>
      <c r="WLX97" s="129"/>
      <c r="WLY97" s="129"/>
      <c r="WLZ97" s="129"/>
      <c r="WMA97" s="129"/>
      <c r="WMB97" s="129"/>
      <c r="WMC97" s="129"/>
      <c r="WMD97" s="129"/>
      <c r="WME97" s="129"/>
      <c r="WMF97" s="129"/>
      <c r="WMG97" s="129"/>
      <c r="WMH97" s="129"/>
      <c r="WMI97" s="129"/>
      <c r="WMJ97" s="129"/>
      <c r="WMK97" s="129"/>
      <c r="WML97" s="129"/>
      <c r="WMM97" s="129"/>
      <c r="WMN97" s="129"/>
      <c r="WMO97" s="129"/>
      <c r="WMP97" s="129"/>
      <c r="WMQ97" s="129"/>
      <c r="WMR97" s="129"/>
      <c r="WMS97" s="129"/>
      <c r="WMT97" s="129"/>
      <c r="WMU97" s="129"/>
      <c r="WMV97" s="129"/>
      <c r="WMW97" s="129"/>
      <c r="WMX97" s="129"/>
      <c r="WMY97" s="129"/>
      <c r="WMZ97" s="129"/>
      <c r="WNA97" s="129"/>
      <c r="WNB97" s="129"/>
      <c r="WNC97" s="129"/>
      <c r="WND97" s="129"/>
      <c r="WNE97" s="129"/>
      <c r="WNF97" s="129"/>
      <c r="WNG97" s="129"/>
      <c r="WNH97" s="129"/>
      <c r="WNI97" s="129"/>
      <c r="WNJ97" s="129"/>
      <c r="WNK97" s="129"/>
      <c r="WNL97" s="129"/>
      <c r="WNM97" s="129"/>
      <c r="WNN97" s="129"/>
      <c r="WNO97" s="129"/>
      <c r="WNP97" s="129"/>
      <c r="WNQ97" s="129"/>
      <c r="WNR97" s="129"/>
      <c r="WNS97" s="129"/>
      <c r="WNT97" s="129"/>
      <c r="WNU97" s="129"/>
      <c r="WNV97" s="129"/>
      <c r="WNW97" s="129"/>
      <c r="WNX97" s="129"/>
      <c r="WNY97" s="129"/>
      <c r="WNZ97" s="129"/>
      <c r="WOA97" s="129"/>
      <c r="WOB97" s="129"/>
      <c r="WOC97" s="129"/>
      <c r="WOD97" s="129"/>
      <c r="WOE97" s="129"/>
      <c r="WOF97" s="129"/>
      <c r="WOG97" s="129"/>
      <c r="WOH97" s="129"/>
      <c r="WOI97" s="129"/>
      <c r="WOJ97" s="129"/>
      <c r="WOK97" s="129"/>
      <c r="WOL97" s="129"/>
      <c r="WOM97" s="129"/>
      <c r="WON97" s="129"/>
      <c r="WOO97" s="129"/>
      <c r="WOP97" s="129"/>
      <c r="WOQ97" s="129"/>
      <c r="WOR97" s="129"/>
      <c r="WOS97" s="129"/>
      <c r="WOT97" s="129"/>
      <c r="WOU97" s="129"/>
      <c r="WOV97" s="129"/>
      <c r="WOW97" s="129"/>
      <c r="WOX97" s="129"/>
      <c r="WOY97" s="129"/>
      <c r="WOZ97" s="129"/>
      <c r="WPA97" s="129"/>
      <c r="WPB97" s="129"/>
      <c r="WPC97" s="129"/>
      <c r="WPD97" s="129"/>
      <c r="WPE97" s="129"/>
      <c r="WPF97" s="129"/>
      <c r="WPG97" s="129"/>
      <c r="WPH97" s="129"/>
      <c r="WPI97" s="129"/>
      <c r="WPJ97" s="129"/>
      <c r="WPK97" s="129"/>
      <c r="WPL97" s="129"/>
      <c r="WPM97" s="129"/>
      <c r="WPN97" s="129"/>
      <c r="WPO97" s="129"/>
      <c r="WPP97" s="129"/>
      <c r="WPQ97" s="129"/>
      <c r="WPR97" s="129"/>
      <c r="WPS97" s="129"/>
      <c r="WPT97" s="129"/>
      <c r="WPU97" s="129"/>
      <c r="WPV97" s="129"/>
      <c r="WPW97" s="129"/>
      <c r="WPX97" s="129"/>
      <c r="WPY97" s="129"/>
      <c r="WPZ97" s="129"/>
      <c r="WQA97" s="129"/>
      <c r="WQB97" s="129"/>
      <c r="WQC97" s="129"/>
      <c r="WQD97" s="129"/>
      <c r="WQE97" s="129"/>
      <c r="WQF97" s="129"/>
      <c r="WQG97" s="129"/>
      <c r="WQH97" s="129"/>
      <c r="WQI97" s="129"/>
      <c r="WQJ97" s="129"/>
      <c r="WQK97" s="129"/>
      <c r="WQL97" s="129"/>
      <c r="WQM97" s="129"/>
      <c r="WQN97" s="129"/>
      <c r="WQO97" s="129"/>
      <c r="WQP97" s="129"/>
      <c r="WQQ97" s="129"/>
      <c r="WQR97" s="129"/>
      <c r="WQS97" s="129"/>
      <c r="WQT97" s="129"/>
      <c r="WQU97" s="129"/>
      <c r="WQV97" s="129"/>
      <c r="WQW97" s="129"/>
      <c r="WQX97" s="129"/>
      <c r="WQY97" s="129"/>
      <c r="WQZ97" s="129"/>
      <c r="WRA97" s="129"/>
      <c r="WRB97" s="129"/>
      <c r="WRC97" s="129"/>
      <c r="WRD97" s="129"/>
      <c r="WRE97" s="129"/>
      <c r="WRF97" s="129"/>
      <c r="WRG97" s="129"/>
      <c r="WRH97" s="129"/>
      <c r="WRI97" s="129"/>
      <c r="WRJ97" s="129"/>
      <c r="WRK97" s="129"/>
      <c r="WRL97" s="129"/>
      <c r="WRM97" s="129"/>
      <c r="WRN97" s="129"/>
      <c r="WRO97" s="129"/>
      <c r="WRP97" s="129"/>
      <c r="WRQ97" s="129"/>
      <c r="WRR97" s="129"/>
      <c r="WRS97" s="129"/>
      <c r="WRT97" s="129"/>
      <c r="WRU97" s="129"/>
      <c r="WRV97" s="129"/>
      <c r="WRW97" s="129"/>
      <c r="WRX97" s="129"/>
      <c r="WRY97" s="129"/>
      <c r="WRZ97" s="129"/>
      <c r="WSA97" s="129"/>
      <c r="WSB97" s="129"/>
      <c r="WSC97" s="129"/>
      <c r="WSD97" s="129"/>
      <c r="WSE97" s="129"/>
      <c r="WSF97" s="129"/>
      <c r="WSG97" s="129"/>
      <c r="WSH97" s="129"/>
      <c r="WSI97" s="129"/>
      <c r="WSJ97" s="129"/>
      <c r="WSK97" s="129"/>
      <c r="WSL97" s="129"/>
      <c r="WSM97" s="129"/>
      <c r="WSN97" s="129"/>
      <c r="WSO97" s="129"/>
    </row>
    <row r="98" spans="1:16057" s="47" customFormat="1" ht="24" x14ac:dyDescent="0.25">
      <c r="A98" s="16" t="s">
        <v>20</v>
      </c>
      <c r="B98" s="16" t="s">
        <v>29</v>
      </c>
      <c r="C98" s="16" t="s">
        <v>673</v>
      </c>
      <c r="D98" s="16" t="s">
        <v>862</v>
      </c>
      <c r="E98" s="16" t="s">
        <v>447</v>
      </c>
      <c r="F98" s="307">
        <v>30</v>
      </c>
      <c r="G98" s="16">
        <v>5</v>
      </c>
      <c r="H98" s="16">
        <v>12</v>
      </c>
      <c r="I98" s="16">
        <f t="shared" si="26"/>
        <v>60</v>
      </c>
      <c r="J98" s="137">
        <v>2023</v>
      </c>
      <c r="K98" s="70">
        <v>45200</v>
      </c>
      <c r="L98" s="147">
        <v>45291</v>
      </c>
      <c r="M98" s="148">
        <f t="shared" si="27"/>
        <v>1800</v>
      </c>
      <c r="N98" s="319"/>
      <c r="O98" s="319"/>
      <c r="P98" s="319"/>
      <c r="Q98" s="319"/>
      <c r="R98" s="57">
        <f t="shared" si="28"/>
        <v>1800</v>
      </c>
      <c r="S98" s="305" t="s">
        <v>863</v>
      </c>
      <c r="T98" s="16" t="s">
        <v>907</v>
      </c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  <c r="IW98" s="129"/>
      <c r="IX98" s="129"/>
      <c r="IY98" s="129"/>
      <c r="IZ98" s="129"/>
      <c r="JA98" s="129"/>
      <c r="JB98" s="129"/>
      <c r="JC98" s="129"/>
      <c r="JD98" s="129"/>
      <c r="JE98" s="129"/>
      <c r="JF98" s="129"/>
      <c r="JG98" s="129"/>
      <c r="JH98" s="129"/>
      <c r="JI98" s="129"/>
      <c r="JJ98" s="129"/>
      <c r="JK98" s="129"/>
      <c r="JL98" s="129"/>
      <c r="JM98" s="129"/>
      <c r="JN98" s="129"/>
      <c r="JO98" s="129"/>
      <c r="JP98" s="129"/>
      <c r="JQ98" s="129"/>
      <c r="JR98" s="129"/>
      <c r="JS98" s="129"/>
      <c r="JT98" s="129"/>
      <c r="JU98" s="129"/>
      <c r="JV98" s="129"/>
      <c r="JW98" s="129"/>
      <c r="JX98" s="129"/>
      <c r="JY98" s="129"/>
      <c r="JZ98" s="129"/>
      <c r="KA98" s="129"/>
      <c r="KB98" s="129"/>
      <c r="KC98" s="129"/>
      <c r="KD98" s="129"/>
      <c r="KE98" s="129"/>
      <c r="KF98" s="129"/>
      <c r="KG98" s="129"/>
      <c r="KH98" s="129"/>
      <c r="KI98" s="129"/>
      <c r="KJ98" s="129"/>
      <c r="KK98" s="129"/>
      <c r="KL98" s="129"/>
      <c r="KM98" s="129"/>
      <c r="KN98" s="129"/>
      <c r="KO98" s="129"/>
      <c r="KP98" s="129"/>
      <c r="KQ98" s="129"/>
      <c r="KR98" s="129"/>
      <c r="KS98" s="129"/>
      <c r="KT98" s="129"/>
      <c r="KU98" s="129"/>
      <c r="KV98" s="129"/>
      <c r="KW98" s="129"/>
      <c r="KX98" s="129"/>
      <c r="KY98" s="129"/>
      <c r="KZ98" s="129"/>
      <c r="LA98" s="129"/>
      <c r="LB98" s="129"/>
      <c r="LC98" s="129"/>
      <c r="LD98" s="129"/>
      <c r="LE98" s="129"/>
      <c r="LF98" s="129"/>
      <c r="LG98" s="129"/>
      <c r="LH98" s="129"/>
      <c r="LI98" s="129"/>
      <c r="LJ98" s="129"/>
      <c r="LK98" s="129"/>
      <c r="LL98" s="129"/>
      <c r="LM98" s="129"/>
      <c r="LN98" s="129"/>
      <c r="LO98" s="129"/>
      <c r="LP98" s="129"/>
      <c r="LQ98" s="129"/>
      <c r="LR98" s="129"/>
      <c r="LS98" s="129"/>
      <c r="LT98" s="129"/>
      <c r="LU98" s="129"/>
      <c r="LV98" s="129"/>
      <c r="LW98" s="129"/>
      <c r="LX98" s="129"/>
      <c r="LY98" s="129"/>
      <c r="LZ98" s="129"/>
      <c r="MA98" s="129"/>
      <c r="MB98" s="129"/>
      <c r="MC98" s="129"/>
      <c r="MD98" s="129"/>
      <c r="ME98" s="129"/>
      <c r="MF98" s="129"/>
      <c r="MG98" s="129"/>
      <c r="MH98" s="129"/>
      <c r="MI98" s="129"/>
      <c r="MJ98" s="129"/>
      <c r="MK98" s="129"/>
      <c r="ML98" s="129"/>
      <c r="MM98" s="129"/>
      <c r="MN98" s="129"/>
      <c r="MO98" s="129"/>
      <c r="MP98" s="129"/>
      <c r="MQ98" s="129"/>
      <c r="MR98" s="129"/>
      <c r="MS98" s="129"/>
      <c r="MT98" s="129"/>
      <c r="MU98" s="129"/>
      <c r="MV98" s="129"/>
      <c r="MW98" s="129"/>
      <c r="MX98" s="129"/>
      <c r="MY98" s="129"/>
      <c r="MZ98" s="129"/>
      <c r="NA98" s="129"/>
      <c r="NB98" s="129"/>
      <c r="NC98" s="129"/>
      <c r="ND98" s="129"/>
      <c r="NE98" s="129"/>
      <c r="NF98" s="129"/>
      <c r="NG98" s="129"/>
      <c r="NH98" s="129"/>
      <c r="NI98" s="129"/>
      <c r="NJ98" s="129"/>
      <c r="NK98" s="129"/>
      <c r="NL98" s="129"/>
      <c r="NM98" s="129"/>
      <c r="NN98" s="129"/>
      <c r="NO98" s="129"/>
      <c r="NP98" s="129"/>
      <c r="NQ98" s="129"/>
      <c r="NR98" s="129"/>
      <c r="NS98" s="129"/>
      <c r="NT98" s="129"/>
      <c r="NU98" s="129"/>
      <c r="NV98" s="129"/>
      <c r="NW98" s="129"/>
      <c r="NX98" s="129"/>
      <c r="NY98" s="129"/>
      <c r="NZ98" s="129"/>
      <c r="OA98" s="129"/>
      <c r="OB98" s="129"/>
      <c r="OC98" s="129"/>
      <c r="OD98" s="129"/>
      <c r="OE98" s="129"/>
      <c r="OF98" s="129"/>
      <c r="OG98" s="129"/>
      <c r="OH98" s="129"/>
      <c r="OI98" s="129"/>
      <c r="OJ98" s="129"/>
      <c r="OK98" s="129"/>
      <c r="OL98" s="129"/>
      <c r="OM98" s="129"/>
      <c r="ON98" s="129"/>
      <c r="OO98" s="129"/>
      <c r="OP98" s="129"/>
      <c r="OQ98" s="129"/>
      <c r="OR98" s="129"/>
      <c r="OS98" s="129"/>
      <c r="OT98" s="129"/>
      <c r="OU98" s="129"/>
      <c r="OV98" s="129"/>
      <c r="OW98" s="129"/>
      <c r="OX98" s="129"/>
      <c r="OY98" s="129"/>
      <c r="OZ98" s="129"/>
      <c r="PA98" s="129"/>
      <c r="PB98" s="129"/>
      <c r="PC98" s="129"/>
      <c r="PD98" s="129"/>
      <c r="PE98" s="129"/>
      <c r="PF98" s="129"/>
      <c r="PG98" s="129"/>
      <c r="PH98" s="129"/>
      <c r="PI98" s="129"/>
      <c r="PJ98" s="129"/>
      <c r="PK98" s="129"/>
      <c r="PL98" s="129"/>
      <c r="PM98" s="129"/>
      <c r="PN98" s="129"/>
      <c r="PO98" s="129"/>
      <c r="PP98" s="129"/>
      <c r="PQ98" s="129"/>
      <c r="PR98" s="129"/>
      <c r="PS98" s="129"/>
      <c r="PT98" s="129"/>
      <c r="PU98" s="129"/>
      <c r="PV98" s="129"/>
      <c r="PW98" s="129"/>
      <c r="PX98" s="129"/>
      <c r="PY98" s="129"/>
      <c r="PZ98" s="129"/>
      <c r="QA98" s="129"/>
      <c r="QB98" s="129"/>
      <c r="QC98" s="129"/>
      <c r="QD98" s="129"/>
      <c r="QE98" s="129"/>
      <c r="QF98" s="129"/>
      <c r="QG98" s="129"/>
      <c r="QH98" s="129"/>
      <c r="QI98" s="129"/>
      <c r="QJ98" s="129"/>
      <c r="QK98" s="129"/>
      <c r="QL98" s="129"/>
      <c r="QM98" s="129"/>
      <c r="QN98" s="129"/>
      <c r="QO98" s="129"/>
      <c r="QP98" s="129"/>
      <c r="QQ98" s="129"/>
      <c r="QR98" s="129"/>
      <c r="QS98" s="129"/>
      <c r="QT98" s="129"/>
      <c r="QU98" s="129"/>
      <c r="QV98" s="129"/>
      <c r="QW98" s="129"/>
      <c r="QX98" s="129"/>
      <c r="QY98" s="129"/>
      <c r="QZ98" s="129"/>
      <c r="RA98" s="129"/>
      <c r="RB98" s="129"/>
      <c r="RC98" s="129"/>
      <c r="RD98" s="129"/>
      <c r="RE98" s="129"/>
      <c r="RF98" s="129"/>
      <c r="RG98" s="129"/>
      <c r="RH98" s="129"/>
      <c r="RI98" s="129"/>
      <c r="RJ98" s="129"/>
      <c r="RK98" s="129"/>
      <c r="RL98" s="129"/>
      <c r="RM98" s="129"/>
      <c r="RN98" s="129"/>
      <c r="RO98" s="129"/>
      <c r="RP98" s="129"/>
      <c r="RQ98" s="129"/>
      <c r="RR98" s="129"/>
      <c r="RS98" s="129"/>
      <c r="RT98" s="129"/>
      <c r="RU98" s="129"/>
      <c r="RV98" s="129"/>
      <c r="RW98" s="129"/>
      <c r="RX98" s="129"/>
      <c r="RY98" s="129"/>
      <c r="RZ98" s="129"/>
      <c r="SA98" s="129"/>
      <c r="SB98" s="129"/>
      <c r="SC98" s="129"/>
      <c r="SD98" s="129"/>
      <c r="SE98" s="129"/>
      <c r="SF98" s="129"/>
      <c r="SG98" s="129"/>
      <c r="SH98" s="129"/>
      <c r="SI98" s="129"/>
      <c r="SJ98" s="129"/>
      <c r="SK98" s="129"/>
      <c r="SL98" s="129"/>
      <c r="SM98" s="129"/>
      <c r="SN98" s="129"/>
      <c r="SO98" s="129"/>
      <c r="SP98" s="129"/>
      <c r="SQ98" s="129"/>
      <c r="SR98" s="129"/>
      <c r="SS98" s="129"/>
      <c r="ST98" s="129"/>
      <c r="SU98" s="129"/>
      <c r="SV98" s="129"/>
      <c r="SW98" s="129"/>
      <c r="SX98" s="129"/>
      <c r="SY98" s="129"/>
      <c r="SZ98" s="129"/>
      <c r="TA98" s="129"/>
      <c r="TB98" s="129"/>
      <c r="TC98" s="129"/>
      <c r="TD98" s="129"/>
      <c r="TE98" s="129"/>
      <c r="TF98" s="129"/>
      <c r="TG98" s="129"/>
      <c r="TH98" s="129"/>
      <c r="TI98" s="129"/>
      <c r="TJ98" s="129"/>
      <c r="TK98" s="129"/>
      <c r="TL98" s="129"/>
      <c r="TM98" s="129"/>
      <c r="TN98" s="129"/>
      <c r="TO98" s="129"/>
      <c r="TP98" s="129"/>
      <c r="TQ98" s="129"/>
      <c r="TR98" s="129"/>
      <c r="TS98" s="129"/>
      <c r="TT98" s="129"/>
      <c r="TU98" s="129"/>
      <c r="TV98" s="129"/>
      <c r="TW98" s="129"/>
      <c r="TX98" s="129"/>
      <c r="TY98" s="129"/>
      <c r="TZ98" s="129"/>
      <c r="UA98" s="129"/>
      <c r="UB98" s="129"/>
      <c r="UC98" s="129"/>
      <c r="UD98" s="129"/>
      <c r="UE98" s="129"/>
      <c r="UF98" s="129"/>
      <c r="UG98" s="129"/>
      <c r="UH98" s="129"/>
      <c r="UI98" s="129"/>
      <c r="UJ98" s="129"/>
      <c r="UK98" s="129"/>
      <c r="UL98" s="129"/>
      <c r="UM98" s="129"/>
      <c r="UN98" s="129"/>
      <c r="UO98" s="129"/>
      <c r="UP98" s="129"/>
      <c r="UQ98" s="129"/>
      <c r="UR98" s="129"/>
      <c r="US98" s="129"/>
      <c r="UT98" s="129"/>
      <c r="UU98" s="129"/>
      <c r="UV98" s="129"/>
      <c r="UW98" s="129"/>
      <c r="UX98" s="129"/>
      <c r="UY98" s="129"/>
      <c r="UZ98" s="129"/>
      <c r="VA98" s="129"/>
      <c r="VB98" s="129"/>
      <c r="VC98" s="129"/>
      <c r="VD98" s="129"/>
      <c r="VE98" s="129"/>
      <c r="VF98" s="129"/>
      <c r="VG98" s="129"/>
      <c r="VH98" s="129"/>
      <c r="VI98" s="129"/>
      <c r="VJ98" s="129"/>
      <c r="VK98" s="129"/>
      <c r="VL98" s="129"/>
      <c r="VM98" s="129"/>
      <c r="VN98" s="129"/>
      <c r="VO98" s="129"/>
      <c r="VP98" s="129"/>
      <c r="VQ98" s="129"/>
      <c r="VR98" s="129"/>
      <c r="VS98" s="129"/>
      <c r="VT98" s="129"/>
      <c r="VU98" s="129"/>
      <c r="VV98" s="129"/>
      <c r="VW98" s="129"/>
      <c r="VX98" s="129"/>
      <c r="VY98" s="129"/>
      <c r="VZ98" s="129"/>
      <c r="WA98" s="129"/>
      <c r="WB98" s="129"/>
      <c r="WC98" s="129"/>
      <c r="WD98" s="129"/>
      <c r="WE98" s="129"/>
      <c r="WF98" s="129"/>
      <c r="WG98" s="129"/>
      <c r="WH98" s="129"/>
      <c r="WI98" s="129"/>
      <c r="WJ98" s="129"/>
      <c r="WK98" s="129"/>
      <c r="WL98" s="129"/>
      <c r="WM98" s="129"/>
      <c r="WN98" s="129"/>
      <c r="WO98" s="129"/>
      <c r="WP98" s="129"/>
      <c r="WQ98" s="129"/>
      <c r="WR98" s="129"/>
      <c r="WS98" s="129"/>
      <c r="WT98" s="129"/>
      <c r="WU98" s="129"/>
      <c r="WV98" s="129"/>
      <c r="WW98" s="129"/>
      <c r="WX98" s="129"/>
      <c r="WY98" s="129"/>
      <c r="WZ98" s="129"/>
      <c r="XA98" s="129"/>
      <c r="XB98" s="129"/>
      <c r="XC98" s="129"/>
      <c r="XD98" s="129"/>
      <c r="XE98" s="129"/>
      <c r="XF98" s="129"/>
      <c r="XG98" s="129"/>
      <c r="XH98" s="129"/>
      <c r="XI98" s="129"/>
      <c r="XJ98" s="129"/>
      <c r="XK98" s="129"/>
      <c r="XL98" s="129"/>
      <c r="XM98" s="129"/>
      <c r="XN98" s="129"/>
      <c r="XO98" s="129"/>
      <c r="XP98" s="129"/>
      <c r="XQ98" s="129"/>
      <c r="XR98" s="129"/>
      <c r="XS98" s="129"/>
      <c r="XT98" s="129"/>
      <c r="XU98" s="129"/>
      <c r="XV98" s="129"/>
      <c r="XW98" s="129"/>
      <c r="XX98" s="129"/>
      <c r="XY98" s="129"/>
      <c r="XZ98" s="129"/>
      <c r="YA98" s="129"/>
      <c r="YB98" s="129"/>
      <c r="YC98" s="129"/>
      <c r="YD98" s="129"/>
      <c r="YE98" s="129"/>
      <c r="YF98" s="129"/>
      <c r="YG98" s="129"/>
      <c r="YH98" s="129"/>
      <c r="YI98" s="129"/>
      <c r="YJ98" s="129"/>
      <c r="YK98" s="129"/>
      <c r="YL98" s="129"/>
      <c r="YM98" s="129"/>
      <c r="YN98" s="129"/>
      <c r="YO98" s="129"/>
      <c r="YP98" s="129"/>
      <c r="YQ98" s="129"/>
      <c r="YR98" s="129"/>
      <c r="YS98" s="129"/>
      <c r="YT98" s="129"/>
      <c r="YU98" s="129"/>
      <c r="YV98" s="129"/>
      <c r="YW98" s="129"/>
      <c r="YX98" s="129"/>
      <c r="YY98" s="129"/>
      <c r="YZ98" s="129"/>
      <c r="ZA98" s="129"/>
      <c r="ZB98" s="129"/>
      <c r="ZC98" s="129"/>
      <c r="ZD98" s="129"/>
      <c r="ZE98" s="129"/>
      <c r="ZF98" s="129"/>
      <c r="ZG98" s="129"/>
      <c r="ZH98" s="129"/>
      <c r="ZI98" s="129"/>
      <c r="ZJ98" s="129"/>
      <c r="ZK98" s="129"/>
      <c r="ZL98" s="129"/>
      <c r="ZM98" s="129"/>
      <c r="ZN98" s="129"/>
      <c r="ZO98" s="129"/>
      <c r="ZP98" s="129"/>
      <c r="ZQ98" s="129"/>
      <c r="ZR98" s="129"/>
      <c r="ZS98" s="129"/>
      <c r="ZT98" s="129"/>
      <c r="ZU98" s="129"/>
      <c r="ZV98" s="129"/>
      <c r="ZW98" s="129"/>
      <c r="ZX98" s="129"/>
      <c r="ZY98" s="129"/>
      <c r="ZZ98" s="129"/>
      <c r="AAA98" s="129"/>
      <c r="AAB98" s="129"/>
      <c r="AAC98" s="129"/>
      <c r="AAD98" s="129"/>
      <c r="AAE98" s="129"/>
      <c r="AAF98" s="129"/>
      <c r="AAG98" s="129"/>
      <c r="AAH98" s="129"/>
      <c r="AAI98" s="129"/>
      <c r="AAJ98" s="129"/>
      <c r="AAK98" s="129"/>
      <c r="AAL98" s="129"/>
      <c r="AAM98" s="129"/>
      <c r="AAN98" s="129"/>
      <c r="AAO98" s="129"/>
      <c r="AAP98" s="129"/>
      <c r="AAQ98" s="129"/>
      <c r="AAR98" s="129"/>
      <c r="AAS98" s="129"/>
      <c r="AAT98" s="129"/>
      <c r="AAU98" s="129"/>
      <c r="AAV98" s="129"/>
      <c r="AAW98" s="129"/>
      <c r="AAX98" s="129"/>
      <c r="AAY98" s="129"/>
      <c r="AAZ98" s="129"/>
      <c r="ABA98" s="129"/>
      <c r="ABB98" s="129"/>
      <c r="ABC98" s="129"/>
      <c r="ABD98" s="129"/>
      <c r="ABE98" s="129"/>
      <c r="ABF98" s="129"/>
      <c r="ABG98" s="129"/>
      <c r="ABH98" s="129"/>
      <c r="ABI98" s="129"/>
      <c r="ABJ98" s="129"/>
      <c r="ABK98" s="129"/>
      <c r="ABL98" s="129"/>
      <c r="ABM98" s="129"/>
      <c r="ABN98" s="129"/>
      <c r="ABO98" s="129"/>
      <c r="ABP98" s="129"/>
      <c r="ABQ98" s="129"/>
      <c r="ABR98" s="129"/>
      <c r="ABS98" s="129"/>
      <c r="ABT98" s="129"/>
      <c r="ABU98" s="129"/>
      <c r="ABV98" s="129"/>
      <c r="ABW98" s="129"/>
      <c r="ABX98" s="129"/>
      <c r="ABY98" s="129"/>
      <c r="ABZ98" s="129"/>
      <c r="ACA98" s="129"/>
      <c r="ACB98" s="129"/>
      <c r="ACC98" s="129"/>
      <c r="ACD98" s="129"/>
      <c r="ACE98" s="129"/>
      <c r="ACF98" s="129"/>
      <c r="ACG98" s="129"/>
      <c r="ACH98" s="129"/>
      <c r="ACI98" s="129"/>
      <c r="ACJ98" s="129"/>
      <c r="ACK98" s="129"/>
      <c r="ACL98" s="129"/>
      <c r="ACM98" s="129"/>
      <c r="ACN98" s="129"/>
      <c r="ACO98" s="129"/>
      <c r="ACP98" s="129"/>
      <c r="ACQ98" s="129"/>
      <c r="ACR98" s="129"/>
      <c r="ACS98" s="129"/>
      <c r="ACT98" s="129"/>
      <c r="ACU98" s="129"/>
      <c r="ACV98" s="129"/>
      <c r="ACW98" s="129"/>
      <c r="ACX98" s="129"/>
      <c r="ACY98" s="129"/>
      <c r="ACZ98" s="129"/>
      <c r="ADA98" s="129"/>
      <c r="ADB98" s="129"/>
      <c r="ADC98" s="129"/>
      <c r="ADD98" s="129"/>
      <c r="ADE98" s="129"/>
      <c r="ADF98" s="129"/>
      <c r="ADG98" s="129"/>
      <c r="ADH98" s="129"/>
      <c r="ADI98" s="129"/>
      <c r="ADJ98" s="129"/>
      <c r="ADK98" s="129"/>
      <c r="ADL98" s="129"/>
      <c r="ADM98" s="129"/>
      <c r="ADN98" s="129"/>
      <c r="ADO98" s="129"/>
      <c r="ADP98" s="129"/>
      <c r="ADQ98" s="129"/>
      <c r="ADR98" s="129"/>
      <c r="ADS98" s="129"/>
      <c r="ADT98" s="129"/>
      <c r="ADU98" s="129"/>
      <c r="ADV98" s="129"/>
      <c r="ADW98" s="129"/>
      <c r="ADX98" s="129"/>
      <c r="ADY98" s="129"/>
      <c r="ADZ98" s="129"/>
      <c r="AEA98" s="129"/>
      <c r="AEB98" s="129"/>
      <c r="AEC98" s="129"/>
      <c r="AED98" s="129"/>
      <c r="AEE98" s="129"/>
      <c r="AEF98" s="129"/>
      <c r="AEG98" s="129"/>
      <c r="AEH98" s="129"/>
      <c r="AEI98" s="129"/>
      <c r="AEJ98" s="129"/>
      <c r="AEK98" s="129"/>
      <c r="AEL98" s="129"/>
      <c r="AEM98" s="129"/>
      <c r="AEN98" s="129"/>
      <c r="AEO98" s="129"/>
      <c r="AEP98" s="129"/>
      <c r="AEQ98" s="129"/>
      <c r="AER98" s="129"/>
      <c r="AES98" s="129"/>
      <c r="AET98" s="129"/>
      <c r="AEU98" s="129"/>
      <c r="AEV98" s="129"/>
      <c r="AEW98" s="129"/>
      <c r="AEX98" s="129"/>
      <c r="AEY98" s="129"/>
      <c r="AEZ98" s="129"/>
      <c r="AFA98" s="129"/>
      <c r="AFB98" s="129"/>
      <c r="AFC98" s="129"/>
      <c r="AFD98" s="129"/>
      <c r="AFE98" s="129"/>
      <c r="AFF98" s="129"/>
      <c r="AFG98" s="129"/>
      <c r="AFH98" s="129"/>
      <c r="AFI98" s="129"/>
      <c r="AFJ98" s="129"/>
      <c r="AFK98" s="129"/>
      <c r="AFL98" s="129"/>
      <c r="AFM98" s="129"/>
      <c r="AFN98" s="129"/>
      <c r="AFO98" s="129"/>
      <c r="AFP98" s="129"/>
      <c r="AFQ98" s="129"/>
      <c r="AFR98" s="129"/>
      <c r="AFS98" s="129"/>
      <c r="AFT98" s="129"/>
      <c r="AFU98" s="129"/>
      <c r="AFV98" s="129"/>
      <c r="AFW98" s="129"/>
      <c r="AFX98" s="129"/>
      <c r="AFY98" s="129"/>
      <c r="AFZ98" s="129"/>
      <c r="AGA98" s="129"/>
      <c r="AGB98" s="129"/>
      <c r="AGC98" s="129"/>
      <c r="AGD98" s="129"/>
      <c r="AGE98" s="129"/>
      <c r="AGF98" s="129"/>
      <c r="AGG98" s="129"/>
      <c r="AGH98" s="129"/>
      <c r="AGI98" s="129"/>
      <c r="AGJ98" s="129"/>
      <c r="AGK98" s="129"/>
      <c r="AGL98" s="129"/>
      <c r="AGM98" s="129"/>
      <c r="AGN98" s="129"/>
      <c r="AGO98" s="129"/>
      <c r="AGP98" s="129"/>
      <c r="AGQ98" s="129"/>
      <c r="AGR98" s="129"/>
      <c r="AGS98" s="129"/>
      <c r="AGT98" s="129"/>
      <c r="AGU98" s="129"/>
      <c r="AGV98" s="129"/>
      <c r="AGW98" s="129"/>
      <c r="AGX98" s="129"/>
      <c r="AGY98" s="129"/>
      <c r="AGZ98" s="129"/>
      <c r="AHA98" s="129"/>
      <c r="AHB98" s="129"/>
      <c r="AHC98" s="129"/>
      <c r="AHD98" s="129"/>
      <c r="AHE98" s="129"/>
      <c r="AHF98" s="129"/>
      <c r="AHG98" s="129"/>
      <c r="AHH98" s="129"/>
      <c r="AHI98" s="129"/>
      <c r="AHJ98" s="129"/>
      <c r="AHK98" s="129"/>
      <c r="AHL98" s="129"/>
      <c r="AHM98" s="129"/>
      <c r="AHN98" s="129"/>
      <c r="AHO98" s="129"/>
      <c r="AHP98" s="129"/>
      <c r="AHQ98" s="129"/>
      <c r="AHR98" s="129"/>
      <c r="AHS98" s="129"/>
      <c r="AHT98" s="129"/>
      <c r="AHU98" s="129"/>
      <c r="AHV98" s="129"/>
      <c r="AHW98" s="129"/>
      <c r="AHX98" s="129"/>
      <c r="AHY98" s="129"/>
      <c r="AHZ98" s="129"/>
      <c r="AIA98" s="129"/>
      <c r="AIB98" s="129"/>
      <c r="AIC98" s="129"/>
      <c r="AID98" s="129"/>
      <c r="AIE98" s="129"/>
      <c r="AIF98" s="129"/>
      <c r="AIG98" s="129"/>
      <c r="AIH98" s="129"/>
      <c r="AII98" s="129"/>
      <c r="AIJ98" s="129"/>
      <c r="AIK98" s="129"/>
      <c r="AIL98" s="129"/>
      <c r="AIM98" s="129"/>
      <c r="AIN98" s="129"/>
      <c r="AIO98" s="129"/>
      <c r="AIP98" s="129"/>
      <c r="AIQ98" s="129"/>
      <c r="AIR98" s="129"/>
      <c r="AIS98" s="129"/>
      <c r="AIT98" s="129"/>
      <c r="AIU98" s="129"/>
      <c r="AIV98" s="129"/>
      <c r="AIW98" s="129"/>
      <c r="AIX98" s="129"/>
      <c r="AIY98" s="129"/>
      <c r="AIZ98" s="129"/>
      <c r="AJA98" s="129"/>
      <c r="AJB98" s="129"/>
      <c r="AJC98" s="129"/>
      <c r="AJD98" s="129"/>
      <c r="AJE98" s="129"/>
      <c r="AJF98" s="129"/>
      <c r="AJG98" s="129"/>
      <c r="AJH98" s="129"/>
      <c r="AJI98" s="129"/>
      <c r="AJJ98" s="129"/>
      <c r="AJK98" s="129"/>
      <c r="AJL98" s="129"/>
      <c r="AJM98" s="129"/>
      <c r="AJN98" s="129"/>
      <c r="AJO98" s="129"/>
      <c r="AJP98" s="129"/>
      <c r="AJQ98" s="129"/>
      <c r="AJR98" s="129"/>
      <c r="AJS98" s="129"/>
      <c r="AJT98" s="129"/>
      <c r="AJU98" s="129"/>
      <c r="AJV98" s="129"/>
      <c r="AJW98" s="129"/>
      <c r="AJX98" s="129"/>
      <c r="AJY98" s="129"/>
      <c r="AJZ98" s="129"/>
      <c r="AKA98" s="129"/>
      <c r="AKB98" s="129"/>
      <c r="AKC98" s="129"/>
      <c r="AKD98" s="129"/>
      <c r="AKE98" s="129"/>
      <c r="AKF98" s="129"/>
      <c r="AKG98" s="129"/>
      <c r="AKH98" s="129"/>
      <c r="AKI98" s="129"/>
      <c r="AKJ98" s="129"/>
      <c r="AKK98" s="129"/>
      <c r="AKL98" s="129"/>
      <c r="AKM98" s="129"/>
      <c r="AKN98" s="129"/>
      <c r="AKO98" s="129"/>
      <c r="AKP98" s="129"/>
      <c r="AKQ98" s="129"/>
      <c r="AKR98" s="129"/>
      <c r="AKS98" s="129"/>
      <c r="AKT98" s="129"/>
      <c r="AKU98" s="129"/>
      <c r="AKV98" s="129"/>
      <c r="AKW98" s="129"/>
      <c r="AKX98" s="129"/>
      <c r="AKY98" s="129"/>
      <c r="AKZ98" s="129"/>
      <c r="ALA98" s="129"/>
      <c r="ALB98" s="129"/>
      <c r="ALC98" s="129"/>
      <c r="ALD98" s="129"/>
      <c r="ALE98" s="129"/>
      <c r="ALF98" s="129"/>
      <c r="ALG98" s="129"/>
      <c r="ALH98" s="129"/>
      <c r="ALI98" s="129"/>
      <c r="ALJ98" s="129"/>
      <c r="ALK98" s="129"/>
      <c r="ALL98" s="129"/>
      <c r="ALM98" s="129"/>
      <c r="ALN98" s="129"/>
      <c r="ALO98" s="129"/>
      <c r="ALP98" s="129"/>
      <c r="ALQ98" s="129"/>
      <c r="ALR98" s="129"/>
      <c r="ALS98" s="129"/>
      <c r="ALT98" s="129"/>
      <c r="ALU98" s="129"/>
      <c r="ALV98" s="129"/>
      <c r="ALW98" s="129"/>
      <c r="ALX98" s="129"/>
      <c r="ALY98" s="129"/>
      <c r="ALZ98" s="129"/>
      <c r="AMA98" s="129"/>
      <c r="AMB98" s="129"/>
      <c r="AMC98" s="129"/>
      <c r="AMD98" s="129"/>
      <c r="AME98" s="129"/>
      <c r="AMF98" s="129"/>
      <c r="AMG98" s="129"/>
      <c r="AMH98" s="129"/>
      <c r="AMI98" s="129"/>
      <c r="AMJ98" s="129"/>
      <c r="AMK98" s="129"/>
      <c r="AML98" s="129"/>
      <c r="AMM98" s="129"/>
      <c r="AMN98" s="129"/>
      <c r="AMO98" s="129"/>
      <c r="AMP98" s="129"/>
      <c r="AMQ98" s="129"/>
      <c r="AMR98" s="129"/>
      <c r="AMS98" s="129"/>
      <c r="AMT98" s="129"/>
      <c r="AMU98" s="129"/>
      <c r="AMV98" s="129"/>
      <c r="AMW98" s="129"/>
      <c r="AMX98" s="129"/>
      <c r="AMY98" s="129"/>
      <c r="AMZ98" s="129"/>
      <c r="ANA98" s="129"/>
      <c r="ANB98" s="129"/>
      <c r="ANC98" s="129"/>
      <c r="AND98" s="129"/>
      <c r="ANE98" s="129"/>
      <c r="ANF98" s="129"/>
      <c r="ANG98" s="129"/>
      <c r="ANH98" s="129"/>
      <c r="ANI98" s="129"/>
      <c r="ANJ98" s="129"/>
      <c r="ANK98" s="129"/>
      <c r="ANL98" s="129"/>
      <c r="ANM98" s="129"/>
      <c r="ANN98" s="129"/>
      <c r="ANO98" s="129"/>
      <c r="ANP98" s="129"/>
      <c r="ANQ98" s="129"/>
      <c r="ANR98" s="129"/>
      <c r="ANS98" s="129"/>
      <c r="ANT98" s="129"/>
      <c r="ANU98" s="129"/>
      <c r="ANV98" s="129"/>
      <c r="ANW98" s="129"/>
      <c r="ANX98" s="129"/>
      <c r="ANY98" s="129"/>
      <c r="ANZ98" s="129"/>
      <c r="AOA98" s="129"/>
      <c r="AOB98" s="129"/>
      <c r="AOC98" s="129"/>
      <c r="AOD98" s="129"/>
      <c r="AOE98" s="129"/>
      <c r="AOF98" s="129"/>
      <c r="AOG98" s="129"/>
      <c r="AOH98" s="129"/>
      <c r="AOI98" s="129"/>
      <c r="AOJ98" s="129"/>
      <c r="AOK98" s="129"/>
      <c r="AOL98" s="129"/>
      <c r="AOM98" s="129"/>
      <c r="AON98" s="129"/>
      <c r="AOO98" s="129"/>
      <c r="AOP98" s="129"/>
      <c r="AOQ98" s="129"/>
      <c r="AOR98" s="129"/>
      <c r="AOS98" s="129"/>
      <c r="AOT98" s="129"/>
      <c r="AOU98" s="129"/>
      <c r="AOV98" s="129"/>
      <c r="AOW98" s="129"/>
      <c r="AOX98" s="129"/>
      <c r="AOY98" s="129"/>
      <c r="AOZ98" s="129"/>
      <c r="APA98" s="129"/>
      <c r="APB98" s="129"/>
      <c r="APC98" s="129"/>
      <c r="APD98" s="129"/>
      <c r="APE98" s="129"/>
      <c r="APF98" s="129"/>
      <c r="APG98" s="129"/>
      <c r="APH98" s="129"/>
      <c r="API98" s="129"/>
      <c r="APJ98" s="129"/>
      <c r="APK98" s="129"/>
      <c r="APL98" s="129"/>
      <c r="APM98" s="129"/>
      <c r="APN98" s="129"/>
      <c r="APO98" s="129"/>
      <c r="APP98" s="129"/>
      <c r="APQ98" s="129"/>
      <c r="APR98" s="129"/>
      <c r="APS98" s="129"/>
      <c r="APT98" s="129"/>
      <c r="APU98" s="129"/>
      <c r="APV98" s="129"/>
      <c r="APW98" s="129"/>
      <c r="APX98" s="129"/>
      <c r="APY98" s="129"/>
      <c r="APZ98" s="129"/>
      <c r="AQA98" s="129"/>
      <c r="AQB98" s="129"/>
      <c r="AQC98" s="129"/>
      <c r="AQD98" s="129"/>
      <c r="AQE98" s="129"/>
      <c r="AQF98" s="129"/>
      <c r="AQG98" s="129"/>
      <c r="AQH98" s="129"/>
      <c r="AQI98" s="129"/>
      <c r="AQJ98" s="129"/>
      <c r="AQK98" s="129"/>
      <c r="AQL98" s="129"/>
      <c r="AQM98" s="129"/>
      <c r="AQN98" s="129"/>
      <c r="AQO98" s="129"/>
      <c r="AQP98" s="129"/>
      <c r="AQQ98" s="129"/>
      <c r="AQR98" s="129"/>
      <c r="AQS98" s="129"/>
      <c r="AQT98" s="129"/>
      <c r="AQU98" s="129"/>
      <c r="AQV98" s="129"/>
      <c r="AQW98" s="129"/>
      <c r="AQX98" s="129"/>
      <c r="AQY98" s="129"/>
      <c r="AQZ98" s="129"/>
      <c r="ARA98" s="129"/>
      <c r="ARB98" s="129"/>
      <c r="ARC98" s="129"/>
      <c r="ARD98" s="129"/>
      <c r="ARE98" s="129"/>
      <c r="ARF98" s="129"/>
      <c r="ARG98" s="129"/>
      <c r="ARH98" s="129"/>
      <c r="ARI98" s="129"/>
      <c r="ARJ98" s="129"/>
      <c r="ARK98" s="129"/>
      <c r="ARL98" s="129"/>
      <c r="ARM98" s="129"/>
      <c r="ARN98" s="129"/>
      <c r="ARO98" s="129"/>
      <c r="ARP98" s="129"/>
      <c r="ARQ98" s="129"/>
      <c r="ARR98" s="129"/>
      <c r="ARS98" s="129"/>
      <c r="ART98" s="129"/>
      <c r="ARU98" s="129"/>
      <c r="ARV98" s="129"/>
      <c r="ARW98" s="129"/>
      <c r="ARX98" s="129"/>
      <c r="ARY98" s="129"/>
      <c r="ARZ98" s="129"/>
      <c r="ASA98" s="129"/>
      <c r="ASB98" s="129"/>
      <c r="ASC98" s="129"/>
      <c r="ASD98" s="129"/>
      <c r="ASE98" s="129"/>
      <c r="ASF98" s="129"/>
      <c r="ASG98" s="129"/>
      <c r="ASH98" s="129"/>
      <c r="ASI98" s="129"/>
      <c r="ASJ98" s="129"/>
      <c r="ASK98" s="129"/>
      <c r="ASL98" s="129"/>
      <c r="ASM98" s="129"/>
      <c r="ASN98" s="129"/>
      <c r="ASO98" s="129"/>
      <c r="ASP98" s="129"/>
      <c r="ASQ98" s="129"/>
      <c r="ASR98" s="129"/>
      <c r="ASS98" s="129"/>
      <c r="AST98" s="129"/>
      <c r="ASU98" s="129"/>
      <c r="ASV98" s="129"/>
      <c r="ASW98" s="129"/>
      <c r="ASX98" s="129"/>
      <c r="ASY98" s="129"/>
      <c r="ASZ98" s="129"/>
      <c r="ATA98" s="129"/>
      <c r="ATB98" s="129"/>
      <c r="ATC98" s="129"/>
      <c r="ATD98" s="129"/>
      <c r="ATE98" s="129"/>
      <c r="ATF98" s="129"/>
      <c r="ATG98" s="129"/>
      <c r="ATH98" s="129"/>
      <c r="ATI98" s="129"/>
      <c r="ATJ98" s="129"/>
      <c r="ATK98" s="129"/>
      <c r="ATL98" s="129"/>
      <c r="ATM98" s="129"/>
      <c r="ATN98" s="129"/>
      <c r="ATO98" s="129"/>
      <c r="ATP98" s="129"/>
      <c r="ATQ98" s="129"/>
      <c r="ATR98" s="129"/>
      <c r="ATS98" s="129"/>
      <c r="ATT98" s="129"/>
      <c r="ATU98" s="129"/>
      <c r="ATV98" s="129"/>
      <c r="ATW98" s="129"/>
      <c r="ATX98" s="129"/>
      <c r="ATY98" s="129"/>
      <c r="ATZ98" s="129"/>
      <c r="AUA98" s="129"/>
      <c r="AUB98" s="129"/>
      <c r="AUC98" s="129"/>
      <c r="AUD98" s="129"/>
      <c r="AUE98" s="129"/>
      <c r="AUF98" s="129"/>
      <c r="AUG98" s="129"/>
      <c r="AUH98" s="129"/>
      <c r="AUI98" s="129"/>
      <c r="AUJ98" s="129"/>
      <c r="AUK98" s="129"/>
      <c r="AUL98" s="129"/>
      <c r="AUM98" s="129"/>
      <c r="AUN98" s="129"/>
      <c r="AUO98" s="129"/>
      <c r="AUP98" s="129"/>
      <c r="AUQ98" s="129"/>
      <c r="AUR98" s="129"/>
      <c r="AUS98" s="129"/>
      <c r="AUT98" s="129"/>
      <c r="AUU98" s="129"/>
      <c r="AUV98" s="129"/>
      <c r="AUW98" s="129"/>
      <c r="AUX98" s="129"/>
      <c r="AUY98" s="129"/>
      <c r="AUZ98" s="129"/>
      <c r="AVA98" s="129"/>
      <c r="AVB98" s="129"/>
      <c r="AVC98" s="129"/>
      <c r="AVD98" s="129"/>
      <c r="AVE98" s="129"/>
      <c r="AVF98" s="129"/>
      <c r="AVG98" s="129"/>
      <c r="AVH98" s="129"/>
      <c r="AVI98" s="129"/>
      <c r="AVJ98" s="129"/>
      <c r="AVK98" s="129"/>
      <c r="AVL98" s="129"/>
      <c r="AVM98" s="129"/>
      <c r="AVN98" s="129"/>
      <c r="AVO98" s="129"/>
      <c r="AVP98" s="129"/>
      <c r="AVQ98" s="129"/>
      <c r="AVR98" s="129"/>
      <c r="AVS98" s="129"/>
      <c r="AVT98" s="129"/>
      <c r="AVU98" s="129"/>
      <c r="AVV98" s="129"/>
      <c r="AVW98" s="129"/>
      <c r="AVX98" s="129"/>
      <c r="AVY98" s="129"/>
      <c r="AVZ98" s="129"/>
      <c r="AWA98" s="129"/>
      <c r="AWB98" s="129"/>
      <c r="AWC98" s="129"/>
      <c r="AWD98" s="129"/>
      <c r="AWE98" s="129"/>
      <c r="AWF98" s="129"/>
      <c r="AWG98" s="129"/>
      <c r="AWH98" s="129"/>
      <c r="AWI98" s="129"/>
      <c r="AWJ98" s="129"/>
      <c r="AWK98" s="129"/>
      <c r="AWL98" s="129"/>
      <c r="AWM98" s="129"/>
      <c r="AWN98" s="129"/>
      <c r="AWO98" s="129"/>
      <c r="AWP98" s="129"/>
      <c r="AWQ98" s="129"/>
      <c r="AWR98" s="129"/>
      <c r="AWS98" s="129"/>
      <c r="AWT98" s="129"/>
      <c r="AWU98" s="129"/>
      <c r="AWV98" s="129"/>
      <c r="AWW98" s="129"/>
      <c r="AWX98" s="129"/>
      <c r="AWY98" s="129"/>
      <c r="AWZ98" s="129"/>
      <c r="AXA98" s="129"/>
      <c r="AXB98" s="129"/>
      <c r="AXC98" s="129"/>
      <c r="AXD98" s="129"/>
      <c r="AXE98" s="129"/>
      <c r="AXF98" s="129"/>
      <c r="AXG98" s="129"/>
      <c r="AXH98" s="129"/>
      <c r="AXI98" s="129"/>
      <c r="AXJ98" s="129"/>
      <c r="AXK98" s="129"/>
      <c r="AXL98" s="129"/>
      <c r="AXM98" s="129"/>
      <c r="AXN98" s="129"/>
      <c r="AXO98" s="129"/>
      <c r="AXP98" s="129"/>
      <c r="AXQ98" s="129"/>
      <c r="AXR98" s="129"/>
      <c r="AXS98" s="129"/>
      <c r="AXT98" s="129"/>
      <c r="AXU98" s="129"/>
      <c r="AXV98" s="129"/>
      <c r="AXW98" s="129"/>
      <c r="AXX98" s="129"/>
      <c r="AXY98" s="129"/>
      <c r="AXZ98" s="129"/>
      <c r="AYA98" s="129"/>
      <c r="AYB98" s="129"/>
      <c r="AYC98" s="129"/>
      <c r="AYD98" s="129"/>
      <c r="AYE98" s="129"/>
      <c r="AYF98" s="129"/>
      <c r="AYG98" s="129"/>
      <c r="AYH98" s="129"/>
      <c r="AYI98" s="129"/>
      <c r="AYJ98" s="129"/>
      <c r="AYK98" s="129"/>
      <c r="AYL98" s="129"/>
      <c r="AYM98" s="129"/>
      <c r="AYN98" s="129"/>
      <c r="AYO98" s="129"/>
      <c r="AYP98" s="129"/>
      <c r="AYQ98" s="129"/>
      <c r="AYR98" s="129"/>
      <c r="AYS98" s="129"/>
      <c r="AYT98" s="129"/>
      <c r="AYU98" s="129"/>
      <c r="AYV98" s="129"/>
      <c r="AYW98" s="129"/>
      <c r="AYX98" s="129"/>
      <c r="AYY98" s="129"/>
      <c r="AYZ98" s="129"/>
      <c r="AZA98" s="129"/>
      <c r="AZB98" s="129"/>
      <c r="AZC98" s="129"/>
      <c r="AZD98" s="129"/>
      <c r="AZE98" s="129"/>
      <c r="AZF98" s="129"/>
      <c r="AZG98" s="129"/>
      <c r="AZH98" s="129"/>
      <c r="AZI98" s="129"/>
      <c r="AZJ98" s="129"/>
      <c r="AZK98" s="129"/>
      <c r="AZL98" s="129"/>
      <c r="AZM98" s="129"/>
      <c r="AZN98" s="129"/>
      <c r="AZO98" s="129"/>
      <c r="AZP98" s="129"/>
      <c r="AZQ98" s="129"/>
      <c r="AZR98" s="129"/>
      <c r="AZS98" s="129"/>
      <c r="AZT98" s="129"/>
      <c r="AZU98" s="129"/>
      <c r="AZV98" s="129"/>
      <c r="AZW98" s="129"/>
      <c r="AZX98" s="129"/>
      <c r="AZY98" s="129"/>
      <c r="AZZ98" s="129"/>
      <c r="BAA98" s="129"/>
      <c r="BAB98" s="129"/>
      <c r="BAC98" s="129"/>
      <c r="BAD98" s="129"/>
      <c r="BAE98" s="129"/>
      <c r="BAF98" s="129"/>
      <c r="BAG98" s="129"/>
      <c r="BAH98" s="129"/>
      <c r="BAI98" s="129"/>
      <c r="BAJ98" s="129"/>
      <c r="BAK98" s="129"/>
      <c r="BAL98" s="129"/>
      <c r="BAM98" s="129"/>
      <c r="BAN98" s="129"/>
      <c r="BAO98" s="129"/>
      <c r="BAP98" s="129"/>
      <c r="BAQ98" s="129"/>
      <c r="BAR98" s="129"/>
      <c r="BAS98" s="129"/>
      <c r="BAT98" s="129"/>
      <c r="BAU98" s="129"/>
      <c r="BAV98" s="129"/>
      <c r="BAW98" s="129"/>
      <c r="BAX98" s="129"/>
      <c r="BAY98" s="129"/>
      <c r="BAZ98" s="129"/>
      <c r="BBA98" s="129"/>
      <c r="BBB98" s="129"/>
      <c r="BBC98" s="129"/>
      <c r="BBD98" s="129"/>
      <c r="BBE98" s="129"/>
      <c r="BBF98" s="129"/>
      <c r="BBG98" s="129"/>
      <c r="BBH98" s="129"/>
      <c r="BBI98" s="129"/>
      <c r="BBJ98" s="129"/>
      <c r="BBK98" s="129"/>
      <c r="BBL98" s="129"/>
      <c r="BBM98" s="129"/>
      <c r="BBN98" s="129"/>
      <c r="BBO98" s="129"/>
      <c r="BBP98" s="129"/>
      <c r="BBQ98" s="129"/>
      <c r="BBR98" s="129"/>
      <c r="BBS98" s="129"/>
      <c r="BBT98" s="129"/>
      <c r="BBU98" s="129"/>
      <c r="BBV98" s="129"/>
      <c r="BBW98" s="129"/>
      <c r="BBX98" s="129"/>
      <c r="BBY98" s="129"/>
      <c r="BBZ98" s="129"/>
      <c r="BCA98" s="129"/>
      <c r="BCB98" s="129"/>
      <c r="BCC98" s="129"/>
      <c r="BCD98" s="129"/>
      <c r="BCE98" s="129"/>
      <c r="BCF98" s="129"/>
      <c r="BCG98" s="129"/>
      <c r="BCH98" s="129"/>
      <c r="BCI98" s="129"/>
      <c r="BCJ98" s="129"/>
      <c r="BCK98" s="129"/>
      <c r="BCL98" s="129"/>
      <c r="BCM98" s="129"/>
      <c r="BCN98" s="129"/>
      <c r="BCO98" s="129"/>
      <c r="BCP98" s="129"/>
      <c r="BCQ98" s="129"/>
      <c r="BCR98" s="129"/>
      <c r="BCS98" s="129"/>
      <c r="BCT98" s="129"/>
      <c r="BCU98" s="129"/>
      <c r="BCV98" s="129"/>
      <c r="BCW98" s="129"/>
      <c r="BCX98" s="129"/>
      <c r="BCY98" s="129"/>
      <c r="BCZ98" s="129"/>
      <c r="BDA98" s="129"/>
      <c r="BDB98" s="129"/>
      <c r="BDC98" s="129"/>
      <c r="BDD98" s="129"/>
      <c r="BDE98" s="129"/>
      <c r="BDF98" s="129"/>
      <c r="BDG98" s="129"/>
      <c r="BDH98" s="129"/>
      <c r="BDI98" s="129"/>
      <c r="BDJ98" s="129"/>
      <c r="BDK98" s="129"/>
      <c r="BDL98" s="129"/>
      <c r="BDM98" s="129"/>
      <c r="BDN98" s="129"/>
      <c r="BDO98" s="129"/>
      <c r="BDP98" s="129"/>
      <c r="BDQ98" s="129"/>
      <c r="BDR98" s="129"/>
      <c r="BDS98" s="129"/>
      <c r="BDT98" s="129"/>
      <c r="BDU98" s="129"/>
      <c r="BDV98" s="129"/>
      <c r="BDW98" s="129"/>
      <c r="BDX98" s="129"/>
      <c r="BDY98" s="129"/>
      <c r="BDZ98" s="129"/>
      <c r="BEA98" s="129"/>
      <c r="BEB98" s="129"/>
      <c r="BEC98" s="129"/>
      <c r="BED98" s="129"/>
      <c r="BEE98" s="129"/>
      <c r="BEF98" s="129"/>
      <c r="BEG98" s="129"/>
      <c r="BEH98" s="129"/>
      <c r="BEI98" s="129"/>
      <c r="BEJ98" s="129"/>
      <c r="BEK98" s="129"/>
      <c r="BEL98" s="129"/>
      <c r="BEM98" s="129"/>
      <c r="BEN98" s="129"/>
      <c r="BEO98" s="129"/>
      <c r="BEP98" s="129"/>
      <c r="BEQ98" s="129"/>
      <c r="BER98" s="129"/>
      <c r="BES98" s="129"/>
      <c r="BET98" s="129"/>
      <c r="BEU98" s="129"/>
      <c r="BEV98" s="129"/>
      <c r="BEW98" s="129"/>
      <c r="BEX98" s="129"/>
      <c r="BEY98" s="129"/>
      <c r="BEZ98" s="129"/>
      <c r="BFA98" s="129"/>
      <c r="BFB98" s="129"/>
      <c r="BFC98" s="129"/>
      <c r="BFD98" s="129"/>
      <c r="BFE98" s="129"/>
      <c r="BFF98" s="129"/>
      <c r="BFG98" s="129"/>
      <c r="BFH98" s="129"/>
      <c r="BFI98" s="129"/>
      <c r="BFJ98" s="129"/>
      <c r="BFK98" s="129"/>
      <c r="BFL98" s="129"/>
      <c r="BFM98" s="129"/>
      <c r="BFN98" s="129"/>
      <c r="BFO98" s="129"/>
      <c r="BFP98" s="129"/>
      <c r="BFQ98" s="129"/>
      <c r="BFR98" s="129"/>
      <c r="BFS98" s="129"/>
      <c r="BFT98" s="129"/>
      <c r="BFU98" s="129"/>
      <c r="BFV98" s="129"/>
      <c r="BFW98" s="129"/>
      <c r="BFX98" s="129"/>
      <c r="BFY98" s="129"/>
      <c r="BFZ98" s="129"/>
      <c r="BGA98" s="129"/>
      <c r="BGB98" s="129"/>
      <c r="BGC98" s="129"/>
      <c r="BGD98" s="129"/>
      <c r="BGE98" s="129"/>
      <c r="BGF98" s="129"/>
      <c r="BGG98" s="129"/>
      <c r="BGH98" s="129"/>
      <c r="BGI98" s="129"/>
      <c r="BGJ98" s="129"/>
      <c r="BGK98" s="129"/>
      <c r="BGL98" s="129"/>
      <c r="BGM98" s="129"/>
      <c r="BGN98" s="129"/>
      <c r="BGO98" s="129"/>
      <c r="BGP98" s="129"/>
      <c r="BGQ98" s="129"/>
      <c r="BGR98" s="129"/>
      <c r="BGS98" s="129"/>
      <c r="BGT98" s="129"/>
      <c r="BGU98" s="129"/>
      <c r="BGV98" s="129"/>
      <c r="BGW98" s="129"/>
      <c r="BGX98" s="129"/>
      <c r="BGY98" s="129"/>
      <c r="BGZ98" s="129"/>
      <c r="BHA98" s="129"/>
      <c r="BHB98" s="129"/>
      <c r="BHC98" s="129"/>
      <c r="BHD98" s="129"/>
      <c r="BHE98" s="129"/>
      <c r="BHF98" s="129"/>
      <c r="BHG98" s="129"/>
      <c r="BHH98" s="129"/>
      <c r="BHI98" s="129"/>
      <c r="BHJ98" s="129"/>
      <c r="BHK98" s="129"/>
      <c r="BHL98" s="129"/>
      <c r="BHM98" s="129"/>
      <c r="BHN98" s="129"/>
      <c r="BHO98" s="129"/>
      <c r="BHP98" s="129"/>
      <c r="BHQ98" s="129"/>
      <c r="BHR98" s="129"/>
      <c r="BHS98" s="129"/>
      <c r="BHT98" s="129"/>
      <c r="BHU98" s="129"/>
      <c r="BHV98" s="129"/>
      <c r="BHW98" s="129"/>
      <c r="BHX98" s="129"/>
      <c r="BHY98" s="129"/>
      <c r="BHZ98" s="129"/>
      <c r="BIA98" s="129"/>
      <c r="BIB98" s="129"/>
      <c r="BIC98" s="129"/>
      <c r="BID98" s="129"/>
      <c r="BIE98" s="129"/>
      <c r="BIF98" s="129"/>
      <c r="BIG98" s="129"/>
      <c r="BIH98" s="129"/>
      <c r="BII98" s="129"/>
      <c r="BIJ98" s="129"/>
      <c r="BIK98" s="129"/>
      <c r="BIL98" s="129"/>
      <c r="BIM98" s="129"/>
      <c r="BIN98" s="129"/>
      <c r="BIO98" s="129"/>
      <c r="BIP98" s="129"/>
      <c r="BIQ98" s="129"/>
      <c r="BIR98" s="129"/>
      <c r="BIS98" s="129"/>
      <c r="BIT98" s="129"/>
      <c r="BIU98" s="129"/>
      <c r="BIV98" s="129"/>
      <c r="BIW98" s="129"/>
      <c r="BIX98" s="129"/>
      <c r="BIY98" s="129"/>
      <c r="BIZ98" s="129"/>
      <c r="BJA98" s="129"/>
      <c r="BJB98" s="129"/>
      <c r="BJC98" s="129"/>
      <c r="BJD98" s="129"/>
      <c r="BJE98" s="129"/>
      <c r="BJF98" s="129"/>
      <c r="BJG98" s="129"/>
      <c r="BJH98" s="129"/>
      <c r="BJI98" s="129"/>
      <c r="BJJ98" s="129"/>
      <c r="BJK98" s="129"/>
      <c r="BJL98" s="129"/>
      <c r="BJM98" s="129"/>
      <c r="BJN98" s="129"/>
      <c r="BJO98" s="129"/>
      <c r="BJP98" s="129"/>
      <c r="BJQ98" s="129"/>
      <c r="BJR98" s="129"/>
      <c r="BJS98" s="129"/>
      <c r="BJT98" s="129"/>
      <c r="BJU98" s="129"/>
      <c r="BJV98" s="129"/>
      <c r="BJW98" s="129"/>
      <c r="BJX98" s="129"/>
      <c r="BJY98" s="129"/>
      <c r="BJZ98" s="129"/>
      <c r="BKA98" s="129"/>
      <c r="BKB98" s="129"/>
      <c r="BKC98" s="129"/>
      <c r="BKD98" s="129"/>
      <c r="BKE98" s="129"/>
      <c r="BKF98" s="129"/>
      <c r="BKG98" s="129"/>
      <c r="BKH98" s="129"/>
      <c r="BKI98" s="129"/>
      <c r="BKJ98" s="129"/>
      <c r="BKK98" s="129"/>
      <c r="BKL98" s="129"/>
      <c r="BKM98" s="129"/>
      <c r="BKN98" s="129"/>
      <c r="BKO98" s="129"/>
      <c r="BKP98" s="129"/>
      <c r="BKQ98" s="129"/>
      <c r="BKR98" s="129"/>
      <c r="BKS98" s="129"/>
      <c r="BKT98" s="129"/>
      <c r="BKU98" s="129"/>
      <c r="BKV98" s="129"/>
      <c r="BKW98" s="129"/>
      <c r="BKX98" s="129"/>
      <c r="BKY98" s="129"/>
      <c r="BKZ98" s="129"/>
      <c r="BLA98" s="129"/>
      <c r="BLB98" s="129"/>
      <c r="BLC98" s="129"/>
      <c r="BLD98" s="129"/>
      <c r="BLE98" s="129"/>
      <c r="BLF98" s="129"/>
      <c r="BLG98" s="129"/>
      <c r="BLH98" s="129"/>
      <c r="BLI98" s="129"/>
      <c r="BLJ98" s="129"/>
      <c r="BLK98" s="129"/>
      <c r="BLL98" s="129"/>
      <c r="BLM98" s="129"/>
      <c r="BLN98" s="129"/>
      <c r="BLO98" s="129"/>
      <c r="BLP98" s="129"/>
      <c r="BLQ98" s="129"/>
      <c r="BLR98" s="129"/>
      <c r="BLS98" s="129"/>
      <c r="BLT98" s="129"/>
      <c r="BLU98" s="129"/>
      <c r="BLV98" s="129"/>
      <c r="BLW98" s="129"/>
      <c r="BLX98" s="129"/>
      <c r="BLY98" s="129"/>
      <c r="BLZ98" s="129"/>
      <c r="BMA98" s="129"/>
      <c r="BMB98" s="129"/>
      <c r="BMC98" s="129"/>
      <c r="BMD98" s="129"/>
      <c r="BME98" s="129"/>
      <c r="BMF98" s="129"/>
      <c r="BMG98" s="129"/>
      <c r="BMH98" s="129"/>
      <c r="BMI98" s="129"/>
      <c r="BMJ98" s="129"/>
      <c r="BMK98" s="129"/>
      <c r="BML98" s="129"/>
      <c r="BMM98" s="129"/>
      <c r="BMN98" s="129"/>
      <c r="BMO98" s="129"/>
      <c r="BMP98" s="129"/>
      <c r="BMQ98" s="129"/>
      <c r="BMR98" s="129"/>
      <c r="BMS98" s="129"/>
      <c r="BMT98" s="129"/>
      <c r="BMU98" s="129"/>
      <c r="BMV98" s="129"/>
      <c r="BMW98" s="129"/>
      <c r="BMX98" s="129"/>
      <c r="BMY98" s="129"/>
      <c r="BMZ98" s="129"/>
      <c r="BNA98" s="129"/>
      <c r="BNB98" s="129"/>
      <c r="BNC98" s="129"/>
      <c r="BND98" s="129"/>
      <c r="BNE98" s="129"/>
      <c r="BNF98" s="129"/>
      <c r="BNG98" s="129"/>
      <c r="BNH98" s="129"/>
      <c r="BNI98" s="129"/>
      <c r="BNJ98" s="129"/>
      <c r="BNK98" s="129"/>
      <c r="BNL98" s="129"/>
      <c r="BNM98" s="129"/>
      <c r="BNN98" s="129"/>
      <c r="BNO98" s="129"/>
      <c r="BNP98" s="129"/>
      <c r="BNQ98" s="129"/>
      <c r="BNR98" s="129"/>
      <c r="BNS98" s="129"/>
      <c r="BNT98" s="129"/>
      <c r="BNU98" s="129"/>
      <c r="BNV98" s="129"/>
      <c r="BNW98" s="129"/>
      <c r="BNX98" s="129"/>
      <c r="BNY98" s="129"/>
      <c r="BNZ98" s="129"/>
      <c r="BOA98" s="129"/>
      <c r="BOB98" s="129"/>
      <c r="BOC98" s="129"/>
      <c r="BOD98" s="129"/>
      <c r="BOE98" s="129"/>
      <c r="BOF98" s="129"/>
      <c r="BOG98" s="129"/>
      <c r="BOH98" s="129"/>
      <c r="BOI98" s="129"/>
      <c r="BOJ98" s="129"/>
      <c r="BOK98" s="129"/>
      <c r="BOL98" s="129"/>
      <c r="BOM98" s="129"/>
      <c r="BON98" s="129"/>
      <c r="BOO98" s="129"/>
      <c r="BOP98" s="129"/>
      <c r="BOQ98" s="129"/>
      <c r="BOR98" s="129"/>
      <c r="BOS98" s="129"/>
      <c r="BOT98" s="129"/>
      <c r="BOU98" s="129"/>
      <c r="BOV98" s="129"/>
      <c r="BOW98" s="129"/>
      <c r="BOX98" s="129"/>
      <c r="BOY98" s="129"/>
      <c r="BOZ98" s="129"/>
      <c r="BPA98" s="129"/>
      <c r="BPB98" s="129"/>
      <c r="BPC98" s="129"/>
      <c r="BPD98" s="129"/>
      <c r="BPE98" s="129"/>
      <c r="BPF98" s="129"/>
      <c r="BPG98" s="129"/>
      <c r="BPH98" s="129"/>
      <c r="BPI98" s="129"/>
      <c r="BPJ98" s="129"/>
      <c r="BPK98" s="129"/>
      <c r="BPL98" s="129"/>
      <c r="BPM98" s="129"/>
      <c r="BPN98" s="129"/>
      <c r="BPO98" s="129"/>
      <c r="BPP98" s="129"/>
      <c r="BPQ98" s="129"/>
      <c r="BPR98" s="129"/>
      <c r="BPS98" s="129"/>
      <c r="BPT98" s="129"/>
      <c r="BPU98" s="129"/>
      <c r="BPV98" s="129"/>
      <c r="BPW98" s="129"/>
      <c r="BPX98" s="129"/>
      <c r="BPY98" s="129"/>
      <c r="BPZ98" s="129"/>
      <c r="BQA98" s="129"/>
      <c r="BQB98" s="129"/>
      <c r="BQC98" s="129"/>
      <c r="BQD98" s="129"/>
      <c r="BQE98" s="129"/>
      <c r="BQF98" s="129"/>
      <c r="BQG98" s="129"/>
      <c r="BQH98" s="129"/>
      <c r="BQI98" s="129"/>
      <c r="BQJ98" s="129"/>
      <c r="BQK98" s="129"/>
      <c r="BQL98" s="129"/>
      <c r="BQM98" s="129"/>
      <c r="BQN98" s="129"/>
      <c r="BQO98" s="129"/>
      <c r="BQP98" s="129"/>
      <c r="BQQ98" s="129"/>
      <c r="BQR98" s="129"/>
      <c r="BQS98" s="129"/>
      <c r="BQT98" s="129"/>
      <c r="BQU98" s="129"/>
      <c r="BQV98" s="129"/>
      <c r="BQW98" s="129"/>
      <c r="BQX98" s="129"/>
      <c r="BQY98" s="129"/>
      <c r="BQZ98" s="129"/>
      <c r="BRA98" s="129"/>
      <c r="BRB98" s="129"/>
      <c r="BRC98" s="129"/>
      <c r="BRD98" s="129"/>
      <c r="BRE98" s="129"/>
      <c r="BRF98" s="129"/>
      <c r="BRG98" s="129"/>
      <c r="BRH98" s="129"/>
      <c r="BRI98" s="129"/>
      <c r="BRJ98" s="129"/>
      <c r="BRK98" s="129"/>
      <c r="BRL98" s="129"/>
      <c r="BRM98" s="129"/>
      <c r="BRN98" s="129"/>
      <c r="BRO98" s="129"/>
      <c r="BRP98" s="129"/>
      <c r="BRQ98" s="129"/>
      <c r="BRR98" s="129"/>
      <c r="BRS98" s="129"/>
      <c r="BRT98" s="129"/>
      <c r="BRU98" s="129"/>
      <c r="BRV98" s="129"/>
      <c r="BRW98" s="129"/>
      <c r="BRX98" s="129"/>
      <c r="BRY98" s="129"/>
      <c r="BRZ98" s="129"/>
      <c r="BSA98" s="129"/>
      <c r="BSB98" s="129"/>
      <c r="BSC98" s="129"/>
      <c r="BSD98" s="129"/>
      <c r="BSE98" s="129"/>
      <c r="BSF98" s="129"/>
      <c r="BSG98" s="129"/>
      <c r="BSH98" s="129"/>
      <c r="BSI98" s="129"/>
      <c r="BSJ98" s="129"/>
      <c r="BSK98" s="129"/>
      <c r="BSL98" s="129"/>
      <c r="BSM98" s="129"/>
      <c r="BSN98" s="129"/>
      <c r="BSO98" s="129"/>
      <c r="BSP98" s="129"/>
      <c r="BSQ98" s="129"/>
      <c r="BSR98" s="129"/>
      <c r="BSS98" s="129"/>
      <c r="BST98" s="129"/>
      <c r="BSU98" s="129"/>
      <c r="BSV98" s="129"/>
      <c r="BSW98" s="129"/>
      <c r="BSX98" s="129"/>
      <c r="BSY98" s="129"/>
      <c r="BSZ98" s="129"/>
      <c r="BTA98" s="129"/>
      <c r="BTB98" s="129"/>
      <c r="BTC98" s="129"/>
      <c r="BTD98" s="129"/>
      <c r="BTE98" s="129"/>
      <c r="BTF98" s="129"/>
      <c r="BTG98" s="129"/>
      <c r="BTH98" s="129"/>
      <c r="BTI98" s="129"/>
      <c r="BTJ98" s="129"/>
      <c r="BTK98" s="129"/>
      <c r="BTL98" s="129"/>
      <c r="BTM98" s="129"/>
      <c r="BTN98" s="129"/>
      <c r="BTO98" s="129"/>
      <c r="BTP98" s="129"/>
      <c r="BTQ98" s="129"/>
      <c r="BTR98" s="129"/>
      <c r="BTS98" s="129"/>
      <c r="BTT98" s="129"/>
      <c r="BTU98" s="129"/>
      <c r="BTV98" s="129"/>
      <c r="BTW98" s="129"/>
      <c r="BTX98" s="129"/>
      <c r="BTY98" s="129"/>
      <c r="BTZ98" s="129"/>
      <c r="BUA98" s="129"/>
      <c r="BUB98" s="129"/>
      <c r="BUC98" s="129"/>
      <c r="BUD98" s="129"/>
      <c r="BUE98" s="129"/>
      <c r="BUF98" s="129"/>
      <c r="BUG98" s="129"/>
      <c r="BUH98" s="129"/>
      <c r="BUI98" s="129"/>
      <c r="BUJ98" s="129"/>
      <c r="BUK98" s="129"/>
      <c r="BUL98" s="129"/>
      <c r="BUM98" s="129"/>
      <c r="BUN98" s="129"/>
      <c r="BUO98" s="129"/>
      <c r="BUP98" s="129"/>
      <c r="BUQ98" s="129"/>
      <c r="BUR98" s="129"/>
      <c r="BUS98" s="129"/>
      <c r="BUT98" s="129"/>
      <c r="BUU98" s="129"/>
      <c r="BUV98" s="129"/>
      <c r="BUW98" s="129"/>
      <c r="BUX98" s="129"/>
      <c r="BUY98" s="129"/>
      <c r="BUZ98" s="129"/>
      <c r="BVA98" s="129"/>
      <c r="BVB98" s="129"/>
      <c r="BVC98" s="129"/>
      <c r="BVD98" s="129"/>
      <c r="BVE98" s="129"/>
      <c r="BVF98" s="129"/>
      <c r="BVG98" s="129"/>
      <c r="BVH98" s="129"/>
      <c r="BVI98" s="129"/>
      <c r="BVJ98" s="129"/>
      <c r="BVK98" s="129"/>
      <c r="BVL98" s="129"/>
      <c r="BVM98" s="129"/>
      <c r="BVN98" s="129"/>
      <c r="BVO98" s="129"/>
      <c r="BVP98" s="129"/>
      <c r="BVQ98" s="129"/>
      <c r="BVR98" s="129"/>
      <c r="BVS98" s="129"/>
      <c r="BVT98" s="129"/>
      <c r="BVU98" s="129"/>
      <c r="BVV98" s="129"/>
      <c r="BVW98" s="129"/>
      <c r="BVX98" s="129"/>
      <c r="BVY98" s="129"/>
      <c r="BVZ98" s="129"/>
      <c r="BWA98" s="129"/>
      <c r="BWB98" s="129"/>
      <c r="BWC98" s="129"/>
      <c r="BWD98" s="129"/>
      <c r="BWE98" s="129"/>
      <c r="BWF98" s="129"/>
      <c r="BWG98" s="129"/>
      <c r="BWH98" s="129"/>
      <c r="BWI98" s="129"/>
      <c r="BWJ98" s="129"/>
      <c r="BWK98" s="129"/>
      <c r="BWL98" s="129"/>
      <c r="BWM98" s="129"/>
      <c r="BWN98" s="129"/>
      <c r="BWO98" s="129"/>
      <c r="BWP98" s="129"/>
      <c r="BWQ98" s="129"/>
      <c r="BWR98" s="129"/>
      <c r="BWS98" s="129"/>
      <c r="BWT98" s="129"/>
      <c r="BWU98" s="129"/>
      <c r="BWV98" s="129"/>
      <c r="BWW98" s="129"/>
      <c r="BWX98" s="129"/>
      <c r="BWY98" s="129"/>
      <c r="BWZ98" s="129"/>
      <c r="BXA98" s="129"/>
      <c r="BXB98" s="129"/>
      <c r="BXC98" s="129"/>
      <c r="BXD98" s="129"/>
      <c r="BXE98" s="129"/>
      <c r="BXF98" s="129"/>
      <c r="BXG98" s="129"/>
      <c r="BXH98" s="129"/>
      <c r="BXI98" s="129"/>
      <c r="BXJ98" s="129"/>
      <c r="BXK98" s="129"/>
      <c r="BXL98" s="129"/>
      <c r="BXM98" s="129"/>
      <c r="BXN98" s="129"/>
      <c r="BXO98" s="129"/>
      <c r="BXP98" s="129"/>
      <c r="BXQ98" s="129"/>
      <c r="BXR98" s="129"/>
      <c r="BXS98" s="129"/>
      <c r="BXT98" s="129"/>
      <c r="BXU98" s="129"/>
      <c r="BXV98" s="129"/>
      <c r="BXW98" s="129"/>
      <c r="BXX98" s="129"/>
      <c r="BXY98" s="129"/>
      <c r="BXZ98" s="129"/>
      <c r="BYA98" s="129"/>
      <c r="BYB98" s="129"/>
      <c r="BYC98" s="129"/>
      <c r="BYD98" s="129"/>
      <c r="BYE98" s="129"/>
      <c r="BYF98" s="129"/>
      <c r="BYG98" s="129"/>
      <c r="BYH98" s="129"/>
      <c r="BYI98" s="129"/>
      <c r="BYJ98" s="129"/>
      <c r="BYK98" s="129"/>
      <c r="BYL98" s="129"/>
      <c r="BYM98" s="129"/>
      <c r="BYN98" s="129"/>
      <c r="BYO98" s="129"/>
      <c r="BYP98" s="129"/>
      <c r="BYQ98" s="129"/>
      <c r="BYR98" s="129"/>
      <c r="BYS98" s="129"/>
      <c r="BYT98" s="129"/>
      <c r="BYU98" s="129"/>
      <c r="BYV98" s="129"/>
      <c r="BYW98" s="129"/>
      <c r="BYX98" s="129"/>
      <c r="BYY98" s="129"/>
      <c r="BYZ98" s="129"/>
      <c r="BZA98" s="129"/>
      <c r="BZB98" s="129"/>
      <c r="BZC98" s="129"/>
      <c r="BZD98" s="129"/>
      <c r="BZE98" s="129"/>
      <c r="BZF98" s="129"/>
      <c r="BZG98" s="129"/>
      <c r="BZH98" s="129"/>
      <c r="BZI98" s="129"/>
      <c r="BZJ98" s="129"/>
      <c r="BZK98" s="129"/>
      <c r="BZL98" s="129"/>
      <c r="BZM98" s="129"/>
      <c r="BZN98" s="129"/>
      <c r="BZO98" s="129"/>
      <c r="BZP98" s="129"/>
      <c r="BZQ98" s="129"/>
      <c r="BZR98" s="129"/>
      <c r="BZS98" s="129"/>
      <c r="BZT98" s="129"/>
      <c r="BZU98" s="129"/>
      <c r="BZV98" s="129"/>
      <c r="BZW98" s="129"/>
      <c r="BZX98" s="129"/>
      <c r="BZY98" s="129"/>
      <c r="BZZ98" s="129"/>
      <c r="CAA98" s="129"/>
      <c r="CAB98" s="129"/>
      <c r="CAC98" s="129"/>
      <c r="CAD98" s="129"/>
      <c r="CAE98" s="129"/>
      <c r="CAF98" s="129"/>
      <c r="CAG98" s="129"/>
      <c r="CAH98" s="129"/>
      <c r="CAI98" s="129"/>
      <c r="CAJ98" s="129"/>
      <c r="CAK98" s="129"/>
      <c r="CAL98" s="129"/>
      <c r="CAM98" s="129"/>
      <c r="CAN98" s="129"/>
      <c r="CAO98" s="129"/>
      <c r="CAP98" s="129"/>
      <c r="CAQ98" s="129"/>
      <c r="CAR98" s="129"/>
      <c r="CAS98" s="129"/>
      <c r="CAT98" s="129"/>
      <c r="CAU98" s="129"/>
      <c r="CAV98" s="129"/>
      <c r="CAW98" s="129"/>
      <c r="CAX98" s="129"/>
      <c r="CAY98" s="129"/>
      <c r="CAZ98" s="129"/>
      <c r="CBA98" s="129"/>
      <c r="CBB98" s="129"/>
      <c r="CBC98" s="129"/>
      <c r="CBD98" s="129"/>
      <c r="CBE98" s="129"/>
      <c r="CBF98" s="129"/>
      <c r="CBG98" s="129"/>
      <c r="CBH98" s="129"/>
      <c r="CBI98" s="129"/>
      <c r="CBJ98" s="129"/>
      <c r="CBK98" s="129"/>
      <c r="CBL98" s="129"/>
      <c r="CBM98" s="129"/>
      <c r="CBN98" s="129"/>
      <c r="CBO98" s="129"/>
      <c r="CBP98" s="129"/>
      <c r="CBQ98" s="129"/>
      <c r="CBR98" s="129"/>
      <c r="CBS98" s="129"/>
      <c r="CBT98" s="129"/>
      <c r="CBU98" s="129"/>
      <c r="CBV98" s="129"/>
      <c r="CBW98" s="129"/>
      <c r="CBX98" s="129"/>
      <c r="CBY98" s="129"/>
      <c r="CBZ98" s="129"/>
      <c r="CCA98" s="129"/>
      <c r="CCB98" s="129"/>
      <c r="CCC98" s="129"/>
      <c r="CCD98" s="129"/>
      <c r="CCE98" s="129"/>
      <c r="CCF98" s="129"/>
      <c r="CCG98" s="129"/>
      <c r="CCH98" s="129"/>
      <c r="CCI98" s="129"/>
      <c r="CCJ98" s="129"/>
      <c r="CCK98" s="129"/>
      <c r="CCL98" s="129"/>
      <c r="CCM98" s="129"/>
      <c r="CCN98" s="129"/>
      <c r="CCO98" s="129"/>
      <c r="CCP98" s="129"/>
      <c r="CCQ98" s="129"/>
      <c r="CCR98" s="129"/>
      <c r="CCS98" s="129"/>
      <c r="CCT98" s="129"/>
      <c r="CCU98" s="129"/>
      <c r="CCV98" s="129"/>
      <c r="CCW98" s="129"/>
      <c r="CCX98" s="129"/>
      <c r="CCY98" s="129"/>
      <c r="CCZ98" s="129"/>
      <c r="CDA98" s="129"/>
      <c r="CDB98" s="129"/>
      <c r="CDC98" s="129"/>
      <c r="CDD98" s="129"/>
      <c r="CDE98" s="129"/>
      <c r="CDF98" s="129"/>
      <c r="CDG98" s="129"/>
      <c r="CDH98" s="129"/>
      <c r="CDI98" s="129"/>
      <c r="CDJ98" s="129"/>
      <c r="CDK98" s="129"/>
      <c r="CDL98" s="129"/>
      <c r="CDM98" s="129"/>
      <c r="CDN98" s="129"/>
      <c r="CDO98" s="129"/>
      <c r="CDP98" s="129"/>
      <c r="CDQ98" s="129"/>
      <c r="CDR98" s="129"/>
      <c r="CDS98" s="129"/>
      <c r="CDT98" s="129"/>
      <c r="CDU98" s="129"/>
      <c r="CDV98" s="129"/>
      <c r="CDW98" s="129"/>
      <c r="CDX98" s="129"/>
      <c r="CDY98" s="129"/>
      <c r="CDZ98" s="129"/>
      <c r="CEA98" s="129"/>
      <c r="CEB98" s="129"/>
      <c r="CEC98" s="129"/>
      <c r="CED98" s="129"/>
      <c r="CEE98" s="129"/>
      <c r="CEF98" s="129"/>
      <c r="CEG98" s="129"/>
      <c r="CEH98" s="129"/>
      <c r="CEI98" s="129"/>
      <c r="CEJ98" s="129"/>
      <c r="CEK98" s="129"/>
      <c r="CEL98" s="129"/>
      <c r="CEM98" s="129"/>
      <c r="CEN98" s="129"/>
      <c r="CEO98" s="129"/>
      <c r="CEP98" s="129"/>
      <c r="CEQ98" s="129"/>
      <c r="CER98" s="129"/>
      <c r="CES98" s="129"/>
      <c r="CET98" s="129"/>
      <c r="CEU98" s="129"/>
      <c r="CEV98" s="129"/>
      <c r="CEW98" s="129"/>
      <c r="CEX98" s="129"/>
      <c r="CEY98" s="129"/>
      <c r="CEZ98" s="129"/>
      <c r="CFA98" s="129"/>
      <c r="CFB98" s="129"/>
      <c r="CFC98" s="129"/>
      <c r="CFD98" s="129"/>
      <c r="CFE98" s="129"/>
      <c r="CFF98" s="129"/>
      <c r="CFG98" s="129"/>
      <c r="CFH98" s="129"/>
      <c r="CFI98" s="129"/>
      <c r="CFJ98" s="129"/>
      <c r="CFK98" s="129"/>
      <c r="CFL98" s="129"/>
      <c r="CFM98" s="129"/>
      <c r="CFN98" s="129"/>
      <c r="CFO98" s="129"/>
      <c r="CFP98" s="129"/>
      <c r="CFQ98" s="129"/>
      <c r="CFR98" s="129"/>
      <c r="CFS98" s="129"/>
      <c r="CFT98" s="129"/>
      <c r="CFU98" s="129"/>
      <c r="CFV98" s="129"/>
      <c r="CFW98" s="129"/>
      <c r="CFX98" s="129"/>
      <c r="CFY98" s="129"/>
      <c r="CFZ98" s="129"/>
      <c r="CGA98" s="129"/>
      <c r="CGB98" s="129"/>
      <c r="CGC98" s="129"/>
      <c r="CGD98" s="129"/>
      <c r="CGE98" s="129"/>
      <c r="CGF98" s="129"/>
      <c r="CGG98" s="129"/>
      <c r="CGH98" s="129"/>
      <c r="CGI98" s="129"/>
      <c r="CGJ98" s="129"/>
      <c r="CGK98" s="129"/>
      <c r="CGL98" s="129"/>
      <c r="CGM98" s="129"/>
      <c r="CGN98" s="129"/>
      <c r="CGO98" s="129"/>
      <c r="CGP98" s="129"/>
      <c r="CGQ98" s="129"/>
      <c r="CGR98" s="129"/>
      <c r="CGS98" s="129"/>
      <c r="CGT98" s="129"/>
      <c r="CGU98" s="129"/>
      <c r="CGV98" s="129"/>
      <c r="CGW98" s="129"/>
      <c r="CGX98" s="129"/>
      <c r="CGY98" s="129"/>
      <c r="CGZ98" s="129"/>
      <c r="CHA98" s="129"/>
      <c r="CHB98" s="129"/>
      <c r="CHC98" s="129"/>
      <c r="CHD98" s="129"/>
      <c r="CHE98" s="129"/>
      <c r="CHF98" s="129"/>
      <c r="CHG98" s="129"/>
      <c r="CHH98" s="129"/>
      <c r="CHI98" s="129"/>
      <c r="CHJ98" s="129"/>
      <c r="CHK98" s="129"/>
      <c r="CHL98" s="129"/>
      <c r="CHM98" s="129"/>
      <c r="CHN98" s="129"/>
      <c r="CHO98" s="129"/>
      <c r="CHP98" s="129"/>
      <c r="CHQ98" s="129"/>
      <c r="CHR98" s="129"/>
      <c r="CHS98" s="129"/>
      <c r="CHT98" s="129"/>
      <c r="CHU98" s="129"/>
      <c r="CHV98" s="129"/>
      <c r="CHW98" s="129"/>
      <c r="CHX98" s="129"/>
      <c r="CHY98" s="129"/>
      <c r="CHZ98" s="129"/>
      <c r="CIA98" s="129"/>
      <c r="CIB98" s="129"/>
      <c r="CIC98" s="129"/>
      <c r="CID98" s="129"/>
      <c r="CIE98" s="129"/>
      <c r="CIF98" s="129"/>
      <c r="CIG98" s="129"/>
      <c r="CIH98" s="129"/>
      <c r="CII98" s="129"/>
      <c r="CIJ98" s="129"/>
      <c r="CIK98" s="129"/>
      <c r="CIL98" s="129"/>
      <c r="CIM98" s="129"/>
      <c r="CIN98" s="129"/>
      <c r="CIO98" s="129"/>
      <c r="CIP98" s="129"/>
      <c r="CIQ98" s="129"/>
      <c r="CIR98" s="129"/>
      <c r="CIS98" s="129"/>
      <c r="CIT98" s="129"/>
      <c r="CIU98" s="129"/>
      <c r="CIV98" s="129"/>
      <c r="CIW98" s="129"/>
      <c r="CIX98" s="129"/>
      <c r="CIY98" s="129"/>
      <c r="CIZ98" s="129"/>
      <c r="CJA98" s="129"/>
      <c r="CJB98" s="129"/>
      <c r="CJC98" s="129"/>
      <c r="CJD98" s="129"/>
      <c r="CJE98" s="129"/>
      <c r="CJF98" s="129"/>
      <c r="CJG98" s="129"/>
      <c r="CJH98" s="129"/>
      <c r="CJI98" s="129"/>
      <c r="CJJ98" s="129"/>
      <c r="CJK98" s="129"/>
      <c r="CJL98" s="129"/>
      <c r="CJM98" s="129"/>
      <c r="CJN98" s="129"/>
      <c r="CJO98" s="129"/>
      <c r="CJP98" s="129"/>
      <c r="CJQ98" s="129"/>
      <c r="CJR98" s="129"/>
      <c r="CJS98" s="129"/>
      <c r="CJT98" s="129"/>
      <c r="CJU98" s="129"/>
      <c r="CJV98" s="129"/>
      <c r="CJW98" s="129"/>
      <c r="CJX98" s="129"/>
      <c r="CJY98" s="129"/>
      <c r="CJZ98" s="129"/>
      <c r="CKA98" s="129"/>
      <c r="CKB98" s="129"/>
      <c r="CKC98" s="129"/>
      <c r="CKD98" s="129"/>
      <c r="CKE98" s="129"/>
      <c r="CKF98" s="129"/>
      <c r="CKG98" s="129"/>
      <c r="CKH98" s="129"/>
      <c r="CKI98" s="129"/>
      <c r="CKJ98" s="129"/>
      <c r="CKK98" s="129"/>
      <c r="CKL98" s="129"/>
      <c r="CKM98" s="129"/>
      <c r="CKN98" s="129"/>
      <c r="CKO98" s="129"/>
      <c r="CKP98" s="129"/>
      <c r="CKQ98" s="129"/>
      <c r="CKR98" s="129"/>
      <c r="CKS98" s="129"/>
      <c r="CKT98" s="129"/>
      <c r="CKU98" s="129"/>
      <c r="CKV98" s="129"/>
      <c r="CKW98" s="129"/>
      <c r="CKX98" s="129"/>
      <c r="CKY98" s="129"/>
      <c r="CKZ98" s="129"/>
      <c r="CLA98" s="129"/>
      <c r="CLB98" s="129"/>
      <c r="CLC98" s="129"/>
      <c r="CLD98" s="129"/>
      <c r="CLE98" s="129"/>
      <c r="CLF98" s="129"/>
      <c r="CLG98" s="129"/>
      <c r="CLH98" s="129"/>
      <c r="CLI98" s="129"/>
      <c r="CLJ98" s="129"/>
      <c r="CLK98" s="129"/>
      <c r="CLL98" s="129"/>
      <c r="CLM98" s="129"/>
      <c r="CLN98" s="129"/>
      <c r="CLO98" s="129"/>
      <c r="CLP98" s="129"/>
      <c r="CLQ98" s="129"/>
      <c r="CLR98" s="129"/>
      <c r="CLS98" s="129"/>
      <c r="CLT98" s="129"/>
      <c r="CLU98" s="129"/>
      <c r="CLV98" s="129"/>
      <c r="CLW98" s="129"/>
      <c r="CLX98" s="129"/>
      <c r="CLY98" s="129"/>
      <c r="CLZ98" s="129"/>
      <c r="CMA98" s="129"/>
      <c r="CMB98" s="129"/>
      <c r="CMC98" s="129"/>
      <c r="CMD98" s="129"/>
      <c r="CME98" s="129"/>
      <c r="CMF98" s="129"/>
      <c r="CMG98" s="129"/>
      <c r="CMH98" s="129"/>
      <c r="CMI98" s="129"/>
      <c r="CMJ98" s="129"/>
      <c r="CMK98" s="129"/>
      <c r="CML98" s="129"/>
      <c r="CMM98" s="129"/>
      <c r="CMN98" s="129"/>
      <c r="CMO98" s="129"/>
      <c r="CMP98" s="129"/>
      <c r="CMQ98" s="129"/>
      <c r="CMR98" s="129"/>
      <c r="CMS98" s="129"/>
      <c r="CMT98" s="129"/>
      <c r="CMU98" s="129"/>
      <c r="CMV98" s="129"/>
      <c r="CMW98" s="129"/>
      <c r="CMX98" s="129"/>
      <c r="CMY98" s="129"/>
      <c r="CMZ98" s="129"/>
      <c r="CNA98" s="129"/>
      <c r="CNB98" s="129"/>
      <c r="CNC98" s="129"/>
      <c r="CND98" s="129"/>
      <c r="CNE98" s="129"/>
      <c r="CNF98" s="129"/>
      <c r="CNG98" s="129"/>
      <c r="CNH98" s="129"/>
      <c r="CNI98" s="129"/>
      <c r="CNJ98" s="129"/>
      <c r="CNK98" s="129"/>
      <c r="CNL98" s="129"/>
      <c r="CNM98" s="129"/>
      <c r="CNN98" s="129"/>
      <c r="CNO98" s="129"/>
      <c r="CNP98" s="129"/>
      <c r="CNQ98" s="129"/>
      <c r="CNR98" s="129"/>
      <c r="CNS98" s="129"/>
      <c r="CNT98" s="129"/>
      <c r="CNU98" s="129"/>
      <c r="CNV98" s="129"/>
      <c r="CNW98" s="129"/>
      <c r="CNX98" s="129"/>
      <c r="CNY98" s="129"/>
      <c r="CNZ98" s="129"/>
      <c r="COA98" s="129"/>
      <c r="COB98" s="129"/>
      <c r="COC98" s="129"/>
      <c r="COD98" s="129"/>
      <c r="COE98" s="129"/>
      <c r="COF98" s="129"/>
      <c r="COG98" s="129"/>
      <c r="COH98" s="129"/>
      <c r="COI98" s="129"/>
      <c r="COJ98" s="129"/>
      <c r="COK98" s="129"/>
      <c r="COL98" s="129"/>
      <c r="COM98" s="129"/>
      <c r="CON98" s="129"/>
      <c r="COO98" s="129"/>
      <c r="COP98" s="129"/>
      <c r="COQ98" s="129"/>
      <c r="COR98" s="129"/>
      <c r="COS98" s="129"/>
      <c r="COT98" s="129"/>
      <c r="COU98" s="129"/>
      <c r="COV98" s="129"/>
      <c r="COW98" s="129"/>
      <c r="COX98" s="129"/>
      <c r="COY98" s="129"/>
      <c r="COZ98" s="129"/>
      <c r="CPA98" s="129"/>
      <c r="CPB98" s="129"/>
      <c r="CPC98" s="129"/>
      <c r="CPD98" s="129"/>
      <c r="CPE98" s="129"/>
      <c r="CPF98" s="129"/>
      <c r="CPG98" s="129"/>
      <c r="CPH98" s="129"/>
      <c r="CPI98" s="129"/>
      <c r="CPJ98" s="129"/>
      <c r="CPK98" s="129"/>
      <c r="CPL98" s="129"/>
      <c r="CPM98" s="129"/>
      <c r="CPN98" s="129"/>
      <c r="CPO98" s="129"/>
      <c r="CPP98" s="129"/>
      <c r="CPQ98" s="129"/>
      <c r="CPR98" s="129"/>
      <c r="CPS98" s="129"/>
      <c r="CPT98" s="129"/>
      <c r="CPU98" s="129"/>
      <c r="CPV98" s="129"/>
      <c r="CPW98" s="129"/>
      <c r="CPX98" s="129"/>
      <c r="CPY98" s="129"/>
      <c r="CPZ98" s="129"/>
      <c r="CQA98" s="129"/>
      <c r="CQB98" s="129"/>
      <c r="CQC98" s="129"/>
      <c r="CQD98" s="129"/>
      <c r="CQE98" s="129"/>
      <c r="CQF98" s="129"/>
      <c r="CQG98" s="129"/>
      <c r="CQH98" s="129"/>
      <c r="CQI98" s="129"/>
      <c r="CQJ98" s="129"/>
      <c r="CQK98" s="129"/>
      <c r="CQL98" s="129"/>
      <c r="CQM98" s="129"/>
      <c r="CQN98" s="129"/>
      <c r="CQO98" s="129"/>
      <c r="CQP98" s="129"/>
      <c r="CQQ98" s="129"/>
      <c r="CQR98" s="129"/>
      <c r="CQS98" s="129"/>
      <c r="CQT98" s="129"/>
      <c r="CQU98" s="129"/>
      <c r="CQV98" s="129"/>
      <c r="CQW98" s="129"/>
      <c r="CQX98" s="129"/>
      <c r="CQY98" s="129"/>
      <c r="CQZ98" s="129"/>
      <c r="CRA98" s="129"/>
      <c r="CRB98" s="129"/>
      <c r="CRC98" s="129"/>
      <c r="CRD98" s="129"/>
      <c r="CRE98" s="129"/>
      <c r="CRF98" s="129"/>
      <c r="CRG98" s="129"/>
      <c r="CRH98" s="129"/>
      <c r="CRI98" s="129"/>
      <c r="CRJ98" s="129"/>
      <c r="CRK98" s="129"/>
      <c r="CRL98" s="129"/>
      <c r="CRM98" s="129"/>
      <c r="CRN98" s="129"/>
      <c r="CRO98" s="129"/>
      <c r="CRP98" s="129"/>
      <c r="CRQ98" s="129"/>
      <c r="CRR98" s="129"/>
      <c r="CRS98" s="129"/>
      <c r="CRT98" s="129"/>
      <c r="CRU98" s="129"/>
      <c r="CRV98" s="129"/>
      <c r="CRW98" s="129"/>
      <c r="CRX98" s="129"/>
      <c r="CRY98" s="129"/>
      <c r="CRZ98" s="129"/>
      <c r="CSA98" s="129"/>
      <c r="CSB98" s="129"/>
      <c r="CSC98" s="129"/>
      <c r="CSD98" s="129"/>
      <c r="CSE98" s="129"/>
      <c r="CSF98" s="129"/>
      <c r="CSG98" s="129"/>
      <c r="CSH98" s="129"/>
      <c r="CSI98" s="129"/>
      <c r="CSJ98" s="129"/>
      <c r="CSK98" s="129"/>
      <c r="CSL98" s="129"/>
      <c r="CSM98" s="129"/>
      <c r="CSN98" s="129"/>
      <c r="CSO98" s="129"/>
      <c r="CSP98" s="129"/>
      <c r="CSQ98" s="129"/>
      <c r="CSR98" s="129"/>
      <c r="CSS98" s="129"/>
      <c r="CST98" s="129"/>
      <c r="CSU98" s="129"/>
      <c r="CSV98" s="129"/>
      <c r="CSW98" s="129"/>
      <c r="CSX98" s="129"/>
      <c r="CSY98" s="129"/>
      <c r="CSZ98" s="129"/>
      <c r="CTA98" s="129"/>
      <c r="CTB98" s="129"/>
      <c r="CTC98" s="129"/>
      <c r="CTD98" s="129"/>
      <c r="CTE98" s="129"/>
      <c r="CTF98" s="129"/>
      <c r="CTG98" s="129"/>
      <c r="CTH98" s="129"/>
      <c r="CTI98" s="129"/>
      <c r="CTJ98" s="129"/>
      <c r="CTK98" s="129"/>
      <c r="CTL98" s="129"/>
      <c r="CTM98" s="129"/>
      <c r="CTN98" s="129"/>
      <c r="CTO98" s="129"/>
      <c r="CTP98" s="129"/>
      <c r="CTQ98" s="129"/>
      <c r="CTR98" s="129"/>
      <c r="CTS98" s="129"/>
      <c r="CTT98" s="129"/>
      <c r="CTU98" s="129"/>
      <c r="CTV98" s="129"/>
      <c r="CTW98" s="129"/>
      <c r="CTX98" s="129"/>
      <c r="CTY98" s="129"/>
      <c r="CTZ98" s="129"/>
      <c r="CUA98" s="129"/>
      <c r="CUB98" s="129"/>
      <c r="CUC98" s="129"/>
      <c r="CUD98" s="129"/>
      <c r="CUE98" s="129"/>
      <c r="CUF98" s="129"/>
      <c r="CUG98" s="129"/>
      <c r="CUH98" s="129"/>
      <c r="CUI98" s="129"/>
      <c r="CUJ98" s="129"/>
      <c r="CUK98" s="129"/>
      <c r="CUL98" s="129"/>
      <c r="CUM98" s="129"/>
      <c r="CUN98" s="129"/>
      <c r="CUO98" s="129"/>
      <c r="CUP98" s="129"/>
      <c r="CUQ98" s="129"/>
      <c r="CUR98" s="129"/>
      <c r="CUS98" s="129"/>
      <c r="CUT98" s="129"/>
      <c r="CUU98" s="129"/>
      <c r="CUV98" s="129"/>
      <c r="CUW98" s="129"/>
      <c r="CUX98" s="129"/>
      <c r="CUY98" s="129"/>
      <c r="CUZ98" s="129"/>
      <c r="CVA98" s="129"/>
      <c r="CVB98" s="129"/>
      <c r="CVC98" s="129"/>
      <c r="CVD98" s="129"/>
      <c r="CVE98" s="129"/>
      <c r="CVF98" s="129"/>
      <c r="CVG98" s="129"/>
      <c r="CVH98" s="129"/>
      <c r="CVI98" s="129"/>
      <c r="CVJ98" s="129"/>
      <c r="CVK98" s="129"/>
      <c r="CVL98" s="129"/>
      <c r="CVM98" s="129"/>
      <c r="CVN98" s="129"/>
      <c r="CVO98" s="129"/>
      <c r="CVP98" s="129"/>
      <c r="CVQ98" s="129"/>
      <c r="CVR98" s="129"/>
      <c r="CVS98" s="129"/>
      <c r="CVT98" s="129"/>
      <c r="CVU98" s="129"/>
      <c r="CVV98" s="129"/>
      <c r="CVW98" s="129"/>
      <c r="CVX98" s="129"/>
      <c r="CVY98" s="129"/>
      <c r="CVZ98" s="129"/>
      <c r="CWA98" s="129"/>
      <c r="CWB98" s="129"/>
      <c r="CWC98" s="129"/>
      <c r="CWD98" s="129"/>
      <c r="CWE98" s="129"/>
      <c r="CWF98" s="129"/>
      <c r="CWG98" s="129"/>
      <c r="CWH98" s="129"/>
      <c r="CWI98" s="129"/>
      <c r="CWJ98" s="129"/>
      <c r="CWK98" s="129"/>
      <c r="CWL98" s="129"/>
      <c r="CWM98" s="129"/>
      <c r="CWN98" s="129"/>
      <c r="CWO98" s="129"/>
      <c r="CWP98" s="129"/>
      <c r="CWQ98" s="129"/>
      <c r="CWR98" s="129"/>
      <c r="CWS98" s="129"/>
      <c r="CWT98" s="129"/>
      <c r="CWU98" s="129"/>
      <c r="CWV98" s="129"/>
      <c r="CWW98" s="129"/>
      <c r="CWX98" s="129"/>
      <c r="CWY98" s="129"/>
      <c r="CWZ98" s="129"/>
      <c r="CXA98" s="129"/>
      <c r="CXB98" s="129"/>
      <c r="CXC98" s="129"/>
      <c r="CXD98" s="129"/>
      <c r="CXE98" s="129"/>
      <c r="CXF98" s="129"/>
      <c r="CXG98" s="129"/>
      <c r="CXH98" s="129"/>
      <c r="CXI98" s="129"/>
      <c r="CXJ98" s="129"/>
      <c r="CXK98" s="129"/>
      <c r="CXL98" s="129"/>
      <c r="CXM98" s="129"/>
      <c r="CXN98" s="129"/>
      <c r="CXO98" s="129"/>
      <c r="CXP98" s="129"/>
      <c r="CXQ98" s="129"/>
      <c r="CXR98" s="129"/>
      <c r="CXS98" s="129"/>
      <c r="CXT98" s="129"/>
      <c r="CXU98" s="129"/>
      <c r="CXV98" s="129"/>
      <c r="CXW98" s="129"/>
      <c r="CXX98" s="129"/>
      <c r="CXY98" s="129"/>
      <c r="CXZ98" s="129"/>
      <c r="CYA98" s="129"/>
      <c r="CYB98" s="129"/>
      <c r="CYC98" s="129"/>
      <c r="CYD98" s="129"/>
      <c r="CYE98" s="129"/>
      <c r="CYF98" s="129"/>
      <c r="CYG98" s="129"/>
      <c r="CYH98" s="129"/>
      <c r="CYI98" s="129"/>
      <c r="CYJ98" s="129"/>
      <c r="CYK98" s="129"/>
      <c r="CYL98" s="129"/>
      <c r="CYM98" s="129"/>
      <c r="CYN98" s="129"/>
      <c r="CYO98" s="129"/>
      <c r="CYP98" s="129"/>
      <c r="CYQ98" s="129"/>
      <c r="CYR98" s="129"/>
      <c r="CYS98" s="129"/>
      <c r="CYT98" s="129"/>
      <c r="CYU98" s="129"/>
      <c r="CYV98" s="129"/>
      <c r="CYW98" s="129"/>
      <c r="CYX98" s="129"/>
      <c r="CYY98" s="129"/>
      <c r="CYZ98" s="129"/>
      <c r="CZA98" s="129"/>
      <c r="CZB98" s="129"/>
      <c r="CZC98" s="129"/>
      <c r="CZD98" s="129"/>
      <c r="CZE98" s="129"/>
      <c r="CZF98" s="129"/>
      <c r="CZG98" s="129"/>
      <c r="CZH98" s="129"/>
      <c r="CZI98" s="129"/>
      <c r="CZJ98" s="129"/>
      <c r="CZK98" s="129"/>
      <c r="CZL98" s="129"/>
      <c r="CZM98" s="129"/>
      <c r="CZN98" s="129"/>
      <c r="CZO98" s="129"/>
      <c r="CZP98" s="129"/>
      <c r="CZQ98" s="129"/>
      <c r="CZR98" s="129"/>
      <c r="CZS98" s="129"/>
      <c r="CZT98" s="129"/>
      <c r="CZU98" s="129"/>
      <c r="CZV98" s="129"/>
      <c r="CZW98" s="129"/>
      <c r="CZX98" s="129"/>
      <c r="CZY98" s="129"/>
      <c r="CZZ98" s="129"/>
      <c r="DAA98" s="129"/>
      <c r="DAB98" s="129"/>
      <c r="DAC98" s="129"/>
      <c r="DAD98" s="129"/>
      <c r="DAE98" s="129"/>
      <c r="DAF98" s="129"/>
      <c r="DAG98" s="129"/>
      <c r="DAH98" s="129"/>
      <c r="DAI98" s="129"/>
      <c r="DAJ98" s="129"/>
      <c r="DAK98" s="129"/>
      <c r="DAL98" s="129"/>
      <c r="DAM98" s="129"/>
      <c r="DAN98" s="129"/>
      <c r="DAO98" s="129"/>
      <c r="DAP98" s="129"/>
      <c r="DAQ98" s="129"/>
      <c r="DAR98" s="129"/>
      <c r="DAS98" s="129"/>
      <c r="DAT98" s="129"/>
      <c r="DAU98" s="129"/>
      <c r="DAV98" s="129"/>
      <c r="DAW98" s="129"/>
      <c r="DAX98" s="129"/>
      <c r="DAY98" s="129"/>
      <c r="DAZ98" s="129"/>
      <c r="DBA98" s="129"/>
      <c r="DBB98" s="129"/>
      <c r="DBC98" s="129"/>
      <c r="DBD98" s="129"/>
      <c r="DBE98" s="129"/>
      <c r="DBF98" s="129"/>
      <c r="DBG98" s="129"/>
      <c r="DBH98" s="129"/>
      <c r="DBI98" s="129"/>
      <c r="DBJ98" s="129"/>
      <c r="DBK98" s="129"/>
      <c r="DBL98" s="129"/>
      <c r="DBM98" s="129"/>
      <c r="DBN98" s="129"/>
      <c r="DBO98" s="129"/>
      <c r="DBP98" s="129"/>
      <c r="DBQ98" s="129"/>
      <c r="DBR98" s="129"/>
      <c r="DBS98" s="129"/>
      <c r="DBT98" s="129"/>
      <c r="DBU98" s="129"/>
      <c r="DBV98" s="129"/>
      <c r="DBW98" s="129"/>
      <c r="DBX98" s="129"/>
      <c r="DBY98" s="129"/>
      <c r="DBZ98" s="129"/>
      <c r="DCA98" s="129"/>
      <c r="DCB98" s="129"/>
      <c r="DCC98" s="129"/>
      <c r="DCD98" s="129"/>
      <c r="DCE98" s="129"/>
      <c r="DCF98" s="129"/>
      <c r="DCG98" s="129"/>
      <c r="DCH98" s="129"/>
      <c r="DCI98" s="129"/>
      <c r="DCJ98" s="129"/>
      <c r="DCK98" s="129"/>
      <c r="DCL98" s="129"/>
      <c r="DCM98" s="129"/>
      <c r="DCN98" s="129"/>
      <c r="DCO98" s="129"/>
      <c r="DCP98" s="129"/>
      <c r="DCQ98" s="129"/>
      <c r="DCR98" s="129"/>
      <c r="DCS98" s="129"/>
      <c r="DCT98" s="129"/>
      <c r="DCU98" s="129"/>
      <c r="DCV98" s="129"/>
      <c r="DCW98" s="129"/>
      <c r="DCX98" s="129"/>
      <c r="DCY98" s="129"/>
      <c r="DCZ98" s="129"/>
      <c r="DDA98" s="129"/>
      <c r="DDB98" s="129"/>
      <c r="DDC98" s="129"/>
      <c r="DDD98" s="129"/>
      <c r="DDE98" s="129"/>
      <c r="DDF98" s="129"/>
      <c r="DDG98" s="129"/>
      <c r="DDH98" s="129"/>
      <c r="DDI98" s="129"/>
      <c r="DDJ98" s="129"/>
      <c r="DDK98" s="129"/>
      <c r="DDL98" s="129"/>
      <c r="DDM98" s="129"/>
      <c r="DDN98" s="129"/>
      <c r="DDO98" s="129"/>
      <c r="DDP98" s="129"/>
      <c r="DDQ98" s="129"/>
      <c r="DDR98" s="129"/>
      <c r="DDS98" s="129"/>
      <c r="DDT98" s="129"/>
      <c r="DDU98" s="129"/>
      <c r="DDV98" s="129"/>
      <c r="DDW98" s="129"/>
      <c r="DDX98" s="129"/>
      <c r="DDY98" s="129"/>
      <c r="DDZ98" s="129"/>
      <c r="DEA98" s="129"/>
      <c r="DEB98" s="129"/>
      <c r="DEC98" s="129"/>
      <c r="DED98" s="129"/>
      <c r="DEE98" s="129"/>
      <c r="DEF98" s="129"/>
      <c r="DEG98" s="129"/>
      <c r="DEH98" s="129"/>
      <c r="DEI98" s="129"/>
      <c r="DEJ98" s="129"/>
      <c r="DEK98" s="129"/>
      <c r="DEL98" s="129"/>
      <c r="DEM98" s="129"/>
      <c r="DEN98" s="129"/>
      <c r="DEO98" s="129"/>
      <c r="DEP98" s="129"/>
      <c r="DEQ98" s="129"/>
      <c r="DER98" s="129"/>
      <c r="DES98" s="129"/>
      <c r="DET98" s="129"/>
      <c r="DEU98" s="129"/>
      <c r="DEV98" s="129"/>
      <c r="DEW98" s="129"/>
      <c r="DEX98" s="129"/>
      <c r="DEY98" s="129"/>
      <c r="DEZ98" s="129"/>
      <c r="DFA98" s="129"/>
      <c r="DFB98" s="129"/>
      <c r="DFC98" s="129"/>
      <c r="DFD98" s="129"/>
      <c r="DFE98" s="129"/>
      <c r="DFF98" s="129"/>
      <c r="DFG98" s="129"/>
      <c r="DFH98" s="129"/>
      <c r="DFI98" s="129"/>
      <c r="DFJ98" s="129"/>
      <c r="DFK98" s="129"/>
      <c r="DFL98" s="129"/>
      <c r="DFM98" s="129"/>
      <c r="DFN98" s="129"/>
      <c r="DFO98" s="129"/>
      <c r="DFP98" s="129"/>
      <c r="DFQ98" s="129"/>
      <c r="DFR98" s="129"/>
      <c r="DFS98" s="129"/>
      <c r="DFT98" s="129"/>
      <c r="DFU98" s="129"/>
      <c r="DFV98" s="129"/>
      <c r="DFW98" s="129"/>
      <c r="DFX98" s="129"/>
      <c r="DFY98" s="129"/>
      <c r="DFZ98" s="129"/>
      <c r="DGA98" s="129"/>
      <c r="DGB98" s="129"/>
      <c r="DGC98" s="129"/>
      <c r="DGD98" s="129"/>
      <c r="DGE98" s="129"/>
      <c r="DGF98" s="129"/>
      <c r="DGG98" s="129"/>
      <c r="DGH98" s="129"/>
      <c r="DGI98" s="129"/>
      <c r="DGJ98" s="129"/>
      <c r="DGK98" s="129"/>
      <c r="DGL98" s="129"/>
      <c r="DGM98" s="129"/>
      <c r="DGN98" s="129"/>
      <c r="DGO98" s="129"/>
      <c r="DGP98" s="129"/>
      <c r="DGQ98" s="129"/>
      <c r="DGR98" s="129"/>
      <c r="DGS98" s="129"/>
      <c r="DGT98" s="129"/>
      <c r="DGU98" s="129"/>
      <c r="DGV98" s="129"/>
      <c r="DGW98" s="129"/>
      <c r="DGX98" s="129"/>
      <c r="DGY98" s="129"/>
      <c r="DGZ98" s="129"/>
      <c r="DHA98" s="129"/>
      <c r="DHB98" s="129"/>
      <c r="DHC98" s="129"/>
      <c r="DHD98" s="129"/>
      <c r="DHE98" s="129"/>
      <c r="DHF98" s="129"/>
      <c r="DHG98" s="129"/>
      <c r="DHH98" s="129"/>
      <c r="DHI98" s="129"/>
      <c r="DHJ98" s="129"/>
      <c r="DHK98" s="129"/>
      <c r="DHL98" s="129"/>
      <c r="DHM98" s="129"/>
      <c r="DHN98" s="129"/>
      <c r="DHO98" s="129"/>
      <c r="DHP98" s="129"/>
      <c r="DHQ98" s="129"/>
      <c r="DHR98" s="129"/>
      <c r="DHS98" s="129"/>
      <c r="DHT98" s="129"/>
      <c r="DHU98" s="129"/>
      <c r="DHV98" s="129"/>
      <c r="DHW98" s="129"/>
      <c r="DHX98" s="129"/>
      <c r="DHY98" s="129"/>
      <c r="DHZ98" s="129"/>
      <c r="DIA98" s="129"/>
      <c r="DIB98" s="129"/>
      <c r="DIC98" s="129"/>
      <c r="DID98" s="129"/>
      <c r="DIE98" s="129"/>
      <c r="DIF98" s="129"/>
      <c r="DIG98" s="129"/>
      <c r="DIH98" s="129"/>
      <c r="DII98" s="129"/>
      <c r="DIJ98" s="129"/>
      <c r="DIK98" s="129"/>
      <c r="DIL98" s="129"/>
      <c r="DIM98" s="129"/>
      <c r="DIN98" s="129"/>
      <c r="DIO98" s="129"/>
      <c r="DIP98" s="129"/>
      <c r="DIQ98" s="129"/>
      <c r="DIR98" s="129"/>
      <c r="DIS98" s="129"/>
      <c r="DIT98" s="129"/>
      <c r="DIU98" s="129"/>
      <c r="DIV98" s="129"/>
      <c r="DIW98" s="129"/>
      <c r="DIX98" s="129"/>
      <c r="DIY98" s="129"/>
      <c r="DIZ98" s="129"/>
      <c r="DJA98" s="129"/>
      <c r="DJB98" s="129"/>
      <c r="DJC98" s="129"/>
      <c r="DJD98" s="129"/>
      <c r="DJE98" s="129"/>
      <c r="DJF98" s="129"/>
      <c r="DJG98" s="129"/>
      <c r="DJH98" s="129"/>
      <c r="DJI98" s="129"/>
      <c r="DJJ98" s="129"/>
      <c r="DJK98" s="129"/>
      <c r="DJL98" s="129"/>
      <c r="DJM98" s="129"/>
      <c r="DJN98" s="129"/>
      <c r="DJO98" s="129"/>
      <c r="DJP98" s="129"/>
      <c r="DJQ98" s="129"/>
      <c r="DJR98" s="129"/>
      <c r="DJS98" s="129"/>
      <c r="DJT98" s="129"/>
      <c r="DJU98" s="129"/>
      <c r="DJV98" s="129"/>
      <c r="DJW98" s="129"/>
      <c r="DJX98" s="129"/>
      <c r="DJY98" s="129"/>
      <c r="DJZ98" s="129"/>
      <c r="DKA98" s="129"/>
      <c r="DKB98" s="129"/>
      <c r="DKC98" s="129"/>
      <c r="DKD98" s="129"/>
      <c r="DKE98" s="129"/>
      <c r="DKF98" s="129"/>
      <c r="DKG98" s="129"/>
      <c r="DKH98" s="129"/>
      <c r="DKI98" s="129"/>
      <c r="DKJ98" s="129"/>
      <c r="DKK98" s="129"/>
      <c r="DKL98" s="129"/>
      <c r="DKM98" s="129"/>
      <c r="DKN98" s="129"/>
      <c r="DKO98" s="129"/>
      <c r="DKP98" s="129"/>
      <c r="DKQ98" s="129"/>
      <c r="DKR98" s="129"/>
      <c r="DKS98" s="129"/>
      <c r="DKT98" s="129"/>
      <c r="DKU98" s="129"/>
      <c r="DKV98" s="129"/>
      <c r="DKW98" s="129"/>
      <c r="DKX98" s="129"/>
      <c r="DKY98" s="129"/>
      <c r="DKZ98" s="129"/>
      <c r="DLA98" s="129"/>
      <c r="DLB98" s="129"/>
      <c r="DLC98" s="129"/>
      <c r="DLD98" s="129"/>
      <c r="DLE98" s="129"/>
      <c r="DLF98" s="129"/>
      <c r="DLG98" s="129"/>
      <c r="DLH98" s="129"/>
      <c r="DLI98" s="129"/>
      <c r="DLJ98" s="129"/>
      <c r="DLK98" s="129"/>
      <c r="DLL98" s="129"/>
      <c r="DLM98" s="129"/>
      <c r="DLN98" s="129"/>
      <c r="DLO98" s="129"/>
      <c r="DLP98" s="129"/>
      <c r="DLQ98" s="129"/>
      <c r="DLR98" s="129"/>
      <c r="DLS98" s="129"/>
      <c r="DLT98" s="129"/>
      <c r="DLU98" s="129"/>
      <c r="DLV98" s="129"/>
      <c r="DLW98" s="129"/>
      <c r="DLX98" s="129"/>
      <c r="DLY98" s="129"/>
      <c r="DLZ98" s="129"/>
      <c r="DMA98" s="129"/>
      <c r="DMB98" s="129"/>
      <c r="DMC98" s="129"/>
      <c r="DMD98" s="129"/>
      <c r="DME98" s="129"/>
      <c r="DMF98" s="129"/>
      <c r="DMG98" s="129"/>
      <c r="DMH98" s="129"/>
      <c r="DMI98" s="129"/>
      <c r="DMJ98" s="129"/>
      <c r="DMK98" s="129"/>
      <c r="DML98" s="129"/>
      <c r="DMM98" s="129"/>
      <c r="DMN98" s="129"/>
      <c r="DMO98" s="129"/>
      <c r="DMP98" s="129"/>
      <c r="DMQ98" s="129"/>
      <c r="DMR98" s="129"/>
      <c r="DMS98" s="129"/>
      <c r="DMT98" s="129"/>
      <c r="DMU98" s="129"/>
      <c r="DMV98" s="129"/>
      <c r="DMW98" s="129"/>
      <c r="DMX98" s="129"/>
      <c r="DMY98" s="129"/>
      <c r="DMZ98" s="129"/>
      <c r="DNA98" s="129"/>
      <c r="DNB98" s="129"/>
      <c r="DNC98" s="129"/>
      <c r="DND98" s="129"/>
      <c r="DNE98" s="129"/>
      <c r="DNF98" s="129"/>
      <c r="DNG98" s="129"/>
      <c r="DNH98" s="129"/>
      <c r="DNI98" s="129"/>
      <c r="DNJ98" s="129"/>
      <c r="DNK98" s="129"/>
      <c r="DNL98" s="129"/>
      <c r="DNM98" s="129"/>
      <c r="DNN98" s="129"/>
      <c r="DNO98" s="129"/>
      <c r="DNP98" s="129"/>
      <c r="DNQ98" s="129"/>
      <c r="DNR98" s="129"/>
      <c r="DNS98" s="129"/>
      <c r="DNT98" s="129"/>
      <c r="DNU98" s="129"/>
      <c r="DNV98" s="129"/>
      <c r="DNW98" s="129"/>
      <c r="DNX98" s="129"/>
      <c r="DNY98" s="129"/>
      <c r="DNZ98" s="129"/>
      <c r="DOA98" s="129"/>
      <c r="DOB98" s="129"/>
      <c r="DOC98" s="129"/>
      <c r="DOD98" s="129"/>
      <c r="DOE98" s="129"/>
      <c r="DOF98" s="129"/>
      <c r="DOG98" s="129"/>
      <c r="DOH98" s="129"/>
      <c r="DOI98" s="129"/>
      <c r="DOJ98" s="129"/>
      <c r="DOK98" s="129"/>
      <c r="DOL98" s="129"/>
      <c r="DOM98" s="129"/>
      <c r="DON98" s="129"/>
      <c r="DOO98" s="129"/>
      <c r="DOP98" s="129"/>
      <c r="DOQ98" s="129"/>
      <c r="DOR98" s="129"/>
      <c r="DOS98" s="129"/>
      <c r="DOT98" s="129"/>
      <c r="DOU98" s="129"/>
      <c r="DOV98" s="129"/>
      <c r="DOW98" s="129"/>
      <c r="DOX98" s="129"/>
      <c r="DOY98" s="129"/>
      <c r="DOZ98" s="129"/>
      <c r="DPA98" s="129"/>
      <c r="DPB98" s="129"/>
      <c r="DPC98" s="129"/>
      <c r="DPD98" s="129"/>
      <c r="DPE98" s="129"/>
      <c r="DPF98" s="129"/>
      <c r="DPG98" s="129"/>
      <c r="DPH98" s="129"/>
      <c r="DPI98" s="129"/>
      <c r="DPJ98" s="129"/>
      <c r="DPK98" s="129"/>
      <c r="DPL98" s="129"/>
      <c r="DPM98" s="129"/>
      <c r="DPN98" s="129"/>
      <c r="DPO98" s="129"/>
      <c r="DPP98" s="129"/>
      <c r="DPQ98" s="129"/>
      <c r="DPR98" s="129"/>
      <c r="DPS98" s="129"/>
      <c r="DPT98" s="129"/>
      <c r="DPU98" s="129"/>
      <c r="DPV98" s="129"/>
      <c r="DPW98" s="129"/>
      <c r="DPX98" s="129"/>
      <c r="DPY98" s="129"/>
      <c r="DPZ98" s="129"/>
      <c r="DQA98" s="129"/>
      <c r="DQB98" s="129"/>
      <c r="DQC98" s="129"/>
      <c r="DQD98" s="129"/>
      <c r="DQE98" s="129"/>
      <c r="DQF98" s="129"/>
      <c r="DQG98" s="129"/>
      <c r="DQH98" s="129"/>
      <c r="DQI98" s="129"/>
      <c r="DQJ98" s="129"/>
      <c r="DQK98" s="129"/>
      <c r="DQL98" s="129"/>
      <c r="DQM98" s="129"/>
      <c r="DQN98" s="129"/>
      <c r="DQO98" s="129"/>
      <c r="DQP98" s="129"/>
      <c r="DQQ98" s="129"/>
      <c r="DQR98" s="129"/>
      <c r="DQS98" s="129"/>
      <c r="DQT98" s="129"/>
      <c r="DQU98" s="129"/>
      <c r="DQV98" s="129"/>
      <c r="DQW98" s="129"/>
      <c r="DQX98" s="129"/>
      <c r="DQY98" s="129"/>
      <c r="DQZ98" s="129"/>
      <c r="DRA98" s="129"/>
      <c r="DRB98" s="129"/>
      <c r="DRC98" s="129"/>
      <c r="DRD98" s="129"/>
      <c r="DRE98" s="129"/>
      <c r="DRF98" s="129"/>
      <c r="DRG98" s="129"/>
      <c r="DRH98" s="129"/>
      <c r="DRI98" s="129"/>
      <c r="DRJ98" s="129"/>
      <c r="DRK98" s="129"/>
      <c r="DRL98" s="129"/>
      <c r="DRM98" s="129"/>
      <c r="DRN98" s="129"/>
      <c r="DRO98" s="129"/>
      <c r="DRP98" s="129"/>
      <c r="DRQ98" s="129"/>
      <c r="DRR98" s="129"/>
      <c r="DRS98" s="129"/>
      <c r="DRT98" s="129"/>
      <c r="DRU98" s="129"/>
      <c r="DRV98" s="129"/>
      <c r="DRW98" s="129"/>
      <c r="DRX98" s="129"/>
      <c r="DRY98" s="129"/>
      <c r="DRZ98" s="129"/>
      <c r="DSA98" s="129"/>
      <c r="DSB98" s="129"/>
      <c r="DSC98" s="129"/>
      <c r="DSD98" s="129"/>
      <c r="DSE98" s="129"/>
      <c r="DSF98" s="129"/>
      <c r="DSG98" s="129"/>
      <c r="DSH98" s="129"/>
      <c r="DSI98" s="129"/>
      <c r="DSJ98" s="129"/>
      <c r="DSK98" s="129"/>
      <c r="DSL98" s="129"/>
      <c r="DSM98" s="129"/>
      <c r="DSN98" s="129"/>
      <c r="DSO98" s="129"/>
      <c r="DSP98" s="129"/>
      <c r="DSQ98" s="129"/>
      <c r="DSR98" s="129"/>
      <c r="DSS98" s="129"/>
      <c r="DST98" s="129"/>
      <c r="DSU98" s="129"/>
      <c r="DSV98" s="129"/>
      <c r="DSW98" s="129"/>
      <c r="DSX98" s="129"/>
      <c r="DSY98" s="129"/>
      <c r="DSZ98" s="129"/>
      <c r="DTA98" s="129"/>
      <c r="DTB98" s="129"/>
      <c r="DTC98" s="129"/>
      <c r="DTD98" s="129"/>
      <c r="DTE98" s="129"/>
      <c r="DTF98" s="129"/>
      <c r="DTG98" s="129"/>
      <c r="DTH98" s="129"/>
      <c r="DTI98" s="129"/>
      <c r="DTJ98" s="129"/>
      <c r="DTK98" s="129"/>
      <c r="DTL98" s="129"/>
      <c r="DTM98" s="129"/>
      <c r="DTN98" s="129"/>
      <c r="DTO98" s="129"/>
      <c r="DTP98" s="129"/>
      <c r="DTQ98" s="129"/>
      <c r="DTR98" s="129"/>
      <c r="DTS98" s="129"/>
      <c r="DTT98" s="129"/>
      <c r="DTU98" s="129"/>
      <c r="DTV98" s="129"/>
      <c r="DTW98" s="129"/>
      <c r="DTX98" s="129"/>
      <c r="DTY98" s="129"/>
      <c r="DTZ98" s="129"/>
      <c r="DUA98" s="129"/>
      <c r="DUB98" s="129"/>
      <c r="DUC98" s="129"/>
      <c r="DUD98" s="129"/>
      <c r="DUE98" s="129"/>
      <c r="DUF98" s="129"/>
      <c r="DUG98" s="129"/>
      <c r="DUH98" s="129"/>
      <c r="DUI98" s="129"/>
      <c r="DUJ98" s="129"/>
      <c r="DUK98" s="129"/>
      <c r="DUL98" s="129"/>
      <c r="DUM98" s="129"/>
      <c r="DUN98" s="129"/>
      <c r="DUO98" s="129"/>
      <c r="DUP98" s="129"/>
      <c r="DUQ98" s="129"/>
      <c r="DUR98" s="129"/>
      <c r="DUS98" s="129"/>
      <c r="DUT98" s="129"/>
      <c r="DUU98" s="129"/>
      <c r="DUV98" s="129"/>
      <c r="DUW98" s="129"/>
      <c r="DUX98" s="129"/>
      <c r="DUY98" s="129"/>
      <c r="DUZ98" s="129"/>
      <c r="DVA98" s="129"/>
      <c r="DVB98" s="129"/>
      <c r="DVC98" s="129"/>
      <c r="DVD98" s="129"/>
      <c r="DVE98" s="129"/>
      <c r="DVF98" s="129"/>
      <c r="DVG98" s="129"/>
      <c r="DVH98" s="129"/>
      <c r="DVI98" s="129"/>
      <c r="DVJ98" s="129"/>
      <c r="DVK98" s="129"/>
      <c r="DVL98" s="129"/>
      <c r="DVM98" s="129"/>
      <c r="DVN98" s="129"/>
      <c r="DVO98" s="129"/>
      <c r="DVP98" s="129"/>
      <c r="DVQ98" s="129"/>
      <c r="DVR98" s="129"/>
      <c r="DVS98" s="129"/>
      <c r="DVT98" s="129"/>
      <c r="DVU98" s="129"/>
      <c r="DVV98" s="129"/>
      <c r="DVW98" s="129"/>
      <c r="DVX98" s="129"/>
      <c r="DVY98" s="129"/>
      <c r="DVZ98" s="129"/>
      <c r="DWA98" s="129"/>
      <c r="DWB98" s="129"/>
      <c r="DWC98" s="129"/>
      <c r="DWD98" s="129"/>
      <c r="DWE98" s="129"/>
      <c r="DWF98" s="129"/>
      <c r="DWG98" s="129"/>
      <c r="DWH98" s="129"/>
      <c r="DWI98" s="129"/>
      <c r="DWJ98" s="129"/>
      <c r="DWK98" s="129"/>
      <c r="DWL98" s="129"/>
      <c r="DWM98" s="129"/>
      <c r="DWN98" s="129"/>
      <c r="DWO98" s="129"/>
      <c r="DWP98" s="129"/>
      <c r="DWQ98" s="129"/>
      <c r="DWR98" s="129"/>
      <c r="DWS98" s="129"/>
      <c r="DWT98" s="129"/>
      <c r="DWU98" s="129"/>
      <c r="DWV98" s="129"/>
      <c r="DWW98" s="129"/>
      <c r="DWX98" s="129"/>
      <c r="DWY98" s="129"/>
      <c r="DWZ98" s="129"/>
      <c r="DXA98" s="129"/>
      <c r="DXB98" s="129"/>
      <c r="DXC98" s="129"/>
      <c r="DXD98" s="129"/>
      <c r="DXE98" s="129"/>
      <c r="DXF98" s="129"/>
      <c r="DXG98" s="129"/>
      <c r="DXH98" s="129"/>
      <c r="DXI98" s="129"/>
      <c r="DXJ98" s="129"/>
      <c r="DXK98" s="129"/>
      <c r="DXL98" s="129"/>
      <c r="DXM98" s="129"/>
      <c r="DXN98" s="129"/>
      <c r="DXO98" s="129"/>
      <c r="DXP98" s="129"/>
      <c r="DXQ98" s="129"/>
      <c r="DXR98" s="129"/>
      <c r="DXS98" s="129"/>
      <c r="DXT98" s="129"/>
      <c r="DXU98" s="129"/>
      <c r="DXV98" s="129"/>
      <c r="DXW98" s="129"/>
      <c r="DXX98" s="129"/>
      <c r="DXY98" s="129"/>
      <c r="DXZ98" s="129"/>
      <c r="DYA98" s="129"/>
      <c r="DYB98" s="129"/>
      <c r="DYC98" s="129"/>
      <c r="DYD98" s="129"/>
      <c r="DYE98" s="129"/>
      <c r="DYF98" s="129"/>
      <c r="DYG98" s="129"/>
      <c r="DYH98" s="129"/>
      <c r="DYI98" s="129"/>
      <c r="DYJ98" s="129"/>
      <c r="DYK98" s="129"/>
      <c r="DYL98" s="129"/>
      <c r="DYM98" s="129"/>
      <c r="DYN98" s="129"/>
      <c r="DYO98" s="129"/>
      <c r="DYP98" s="129"/>
      <c r="DYQ98" s="129"/>
      <c r="DYR98" s="129"/>
      <c r="DYS98" s="129"/>
      <c r="DYT98" s="129"/>
      <c r="DYU98" s="129"/>
      <c r="DYV98" s="129"/>
      <c r="DYW98" s="129"/>
      <c r="DYX98" s="129"/>
      <c r="DYY98" s="129"/>
      <c r="DYZ98" s="129"/>
      <c r="DZA98" s="129"/>
      <c r="DZB98" s="129"/>
      <c r="DZC98" s="129"/>
      <c r="DZD98" s="129"/>
      <c r="DZE98" s="129"/>
      <c r="DZF98" s="129"/>
      <c r="DZG98" s="129"/>
      <c r="DZH98" s="129"/>
      <c r="DZI98" s="129"/>
      <c r="DZJ98" s="129"/>
      <c r="DZK98" s="129"/>
      <c r="DZL98" s="129"/>
      <c r="DZM98" s="129"/>
      <c r="DZN98" s="129"/>
      <c r="DZO98" s="129"/>
      <c r="DZP98" s="129"/>
      <c r="DZQ98" s="129"/>
      <c r="DZR98" s="129"/>
      <c r="DZS98" s="129"/>
      <c r="DZT98" s="129"/>
      <c r="DZU98" s="129"/>
      <c r="DZV98" s="129"/>
      <c r="DZW98" s="129"/>
      <c r="DZX98" s="129"/>
      <c r="DZY98" s="129"/>
      <c r="DZZ98" s="129"/>
      <c r="EAA98" s="129"/>
      <c r="EAB98" s="129"/>
      <c r="EAC98" s="129"/>
      <c r="EAD98" s="129"/>
      <c r="EAE98" s="129"/>
      <c r="EAF98" s="129"/>
      <c r="EAG98" s="129"/>
      <c r="EAH98" s="129"/>
      <c r="EAI98" s="129"/>
      <c r="EAJ98" s="129"/>
      <c r="EAK98" s="129"/>
      <c r="EAL98" s="129"/>
      <c r="EAM98" s="129"/>
      <c r="EAN98" s="129"/>
      <c r="EAO98" s="129"/>
      <c r="EAP98" s="129"/>
      <c r="EAQ98" s="129"/>
      <c r="EAR98" s="129"/>
      <c r="EAS98" s="129"/>
      <c r="EAT98" s="129"/>
      <c r="EAU98" s="129"/>
      <c r="EAV98" s="129"/>
      <c r="EAW98" s="129"/>
      <c r="EAX98" s="129"/>
      <c r="EAY98" s="129"/>
      <c r="EAZ98" s="129"/>
      <c r="EBA98" s="129"/>
      <c r="EBB98" s="129"/>
      <c r="EBC98" s="129"/>
      <c r="EBD98" s="129"/>
      <c r="EBE98" s="129"/>
      <c r="EBF98" s="129"/>
      <c r="EBG98" s="129"/>
      <c r="EBH98" s="129"/>
      <c r="EBI98" s="129"/>
      <c r="EBJ98" s="129"/>
      <c r="EBK98" s="129"/>
      <c r="EBL98" s="129"/>
      <c r="EBM98" s="129"/>
      <c r="EBN98" s="129"/>
      <c r="EBO98" s="129"/>
      <c r="EBP98" s="129"/>
      <c r="EBQ98" s="129"/>
      <c r="EBR98" s="129"/>
      <c r="EBS98" s="129"/>
      <c r="EBT98" s="129"/>
      <c r="EBU98" s="129"/>
      <c r="EBV98" s="129"/>
      <c r="EBW98" s="129"/>
      <c r="EBX98" s="129"/>
      <c r="EBY98" s="129"/>
      <c r="EBZ98" s="129"/>
      <c r="ECA98" s="129"/>
      <c r="ECB98" s="129"/>
      <c r="ECC98" s="129"/>
      <c r="ECD98" s="129"/>
      <c r="ECE98" s="129"/>
      <c r="ECF98" s="129"/>
      <c r="ECG98" s="129"/>
      <c r="ECH98" s="129"/>
      <c r="ECI98" s="129"/>
      <c r="ECJ98" s="129"/>
      <c r="ECK98" s="129"/>
      <c r="ECL98" s="129"/>
      <c r="ECM98" s="129"/>
      <c r="ECN98" s="129"/>
      <c r="ECO98" s="129"/>
      <c r="ECP98" s="129"/>
      <c r="ECQ98" s="129"/>
      <c r="ECR98" s="129"/>
      <c r="ECS98" s="129"/>
      <c r="ECT98" s="129"/>
      <c r="ECU98" s="129"/>
      <c r="ECV98" s="129"/>
      <c r="ECW98" s="129"/>
      <c r="ECX98" s="129"/>
      <c r="ECY98" s="129"/>
      <c r="ECZ98" s="129"/>
      <c r="EDA98" s="129"/>
      <c r="EDB98" s="129"/>
      <c r="EDC98" s="129"/>
      <c r="EDD98" s="129"/>
      <c r="EDE98" s="129"/>
      <c r="EDF98" s="129"/>
      <c r="EDG98" s="129"/>
      <c r="EDH98" s="129"/>
      <c r="EDI98" s="129"/>
      <c r="EDJ98" s="129"/>
      <c r="EDK98" s="129"/>
      <c r="EDL98" s="129"/>
      <c r="EDM98" s="129"/>
      <c r="EDN98" s="129"/>
      <c r="EDO98" s="129"/>
      <c r="EDP98" s="129"/>
      <c r="EDQ98" s="129"/>
      <c r="EDR98" s="129"/>
      <c r="EDS98" s="129"/>
      <c r="EDT98" s="129"/>
      <c r="EDU98" s="129"/>
      <c r="EDV98" s="129"/>
      <c r="EDW98" s="129"/>
      <c r="EDX98" s="129"/>
      <c r="EDY98" s="129"/>
      <c r="EDZ98" s="129"/>
      <c r="EEA98" s="129"/>
      <c r="EEB98" s="129"/>
      <c r="EEC98" s="129"/>
      <c r="EED98" s="129"/>
      <c r="EEE98" s="129"/>
      <c r="EEF98" s="129"/>
      <c r="EEG98" s="129"/>
      <c r="EEH98" s="129"/>
      <c r="EEI98" s="129"/>
      <c r="EEJ98" s="129"/>
      <c r="EEK98" s="129"/>
      <c r="EEL98" s="129"/>
      <c r="EEM98" s="129"/>
      <c r="EEN98" s="129"/>
      <c r="EEO98" s="129"/>
      <c r="EEP98" s="129"/>
      <c r="EEQ98" s="129"/>
      <c r="EER98" s="129"/>
      <c r="EES98" s="129"/>
      <c r="EET98" s="129"/>
      <c r="EEU98" s="129"/>
      <c r="EEV98" s="129"/>
      <c r="EEW98" s="129"/>
      <c r="EEX98" s="129"/>
      <c r="EEY98" s="129"/>
      <c r="EEZ98" s="129"/>
      <c r="EFA98" s="129"/>
      <c r="EFB98" s="129"/>
      <c r="EFC98" s="129"/>
      <c r="EFD98" s="129"/>
      <c r="EFE98" s="129"/>
      <c r="EFF98" s="129"/>
      <c r="EFG98" s="129"/>
      <c r="EFH98" s="129"/>
      <c r="EFI98" s="129"/>
      <c r="EFJ98" s="129"/>
      <c r="EFK98" s="129"/>
      <c r="EFL98" s="129"/>
      <c r="EFM98" s="129"/>
      <c r="EFN98" s="129"/>
      <c r="EFO98" s="129"/>
      <c r="EFP98" s="129"/>
      <c r="EFQ98" s="129"/>
      <c r="EFR98" s="129"/>
      <c r="EFS98" s="129"/>
      <c r="EFT98" s="129"/>
      <c r="EFU98" s="129"/>
      <c r="EFV98" s="129"/>
      <c r="EFW98" s="129"/>
      <c r="EFX98" s="129"/>
      <c r="EFY98" s="129"/>
      <c r="EFZ98" s="129"/>
      <c r="EGA98" s="129"/>
      <c r="EGB98" s="129"/>
      <c r="EGC98" s="129"/>
      <c r="EGD98" s="129"/>
      <c r="EGE98" s="129"/>
      <c r="EGF98" s="129"/>
      <c r="EGG98" s="129"/>
      <c r="EGH98" s="129"/>
      <c r="EGI98" s="129"/>
      <c r="EGJ98" s="129"/>
      <c r="EGK98" s="129"/>
      <c r="EGL98" s="129"/>
      <c r="EGM98" s="129"/>
      <c r="EGN98" s="129"/>
      <c r="EGO98" s="129"/>
      <c r="EGP98" s="129"/>
      <c r="EGQ98" s="129"/>
      <c r="EGR98" s="129"/>
      <c r="EGS98" s="129"/>
      <c r="EGT98" s="129"/>
      <c r="EGU98" s="129"/>
      <c r="EGV98" s="129"/>
      <c r="EGW98" s="129"/>
      <c r="EGX98" s="129"/>
      <c r="EGY98" s="129"/>
      <c r="EGZ98" s="129"/>
      <c r="EHA98" s="129"/>
      <c r="EHB98" s="129"/>
      <c r="EHC98" s="129"/>
      <c r="EHD98" s="129"/>
      <c r="EHE98" s="129"/>
      <c r="EHF98" s="129"/>
      <c r="EHG98" s="129"/>
      <c r="EHH98" s="129"/>
      <c r="EHI98" s="129"/>
      <c r="EHJ98" s="129"/>
      <c r="EHK98" s="129"/>
      <c r="EHL98" s="129"/>
      <c r="EHM98" s="129"/>
      <c r="EHN98" s="129"/>
      <c r="EHO98" s="129"/>
      <c r="EHP98" s="129"/>
      <c r="EHQ98" s="129"/>
      <c r="EHR98" s="129"/>
      <c r="EHS98" s="129"/>
      <c r="EHT98" s="129"/>
      <c r="EHU98" s="129"/>
      <c r="EHV98" s="129"/>
      <c r="EHW98" s="129"/>
      <c r="EHX98" s="129"/>
      <c r="EHY98" s="129"/>
      <c r="EHZ98" s="129"/>
      <c r="EIA98" s="129"/>
      <c r="EIB98" s="129"/>
      <c r="EIC98" s="129"/>
      <c r="EID98" s="129"/>
      <c r="EIE98" s="129"/>
      <c r="EIF98" s="129"/>
      <c r="EIG98" s="129"/>
      <c r="EIH98" s="129"/>
      <c r="EII98" s="129"/>
      <c r="EIJ98" s="129"/>
      <c r="EIK98" s="129"/>
      <c r="EIL98" s="129"/>
      <c r="EIM98" s="129"/>
      <c r="EIN98" s="129"/>
      <c r="EIO98" s="129"/>
      <c r="EIP98" s="129"/>
      <c r="EIQ98" s="129"/>
      <c r="EIR98" s="129"/>
      <c r="EIS98" s="129"/>
      <c r="EIT98" s="129"/>
      <c r="EIU98" s="129"/>
      <c r="EIV98" s="129"/>
      <c r="EIW98" s="129"/>
      <c r="EIX98" s="129"/>
      <c r="EIY98" s="129"/>
      <c r="EIZ98" s="129"/>
      <c r="EJA98" s="129"/>
      <c r="EJB98" s="129"/>
      <c r="EJC98" s="129"/>
      <c r="EJD98" s="129"/>
      <c r="EJE98" s="129"/>
      <c r="EJF98" s="129"/>
      <c r="EJG98" s="129"/>
      <c r="EJH98" s="129"/>
      <c r="EJI98" s="129"/>
      <c r="EJJ98" s="129"/>
      <c r="EJK98" s="129"/>
      <c r="EJL98" s="129"/>
      <c r="EJM98" s="129"/>
      <c r="EJN98" s="129"/>
      <c r="EJO98" s="129"/>
      <c r="EJP98" s="129"/>
      <c r="EJQ98" s="129"/>
      <c r="EJR98" s="129"/>
      <c r="EJS98" s="129"/>
      <c r="EJT98" s="129"/>
      <c r="EJU98" s="129"/>
      <c r="EJV98" s="129"/>
      <c r="EJW98" s="129"/>
      <c r="EJX98" s="129"/>
      <c r="EJY98" s="129"/>
      <c r="EJZ98" s="129"/>
      <c r="EKA98" s="129"/>
      <c r="EKB98" s="129"/>
      <c r="EKC98" s="129"/>
      <c r="EKD98" s="129"/>
      <c r="EKE98" s="129"/>
      <c r="EKF98" s="129"/>
      <c r="EKG98" s="129"/>
      <c r="EKH98" s="129"/>
      <c r="EKI98" s="129"/>
      <c r="EKJ98" s="129"/>
      <c r="EKK98" s="129"/>
      <c r="EKL98" s="129"/>
      <c r="EKM98" s="129"/>
      <c r="EKN98" s="129"/>
      <c r="EKO98" s="129"/>
      <c r="EKP98" s="129"/>
      <c r="EKQ98" s="129"/>
      <c r="EKR98" s="129"/>
      <c r="EKS98" s="129"/>
      <c r="EKT98" s="129"/>
      <c r="EKU98" s="129"/>
      <c r="EKV98" s="129"/>
      <c r="EKW98" s="129"/>
      <c r="EKX98" s="129"/>
      <c r="EKY98" s="129"/>
      <c r="EKZ98" s="129"/>
      <c r="ELA98" s="129"/>
      <c r="ELB98" s="129"/>
      <c r="ELC98" s="129"/>
      <c r="ELD98" s="129"/>
      <c r="ELE98" s="129"/>
      <c r="ELF98" s="129"/>
      <c r="ELG98" s="129"/>
      <c r="ELH98" s="129"/>
      <c r="ELI98" s="129"/>
      <c r="ELJ98" s="129"/>
      <c r="ELK98" s="129"/>
      <c r="ELL98" s="129"/>
      <c r="ELM98" s="129"/>
      <c r="ELN98" s="129"/>
      <c r="ELO98" s="129"/>
      <c r="ELP98" s="129"/>
      <c r="ELQ98" s="129"/>
      <c r="ELR98" s="129"/>
      <c r="ELS98" s="129"/>
      <c r="ELT98" s="129"/>
      <c r="ELU98" s="129"/>
      <c r="ELV98" s="129"/>
      <c r="ELW98" s="129"/>
      <c r="ELX98" s="129"/>
      <c r="ELY98" s="129"/>
      <c r="ELZ98" s="129"/>
      <c r="EMA98" s="129"/>
      <c r="EMB98" s="129"/>
      <c r="EMC98" s="129"/>
      <c r="EMD98" s="129"/>
      <c r="EME98" s="129"/>
      <c r="EMF98" s="129"/>
      <c r="EMG98" s="129"/>
      <c r="EMH98" s="129"/>
      <c r="EMI98" s="129"/>
      <c r="EMJ98" s="129"/>
      <c r="EMK98" s="129"/>
      <c r="EML98" s="129"/>
      <c r="EMM98" s="129"/>
      <c r="EMN98" s="129"/>
      <c r="EMO98" s="129"/>
      <c r="EMP98" s="129"/>
      <c r="EMQ98" s="129"/>
      <c r="EMR98" s="129"/>
      <c r="EMS98" s="129"/>
      <c r="EMT98" s="129"/>
      <c r="EMU98" s="129"/>
      <c r="EMV98" s="129"/>
      <c r="EMW98" s="129"/>
      <c r="EMX98" s="129"/>
      <c r="EMY98" s="129"/>
      <c r="EMZ98" s="129"/>
      <c r="ENA98" s="129"/>
      <c r="ENB98" s="129"/>
      <c r="ENC98" s="129"/>
      <c r="END98" s="129"/>
      <c r="ENE98" s="129"/>
      <c r="ENF98" s="129"/>
      <c r="ENG98" s="129"/>
      <c r="ENH98" s="129"/>
      <c r="ENI98" s="129"/>
      <c r="ENJ98" s="129"/>
      <c r="ENK98" s="129"/>
      <c r="ENL98" s="129"/>
      <c r="ENM98" s="129"/>
      <c r="ENN98" s="129"/>
      <c r="ENO98" s="129"/>
      <c r="ENP98" s="129"/>
      <c r="ENQ98" s="129"/>
      <c r="ENR98" s="129"/>
      <c r="ENS98" s="129"/>
      <c r="ENT98" s="129"/>
      <c r="ENU98" s="129"/>
      <c r="ENV98" s="129"/>
      <c r="ENW98" s="129"/>
      <c r="ENX98" s="129"/>
      <c r="ENY98" s="129"/>
      <c r="ENZ98" s="129"/>
      <c r="EOA98" s="129"/>
      <c r="EOB98" s="129"/>
      <c r="EOC98" s="129"/>
      <c r="EOD98" s="129"/>
      <c r="EOE98" s="129"/>
      <c r="EOF98" s="129"/>
      <c r="EOG98" s="129"/>
      <c r="EOH98" s="129"/>
      <c r="EOI98" s="129"/>
      <c r="EOJ98" s="129"/>
      <c r="EOK98" s="129"/>
      <c r="EOL98" s="129"/>
      <c r="EOM98" s="129"/>
      <c r="EON98" s="129"/>
      <c r="EOO98" s="129"/>
      <c r="EOP98" s="129"/>
      <c r="EOQ98" s="129"/>
      <c r="EOR98" s="129"/>
      <c r="EOS98" s="129"/>
      <c r="EOT98" s="129"/>
      <c r="EOU98" s="129"/>
      <c r="EOV98" s="129"/>
      <c r="EOW98" s="129"/>
      <c r="EOX98" s="129"/>
      <c r="EOY98" s="129"/>
      <c r="EOZ98" s="129"/>
      <c r="EPA98" s="129"/>
      <c r="EPB98" s="129"/>
      <c r="EPC98" s="129"/>
      <c r="EPD98" s="129"/>
      <c r="EPE98" s="129"/>
      <c r="EPF98" s="129"/>
      <c r="EPG98" s="129"/>
      <c r="EPH98" s="129"/>
      <c r="EPI98" s="129"/>
      <c r="EPJ98" s="129"/>
      <c r="EPK98" s="129"/>
      <c r="EPL98" s="129"/>
      <c r="EPM98" s="129"/>
      <c r="EPN98" s="129"/>
      <c r="EPO98" s="129"/>
      <c r="EPP98" s="129"/>
      <c r="EPQ98" s="129"/>
      <c r="EPR98" s="129"/>
      <c r="EPS98" s="129"/>
      <c r="EPT98" s="129"/>
      <c r="EPU98" s="129"/>
      <c r="EPV98" s="129"/>
      <c r="EPW98" s="129"/>
      <c r="EPX98" s="129"/>
      <c r="EPY98" s="129"/>
      <c r="EPZ98" s="129"/>
      <c r="EQA98" s="129"/>
      <c r="EQB98" s="129"/>
      <c r="EQC98" s="129"/>
      <c r="EQD98" s="129"/>
      <c r="EQE98" s="129"/>
      <c r="EQF98" s="129"/>
      <c r="EQG98" s="129"/>
      <c r="EQH98" s="129"/>
      <c r="EQI98" s="129"/>
      <c r="EQJ98" s="129"/>
      <c r="EQK98" s="129"/>
      <c r="EQL98" s="129"/>
      <c r="EQM98" s="129"/>
      <c r="EQN98" s="129"/>
      <c r="EQO98" s="129"/>
      <c r="EQP98" s="129"/>
      <c r="EQQ98" s="129"/>
      <c r="EQR98" s="129"/>
      <c r="EQS98" s="129"/>
      <c r="EQT98" s="129"/>
      <c r="EQU98" s="129"/>
      <c r="EQV98" s="129"/>
      <c r="EQW98" s="129"/>
      <c r="EQX98" s="129"/>
      <c r="EQY98" s="129"/>
      <c r="EQZ98" s="129"/>
      <c r="ERA98" s="129"/>
      <c r="ERB98" s="129"/>
      <c r="ERC98" s="129"/>
      <c r="ERD98" s="129"/>
      <c r="ERE98" s="129"/>
      <c r="ERF98" s="129"/>
      <c r="ERG98" s="129"/>
      <c r="ERH98" s="129"/>
      <c r="ERI98" s="129"/>
      <c r="ERJ98" s="129"/>
      <c r="ERK98" s="129"/>
      <c r="ERL98" s="129"/>
      <c r="ERM98" s="129"/>
      <c r="ERN98" s="129"/>
      <c r="ERO98" s="129"/>
      <c r="ERP98" s="129"/>
      <c r="ERQ98" s="129"/>
      <c r="ERR98" s="129"/>
      <c r="ERS98" s="129"/>
      <c r="ERT98" s="129"/>
      <c r="ERU98" s="129"/>
      <c r="ERV98" s="129"/>
      <c r="ERW98" s="129"/>
      <c r="ERX98" s="129"/>
      <c r="ERY98" s="129"/>
      <c r="ERZ98" s="129"/>
      <c r="ESA98" s="129"/>
      <c r="ESB98" s="129"/>
      <c r="ESC98" s="129"/>
      <c r="ESD98" s="129"/>
      <c r="ESE98" s="129"/>
      <c r="ESF98" s="129"/>
      <c r="ESG98" s="129"/>
      <c r="ESH98" s="129"/>
      <c r="ESI98" s="129"/>
      <c r="ESJ98" s="129"/>
      <c r="ESK98" s="129"/>
      <c r="ESL98" s="129"/>
      <c r="ESM98" s="129"/>
      <c r="ESN98" s="129"/>
      <c r="ESO98" s="129"/>
      <c r="ESP98" s="129"/>
      <c r="ESQ98" s="129"/>
      <c r="ESR98" s="129"/>
      <c r="ESS98" s="129"/>
      <c r="EST98" s="129"/>
      <c r="ESU98" s="129"/>
      <c r="ESV98" s="129"/>
      <c r="ESW98" s="129"/>
      <c r="ESX98" s="129"/>
      <c r="ESY98" s="129"/>
      <c r="ESZ98" s="129"/>
      <c r="ETA98" s="129"/>
      <c r="ETB98" s="129"/>
      <c r="ETC98" s="129"/>
      <c r="ETD98" s="129"/>
      <c r="ETE98" s="129"/>
      <c r="ETF98" s="129"/>
      <c r="ETG98" s="129"/>
      <c r="ETH98" s="129"/>
      <c r="ETI98" s="129"/>
      <c r="ETJ98" s="129"/>
      <c r="ETK98" s="129"/>
      <c r="ETL98" s="129"/>
      <c r="ETM98" s="129"/>
      <c r="ETN98" s="129"/>
      <c r="ETO98" s="129"/>
      <c r="ETP98" s="129"/>
      <c r="ETQ98" s="129"/>
      <c r="ETR98" s="129"/>
      <c r="ETS98" s="129"/>
      <c r="ETT98" s="129"/>
      <c r="ETU98" s="129"/>
      <c r="ETV98" s="129"/>
      <c r="ETW98" s="129"/>
      <c r="ETX98" s="129"/>
      <c r="ETY98" s="129"/>
      <c r="ETZ98" s="129"/>
      <c r="EUA98" s="129"/>
      <c r="EUB98" s="129"/>
      <c r="EUC98" s="129"/>
      <c r="EUD98" s="129"/>
      <c r="EUE98" s="129"/>
      <c r="EUF98" s="129"/>
      <c r="EUG98" s="129"/>
      <c r="EUH98" s="129"/>
      <c r="EUI98" s="129"/>
      <c r="EUJ98" s="129"/>
      <c r="EUK98" s="129"/>
      <c r="EUL98" s="129"/>
      <c r="EUM98" s="129"/>
      <c r="EUN98" s="129"/>
      <c r="EUO98" s="129"/>
      <c r="EUP98" s="129"/>
      <c r="EUQ98" s="129"/>
      <c r="EUR98" s="129"/>
      <c r="EUS98" s="129"/>
      <c r="EUT98" s="129"/>
      <c r="EUU98" s="129"/>
      <c r="EUV98" s="129"/>
      <c r="EUW98" s="129"/>
      <c r="EUX98" s="129"/>
      <c r="EUY98" s="129"/>
      <c r="EUZ98" s="129"/>
      <c r="EVA98" s="129"/>
      <c r="EVB98" s="129"/>
      <c r="EVC98" s="129"/>
      <c r="EVD98" s="129"/>
      <c r="EVE98" s="129"/>
      <c r="EVF98" s="129"/>
      <c r="EVG98" s="129"/>
      <c r="EVH98" s="129"/>
      <c r="EVI98" s="129"/>
      <c r="EVJ98" s="129"/>
      <c r="EVK98" s="129"/>
      <c r="EVL98" s="129"/>
      <c r="EVM98" s="129"/>
      <c r="EVN98" s="129"/>
      <c r="EVO98" s="129"/>
      <c r="EVP98" s="129"/>
      <c r="EVQ98" s="129"/>
      <c r="EVR98" s="129"/>
      <c r="EVS98" s="129"/>
      <c r="EVT98" s="129"/>
      <c r="EVU98" s="129"/>
      <c r="EVV98" s="129"/>
      <c r="EVW98" s="129"/>
      <c r="EVX98" s="129"/>
      <c r="EVY98" s="129"/>
      <c r="EVZ98" s="129"/>
      <c r="EWA98" s="129"/>
      <c r="EWB98" s="129"/>
      <c r="EWC98" s="129"/>
      <c r="EWD98" s="129"/>
      <c r="EWE98" s="129"/>
      <c r="EWF98" s="129"/>
      <c r="EWG98" s="129"/>
      <c r="EWH98" s="129"/>
      <c r="EWI98" s="129"/>
      <c r="EWJ98" s="129"/>
      <c r="EWK98" s="129"/>
      <c r="EWL98" s="129"/>
      <c r="EWM98" s="129"/>
      <c r="EWN98" s="129"/>
      <c r="EWO98" s="129"/>
      <c r="EWP98" s="129"/>
      <c r="EWQ98" s="129"/>
      <c r="EWR98" s="129"/>
      <c r="EWS98" s="129"/>
      <c r="EWT98" s="129"/>
      <c r="EWU98" s="129"/>
      <c r="EWV98" s="129"/>
      <c r="EWW98" s="129"/>
      <c r="EWX98" s="129"/>
      <c r="EWY98" s="129"/>
      <c r="EWZ98" s="129"/>
      <c r="EXA98" s="129"/>
      <c r="EXB98" s="129"/>
      <c r="EXC98" s="129"/>
      <c r="EXD98" s="129"/>
      <c r="EXE98" s="129"/>
      <c r="EXF98" s="129"/>
      <c r="EXG98" s="129"/>
      <c r="EXH98" s="129"/>
      <c r="EXI98" s="129"/>
      <c r="EXJ98" s="129"/>
      <c r="EXK98" s="129"/>
      <c r="EXL98" s="129"/>
      <c r="EXM98" s="129"/>
      <c r="EXN98" s="129"/>
      <c r="EXO98" s="129"/>
      <c r="EXP98" s="129"/>
      <c r="EXQ98" s="129"/>
      <c r="EXR98" s="129"/>
      <c r="EXS98" s="129"/>
      <c r="EXT98" s="129"/>
      <c r="EXU98" s="129"/>
      <c r="EXV98" s="129"/>
      <c r="EXW98" s="129"/>
      <c r="EXX98" s="129"/>
      <c r="EXY98" s="129"/>
      <c r="EXZ98" s="129"/>
      <c r="EYA98" s="129"/>
      <c r="EYB98" s="129"/>
      <c r="EYC98" s="129"/>
      <c r="EYD98" s="129"/>
      <c r="EYE98" s="129"/>
      <c r="EYF98" s="129"/>
      <c r="EYG98" s="129"/>
      <c r="EYH98" s="129"/>
      <c r="EYI98" s="129"/>
      <c r="EYJ98" s="129"/>
      <c r="EYK98" s="129"/>
      <c r="EYL98" s="129"/>
      <c r="EYM98" s="129"/>
      <c r="EYN98" s="129"/>
      <c r="EYO98" s="129"/>
      <c r="EYP98" s="129"/>
      <c r="EYQ98" s="129"/>
      <c r="EYR98" s="129"/>
      <c r="EYS98" s="129"/>
      <c r="EYT98" s="129"/>
      <c r="EYU98" s="129"/>
      <c r="EYV98" s="129"/>
      <c r="EYW98" s="129"/>
      <c r="EYX98" s="129"/>
      <c r="EYY98" s="129"/>
      <c r="EYZ98" s="129"/>
      <c r="EZA98" s="129"/>
      <c r="EZB98" s="129"/>
      <c r="EZC98" s="129"/>
      <c r="EZD98" s="129"/>
      <c r="EZE98" s="129"/>
      <c r="EZF98" s="129"/>
      <c r="EZG98" s="129"/>
      <c r="EZH98" s="129"/>
      <c r="EZI98" s="129"/>
      <c r="EZJ98" s="129"/>
      <c r="EZK98" s="129"/>
      <c r="EZL98" s="129"/>
      <c r="EZM98" s="129"/>
      <c r="EZN98" s="129"/>
      <c r="EZO98" s="129"/>
      <c r="EZP98" s="129"/>
      <c r="EZQ98" s="129"/>
      <c r="EZR98" s="129"/>
      <c r="EZS98" s="129"/>
      <c r="EZT98" s="129"/>
      <c r="EZU98" s="129"/>
      <c r="EZV98" s="129"/>
      <c r="EZW98" s="129"/>
      <c r="EZX98" s="129"/>
      <c r="EZY98" s="129"/>
      <c r="EZZ98" s="129"/>
      <c r="FAA98" s="129"/>
      <c r="FAB98" s="129"/>
      <c r="FAC98" s="129"/>
      <c r="FAD98" s="129"/>
      <c r="FAE98" s="129"/>
      <c r="FAF98" s="129"/>
      <c r="FAG98" s="129"/>
      <c r="FAH98" s="129"/>
      <c r="FAI98" s="129"/>
      <c r="FAJ98" s="129"/>
      <c r="FAK98" s="129"/>
      <c r="FAL98" s="129"/>
      <c r="FAM98" s="129"/>
      <c r="FAN98" s="129"/>
      <c r="FAO98" s="129"/>
      <c r="FAP98" s="129"/>
      <c r="FAQ98" s="129"/>
      <c r="FAR98" s="129"/>
      <c r="FAS98" s="129"/>
      <c r="FAT98" s="129"/>
      <c r="FAU98" s="129"/>
      <c r="FAV98" s="129"/>
      <c r="FAW98" s="129"/>
      <c r="FAX98" s="129"/>
      <c r="FAY98" s="129"/>
      <c r="FAZ98" s="129"/>
      <c r="FBA98" s="129"/>
      <c r="FBB98" s="129"/>
      <c r="FBC98" s="129"/>
      <c r="FBD98" s="129"/>
      <c r="FBE98" s="129"/>
      <c r="FBF98" s="129"/>
      <c r="FBG98" s="129"/>
      <c r="FBH98" s="129"/>
      <c r="FBI98" s="129"/>
      <c r="FBJ98" s="129"/>
      <c r="FBK98" s="129"/>
      <c r="FBL98" s="129"/>
      <c r="FBM98" s="129"/>
      <c r="FBN98" s="129"/>
      <c r="FBO98" s="129"/>
      <c r="FBP98" s="129"/>
      <c r="FBQ98" s="129"/>
      <c r="FBR98" s="129"/>
      <c r="FBS98" s="129"/>
      <c r="FBT98" s="129"/>
      <c r="FBU98" s="129"/>
      <c r="FBV98" s="129"/>
      <c r="FBW98" s="129"/>
      <c r="FBX98" s="129"/>
      <c r="FBY98" s="129"/>
      <c r="FBZ98" s="129"/>
      <c r="FCA98" s="129"/>
      <c r="FCB98" s="129"/>
      <c r="FCC98" s="129"/>
      <c r="FCD98" s="129"/>
      <c r="FCE98" s="129"/>
      <c r="FCF98" s="129"/>
      <c r="FCG98" s="129"/>
      <c r="FCH98" s="129"/>
      <c r="FCI98" s="129"/>
      <c r="FCJ98" s="129"/>
      <c r="FCK98" s="129"/>
      <c r="FCL98" s="129"/>
      <c r="FCM98" s="129"/>
      <c r="FCN98" s="129"/>
      <c r="FCO98" s="129"/>
      <c r="FCP98" s="129"/>
      <c r="FCQ98" s="129"/>
      <c r="FCR98" s="129"/>
      <c r="FCS98" s="129"/>
      <c r="FCT98" s="129"/>
      <c r="FCU98" s="129"/>
      <c r="FCV98" s="129"/>
      <c r="FCW98" s="129"/>
      <c r="FCX98" s="129"/>
      <c r="FCY98" s="129"/>
      <c r="FCZ98" s="129"/>
      <c r="FDA98" s="129"/>
      <c r="FDB98" s="129"/>
      <c r="FDC98" s="129"/>
      <c r="FDD98" s="129"/>
      <c r="FDE98" s="129"/>
      <c r="FDF98" s="129"/>
      <c r="FDG98" s="129"/>
      <c r="FDH98" s="129"/>
      <c r="FDI98" s="129"/>
      <c r="FDJ98" s="129"/>
      <c r="FDK98" s="129"/>
      <c r="FDL98" s="129"/>
      <c r="FDM98" s="129"/>
      <c r="FDN98" s="129"/>
      <c r="FDO98" s="129"/>
      <c r="FDP98" s="129"/>
      <c r="FDQ98" s="129"/>
      <c r="FDR98" s="129"/>
      <c r="FDS98" s="129"/>
      <c r="FDT98" s="129"/>
      <c r="FDU98" s="129"/>
      <c r="FDV98" s="129"/>
      <c r="FDW98" s="129"/>
      <c r="FDX98" s="129"/>
      <c r="FDY98" s="129"/>
      <c r="FDZ98" s="129"/>
      <c r="FEA98" s="129"/>
      <c r="FEB98" s="129"/>
      <c r="FEC98" s="129"/>
      <c r="FED98" s="129"/>
      <c r="FEE98" s="129"/>
      <c r="FEF98" s="129"/>
      <c r="FEG98" s="129"/>
      <c r="FEH98" s="129"/>
      <c r="FEI98" s="129"/>
      <c r="FEJ98" s="129"/>
      <c r="FEK98" s="129"/>
      <c r="FEL98" s="129"/>
      <c r="FEM98" s="129"/>
      <c r="FEN98" s="129"/>
      <c r="FEO98" s="129"/>
      <c r="FEP98" s="129"/>
      <c r="FEQ98" s="129"/>
      <c r="FER98" s="129"/>
      <c r="FES98" s="129"/>
      <c r="FET98" s="129"/>
      <c r="FEU98" s="129"/>
      <c r="FEV98" s="129"/>
      <c r="FEW98" s="129"/>
      <c r="FEX98" s="129"/>
      <c r="FEY98" s="129"/>
      <c r="FEZ98" s="129"/>
      <c r="FFA98" s="129"/>
      <c r="FFB98" s="129"/>
      <c r="FFC98" s="129"/>
      <c r="FFD98" s="129"/>
      <c r="FFE98" s="129"/>
      <c r="FFF98" s="129"/>
      <c r="FFG98" s="129"/>
      <c r="FFH98" s="129"/>
      <c r="FFI98" s="129"/>
      <c r="FFJ98" s="129"/>
      <c r="FFK98" s="129"/>
      <c r="FFL98" s="129"/>
      <c r="FFM98" s="129"/>
      <c r="FFN98" s="129"/>
      <c r="FFO98" s="129"/>
      <c r="FFP98" s="129"/>
      <c r="FFQ98" s="129"/>
      <c r="FFR98" s="129"/>
      <c r="FFS98" s="129"/>
      <c r="FFT98" s="129"/>
      <c r="FFU98" s="129"/>
      <c r="FFV98" s="129"/>
      <c r="FFW98" s="129"/>
      <c r="FFX98" s="129"/>
      <c r="FFY98" s="129"/>
      <c r="FFZ98" s="129"/>
      <c r="FGA98" s="129"/>
      <c r="FGB98" s="129"/>
      <c r="FGC98" s="129"/>
      <c r="FGD98" s="129"/>
      <c r="FGE98" s="129"/>
      <c r="FGF98" s="129"/>
      <c r="FGG98" s="129"/>
      <c r="FGH98" s="129"/>
      <c r="FGI98" s="129"/>
      <c r="FGJ98" s="129"/>
      <c r="FGK98" s="129"/>
      <c r="FGL98" s="129"/>
      <c r="FGM98" s="129"/>
      <c r="FGN98" s="129"/>
      <c r="FGO98" s="129"/>
      <c r="FGP98" s="129"/>
      <c r="FGQ98" s="129"/>
      <c r="FGR98" s="129"/>
      <c r="FGS98" s="129"/>
      <c r="FGT98" s="129"/>
      <c r="FGU98" s="129"/>
      <c r="FGV98" s="129"/>
      <c r="FGW98" s="129"/>
      <c r="FGX98" s="129"/>
      <c r="FGY98" s="129"/>
      <c r="FGZ98" s="129"/>
      <c r="FHA98" s="129"/>
      <c r="FHB98" s="129"/>
      <c r="FHC98" s="129"/>
      <c r="FHD98" s="129"/>
      <c r="FHE98" s="129"/>
      <c r="FHF98" s="129"/>
      <c r="FHG98" s="129"/>
      <c r="FHH98" s="129"/>
      <c r="FHI98" s="129"/>
      <c r="FHJ98" s="129"/>
      <c r="FHK98" s="129"/>
      <c r="FHL98" s="129"/>
      <c r="FHM98" s="129"/>
      <c r="FHN98" s="129"/>
      <c r="FHO98" s="129"/>
      <c r="FHP98" s="129"/>
      <c r="FHQ98" s="129"/>
      <c r="FHR98" s="129"/>
      <c r="FHS98" s="129"/>
      <c r="FHT98" s="129"/>
      <c r="FHU98" s="129"/>
      <c r="FHV98" s="129"/>
      <c r="FHW98" s="129"/>
      <c r="FHX98" s="129"/>
      <c r="FHY98" s="129"/>
      <c r="FHZ98" s="129"/>
      <c r="FIA98" s="129"/>
      <c r="FIB98" s="129"/>
      <c r="FIC98" s="129"/>
      <c r="FID98" s="129"/>
      <c r="FIE98" s="129"/>
      <c r="FIF98" s="129"/>
      <c r="FIG98" s="129"/>
      <c r="FIH98" s="129"/>
      <c r="FII98" s="129"/>
      <c r="FIJ98" s="129"/>
      <c r="FIK98" s="129"/>
      <c r="FIL98" s="129"/>
      <c r="FIM98" s="129"/>
      <c r="FIN98" s="129"/>
      <c r="FIO98" s="129"/>
      <c r="FIP98" s="129"/>
      <c r="FIQ98" s="129"/>
      <c r="FIR98" s="129"/>
      <c r="FIS98" s="129"/>
      <c r="FIT98" s="129"/>
      <c r="FIU98" s="129"/>
      <c r="FIV98" s="129"/>
      <c r="FIW98" s="129"/>
      <c r="FIX98" s="129"/>
      <c r="FIY98" s="129"/>
      <c r="FIZ98" s="129"/>
      <c r="FJA98" s="129"/>
      <c r="FJB98" s="129"/>
      <c r="FJC98" s="129"/>
      <c r="FJD98" s="129"/>
      <c r="FJE98" s="129"/>
      <c r="FJF98" s="129"/>
      <c r="FJG98" s="129"/>
      <c r="FJH98" s="129"/>
      <c r="FJI98" s="129"/>
      <c r="FJJ98" s="129"/>
      <c r="FJK98" s="129"/>
      <c r="FJL98" s="129"/>
      <c r="FJM98" s="129"/>
      <c r="FJN98" s="129"/>
      <c r="FJO98" s="129"/>
      <c r="FJP98" s="129"/>
      <c r="FJQ98" s="129"/>
      <c r="FJR98" s="129"/>
      <c r="FJS98" s="129"/>
      <c r="FJT98" s="129"/>
      <c r="FJU98" s="129"/>
      <c r="FJV98" s="129"/>
      <c r="FJW98" s="129"/>
      <c r="FJX98" s="129"/>
      <c r="FJY98" s="129"/>
      <c r="FJZ98" s="129"/>
      <c r="FKA98" s="129"/>
      <c r="FKB98" s="129"/>
      <c r="FKC98" s="129"/>
      <c r="FKD98" s="129"/>
      <c r="FKE98" s="129"/>
      <c r="FKF98" s="129"/>
      <c r="FKG98" s="129"/>
      <c r="FKH98" s="129"/>
      <c r="FKI98" s="129"/>
      <c r="FKJ98" s="129"/>
      <c r="FKK98" s="129"/>
      <c r="FKL98" s="129"/>
      <c r="FKM98" s="129"/>
      <c r="FKN98" s="129"/>
      <c r="FKO98" s="129"/>
      <c r="FKP98" s="129"/>
      <c r="FKQ98" s="129"/>
      <c r="FKR98" s="129"/>
      <c r="FKS98" s="129"/>
      <c r="FKT98" s="129"/>
      <c r="FKU98" s="129"/>
      <c r="FKV98" s="129"/>
      <c r="FKW98" s="129"/>
      <c r="FKX98" s="129"/>
      <c r="FKY98" s="129"/>
      <c r="FKZ98" s="129"/>
      <c r="FLA98" s="129"/>
      <c r="FLB98" s="129"/>
      <c r="FLC98" s="129"/>
      <c r="FLD98" s="129"/>
      <c r="FLE98" s="129"/>
      <c r="FLF98" s="129"/>
      <c r="FLG98" s="129"/>
      <c r="FLH98" s="129"/>
      <c r="FLI98" s="129"/>
      <c r="FLJ98" s="129"/>
      <c r="FLK98" s="129"/>
      <c r="FLL98" s="129"/>
      <c r="FLM98" s="129"/>
      <c r="FLN98" s="129"/>
      <c r="FLO98" s="129"/>
      <c r="FLP98" s="129"/>
      <c r="FLQ98" s="129"/>
      <c r="FLR98" s="129"/>
      <c r="FLS98" s="129"/>
      <c r="FLT98" s="129"/>
      <c r="FLU98" s="129"/>
      <c r="FLV98" s="129"/>
      <c r="FLW98" s="129"/>
      <c r="FLX98" s="129"/>
      <c r="FLY98" s="129"/>
      <c r="FLZ98" s="129"/>
      <c r="FMA98" s="129"/>
      <c r="FMB98" s="129"/>
      <c r="FMC98" s="129"/>
      <c r="FMD98" s="129"/>
      <c r="FME98" s="129"/>
      <c r="FMF98" s="129"/>
      <c r="FMG98" s="129"/>
      <c r="FMH98" s="129"/>
      <c r="FMI98" s="129"/>
      <c r="FMJ98" s="129"/>
      <c r="FMK98" s="129"/>
      <c r="FML98" s="129"/>
      <c r="FMM98" s="129"/>
      <c r="FMN98" s="129"/>
      <c r="FMO98" s="129"/>
      <c r="FMP98" s="129"/>
      <c r="FMQ98" s="129"/>
      <c r="FMR98" s="129"/>
      <c r="FMS98" s="129"/>
      <c r="FMT98" s="129"/>
      <c r="FMU98" s="129"/>
      <c r="FMV98" s="129"/>
      <c r="FMW98" s="129"/>
      <c r="FMX98" s="129"/>
      <c r="FMY98" s="129"/>
      <c r="FMZ98" s="129"/>
      <c r="FNA98" s="129"/>
      <c r="FNB98" s="129"/>
      <c r="FNC98" s="129"/>
      <c r="FND98" s="129"/>
      <c r="FNE98" s="129"/>
      <c r="FNF98" s="129"/>
      <c r="FNG98" s="129"/>
      <c r="FNH98" s="129"/>
      <c r="FNI98" s="129"/>
      <c r="FNJ98" s="129"/>
      <c r="FNK98" s="129"/>
      <c r="FNL98" s="129"/>
      <c r="FNM98" s="129"/>
      <c r="FNN98" s="129"/>
      <c r="FNO98" s="129"/>
      <c r="FNP98" s="129"/>
      <c r="FNQ98" s="129"/>
      <c r="FNR98" s="129"/>
      <c r="FNS98" s="129"/>
      <c r="FNT98" s="129"/>
      <c r="FNU98" s="129"/>
      <c r="FNV98" s="129"/>
      <c r="FNW98" s="129"/>
      <c r="FNX98" s="129"/>
      <c r="FNY98" s="129"/>
      <c r="FNZ98" s="129"/>
      <c r="FOA98" s="129"/>
      <c r="FOB98" s="129"/>
      <c r="FOC98" s="129"/>
      <c r="FOD98" s="129"/>
      <c r="FOE98" s="129"/>
      <c r="FOF98" s="129"/>
      <c r="FOG98" s="129"/>
      <c r="FOH98" s="129"/>
      <c r="FOI98" s="129"/>
      <c r="FOJ98" s="129"/>
      <c r="FOK98" s="129"/>
      <c r="FOL98" s="129"/>
      <c r="FOM98" s="129"/>
      <c r="FON98" s="129"/>
      <c r="FOO98" s="129"/>
      <c r="FOP98" s="129"/>
      <c r="FOQ98" s="129"/>
      <c r="FOR98" s="129"/>
      <c r="FOS98" s="129"/>
      <c r="FOT98" s="129"/>
      <c r="FOU98" s="129"/>
      <c r="FOV98" s="129"/>
      <c r="FOW98" s="129"/>
      <c r="FOX98" s="129"/>
      <c r="FOY98" s="129"/>
      <c r="FOZ98" s="129"/>
      <c r="FPA98" s="129"/>
      <c r="FPB98" s="129"/>
      <c r="FPC98" s="129"/>
      <c r="FPD98" s="129"/>
      <c r="FPE98" s="129"/>
      <c r="FPF98" s="129"/>
      <c r="FPG98" s="129"/>
      <c r="FPH98" s="129"/>
      <c r="FPI98" s="129"/>
      <c r="FPJ98" s="129"/>
      <c r="FPK98" s="129"/>
      <c r="FPL98" s="129"/>
      <c r="FPM98" s="129"/>
      <c r="FPN98" s="129"/>
      <c r="FPO98" s="129"/>
      <c r="FPP98" s="129"/>
      <c r="FPQ98" s="129"/>
      <c r="FPR98" s="129"/>
      <c r="FPS98" s="129"/>
      <c r="FPT98" s="129"/>
      <c r="FPU98" s="129"/>
      <c r="FPV98" s="129"/>
      <c r="FPW98" s="129"/>
      <c r="FPX98" s="129"/>
      <c r="FPY98" s="129"/>
      <c r="FPZ98" s="129"/>
      <c r="FQA98" s="129"/>
      <c r="FQB98" s="129"/>
      <c r="FQC98" s="129"/>
      <c r="FQD98" s="129"/>
      <c r="FQE98" s="129"/>
      <c r="FQF98" s="129"/>
      <c r="FQG98" s="129"/>
      <c r="FQH98" s="129"/>
      <c r="FQI98" s="129"/>
      <c r="FQJ98" s="129"/>
      <c r="FQK98" s="129"/>
      <c r="FQL98" s="129"/>
      <c r="FQM98" s="129"/>
      <c r="FQN98" s="129"/>
      <c r="FQO98" s="129"/>
      <c r="FQP98" s="129"/>
      <c r="FQQ98" s="129"/>
      <c r="FQR98" s="129"/>
      <c r="FQS98" s="129"/>
      <c r="FQT98" s="129"/>
      <c r="FQU98" s="129"/>
      <c r="FQV98" s="129"/>
      <c r="FQW98" s="129"/>
      <c r="FQX98" s="129"/>
      <c r="FQY98" s="129"/>
      <c r="FQZ98" s="129"/>
      <c r="FRA98" s="129"/>
      <c r="FRB98" s="129"/>
      <c r="FRC98" s="129"/>
      <c r="FRD98" s="129"/>
      <c r="FRE98" s="129"/>
      <c r="FRF98" s="129"/>
      <c r="FRG98" s="129"/>
      <c r="FRH98" s="129"/>
      <c r="FRI98" s="129"/>
      <c r="FRJ98" s="129"/>
      <c r="FRK98" s="129"/>
      <c r="FRL98" s="129"/>
      <c r="FRM98" s="129"/>
      <c r="FRN98" s="129"/>
      <c r="FRO98" s="129"/>
      <c r="FRP98" s="129"/>
      <c r="FRQ98" s="129"/>
      <c r="FRR98" s="129"/>
      <c r="FRS98" s="129"/>
      <c r="FRT98" s="129"/>
      <c r="FRU98" s="129"/>
      <c r="FRV98" s="129"/>
      <c r="FRW98" s="129"/>
      <c r="FRX98" s="129"/>
      <c r="FRY98" s="129"/>
      <c r="FRZ98" s="129"/>
      <c r="FSA98" s="129"/>
      <c r="FSB98" s="129"/>
      <c r="FSC98" s="129"/>
      <c r="FSD98" s="129"/>
      <c r="FSE98" s="129"/>
      <c r="FSF98" s="129"/>
      <c r="FSG98" s="129"/>
      <c r="FSH98" s="129"/>
      <c r="FSI98" s="129"/>
      <c r="FSJ98" s="129"/>
      <c r="FSK98" s="129"/>
      <c r="FSL98" s="129"/>
      <c r="FSM98" s="129"/>
      <c r="FSN98" s="129"/>
      <c r="FSO98" s="129"/>
      <c r="FSP98" s="129"/>
      <c r="FSQ98" s="129"/>
      <c r="FSR98" s="129"/>
      <c r="FSS98" s="129"/>
      <c r="FST98" s="129"/>
      <c r="FSU98" s="129"/>
      <c r="FSV98" s="129"/>
      <c r="FSW98" s="129"/>
      <c r="FSX98" s="129"/>
      <c r="FSY98" s="129"/>
      <c r="FSZ98" s="129"/>
      <c r="FTA98" s="129"/>
      <c r="FTB98" s="129"/>
      <c r="FTC98" s="129"/>
      <c r="FTD98" s="129"/>
      <c r="FTE98" s="129"/>
      <c r="FTF98" s="129"/>
      <c r="FTG98" s="129"/>
      <c r="FTH98" s="129"/>
      <c r="FTI98" s="129"/>
      <c r="FTJ98" s="129"/>
      <c r="FTK98" s="129"/>
      <c r="FTL98" s="129"/>
      <c r="FTM98" s="129"/>
      <c r="FTN98" s="129"/>
      <c r="FTO98" s="129"/>
      <c r="FTP98" s="129"/>
      <c r="FTQ98" s="129"/>
      <c r="FTR98" s="129"/>
      <c r="FTS98" s="129"/>
      <c r="FTT98" s="129"/>
      <c r="FTU98" s="129"/>
      <c r="FTV98" s="129"/>
      <c r="FTW98" s="129"/>
      <c r="FTX98" s="129"/>
      <c r="FTY98" s="129"/>
      <c r="FTZ98" s="129"/>
      <c r="FUA98" s="129"/>
      <c r="FUB98" s="129"/>
      <c r="FUC98" s="129"/>
      <c r="FUD98" s="129"/>
      <c r="FUE98" s="129"/>
      <c r="FUF98" s="129"/>
      <c r="FUG98" s="129"/>
      <c r="FUH98" s="129"/>
      <c r="FUI98" s="129"/>
      <c r="FUJ98" s="129"/>
      <c r="FUK98" s="129"/>
      <c r="FUL98" s="129"/>
      <c r="FUM98" s="129"/>
      <c r="FUN98" s="129"/>
      <c r="FUO98" s="129"/>
      <c r="FUP98" s="129"/>
      <c r="FUQ98" s="129"/>
      <c r="FUR98" s="129"/>
      <c r="FUS98" s="129"/>
      <c r="FUT98" s="129"/>
      <c r="FUU98" s="129"/>
      <c r="FUV98" s="129"/>
      <c r="FUW98" s="129"/>
      <c r="FUX98" s="129"/>
      <c r="FUY98" s="129"/>
      <c r="FUZ98" s="129"/>
      <c r="FVA98" s="129"/>
      <c r="FVB98" s="129"/>
      <c r="FVC98" s="129"/>
      <c r="FVD98" s="129"/>
      <c r="FVE98" s="129"/>
      <c r="FVF98" s="129"/>
      <c r="FVG98" s="129"/>
      <c r="FVH98" s="129"/>
      <c r="FVI98" s="129"/>
      <c r="FVJ98" s="129"/>
      <c r="FVK98" s="129"/>
      <c r="FVL98" s="129"/>
      <c r="FVM98" s="129"/>
      <c r="FVN98" s="129"/>
      <c r="FVO98" s="129"/>
      <c r="FVP98" s="129"/>
      <c r="FVQ98" s="129"/>
      <c r="FVR98" s="129"/>
      <c r="FVS98" s="129"/>
      <c r="FVT98" s="129"/>
      <c r="FVU98" s="129"/>
      <c r="FVV98" s="129"/>
      <c r="FVW98" s="129"/>
      <c r="FVX98" s="129"/>
      <c r="FVY98" s="129"/>
      <c r="FVZ98" s="129"/>
      <c r="FWA98" s="129"/>
      <c r="FWB98" s="129"/>
      <c r="FWC98" s="129"/>
      <c r="FWD98" s="129"/>
      <c r="FWE98" s="129"/>
      <c r="FWF98" s="129"/>
      <c r="FWG98" s="129"/>
      <c r="FWH98" s="129"/>
      <c r="FWI98" s="129"/>
      <c r="FWJ98" s="129"/>
      <c r="FWK98" s="129"/>
      <c r="FWL98" s="129"/>
      <c r="FWM98" s="129"/>
      <c r="FWN98" s="129"/>
      <c r="FWO98" s="129"/>
      <c r="FWP98" s="129"/>
      <c r="FWQ98" s="129"/>
      <c r="FWR98" s="129"/>
      <c r="FWS98" s="129"/>
      <c r="FWT98" s="129"/>
      <c r="FWU98" s="129"/>
      <c r="FWV98" s="129"/>
      <c r="FWW98" s="129"/>
      <c r="FWX98" s="129"/>
      <c r="FWY98" s="129"/>
      <c r="FWZ98" s="129"/>
      <c r="FXA98" s="129"/>
      <c r="FXB98" s="129"/>
      <c r="FXC98" s="129"/>
      <c r="FXD98" s="129"/>
      <c r="FXE98" s="129"/>
      <c r="FXF98" s="129"/>
      <c r="FXG98" s="129"/>
      <c r="FXH98" s="129"/>
      <c r="FXI98" s="129"/>
      <c r="FXJ98" s="129"/>
      <c r="FXK98" s="129"/>
      <c r="FXL98" s="129"/>
      <c r="FXM98" s="129"/>
      <c r="FXN98" s="129"/>
      <c r="FXO98" s="129"/>
      <c r="FXP98" s="129"/>
      <c r="FXQ98" s="129"/>
      <c r="FXR98" s="129"/>
      <c r="FXS98" s="129"/>
      <c r="FXT98" s="129"/>
      <c r="FXU98" s="129"/>
      <c r="FXV98" s="129"/>
      <c r="FXW98" s="129"/>
      <c r="FXX98" s="129"/>
      <c r="FXY98" s="129"/>
      <c r="FXZ98" s="129"/>
      <c r="FYA98" s="129"/>
      <c r="FYB98" s="129"/>
      <c r="FYC98" s="129"/>
      <c r="FYD98" s="129"/>
      <c r="FYE98" s="129"/>
      <c r="FYF98" s="129"/>
      <c r="FYG98" s="129"/>
      <c r="FYH98" s="129"/>
      <c r="FYI98" s="129"/>
      <c r="FYJ98" s="129"/>
      <c r="FYK98" s="129"/>
      <c r="FYL98" s="129"/>
      <c r="FYM98" s="129"/>
      <c r="FYN98" s="129"/>
      <c r="FYO98" s="129"/>
      <c r="FYP98" s="129"/>
      <c r="FYQ98" s="129"/>
      <c r="FYR98" s="129"/>
      <c r="FYS98" s="129"/>
      <c r="FYT98" s="129"/>
      <c r="FYU98" s="129"/>
      <c r="FYV98" s="129"/>
      <c r="FYW98" s="129"/>
      <c r="FYX98" s="129"/>
      <c r="FYY98" s="129"/>
      <c r="FYZ98" s="129"/>
      <c r="FZA98" s="129"/>
      <c r="FZB98" s="129"/>
      <c r="FZC98" s="129"/>
      <c r="FZD98" s="129"/>
      <c r="FZE98" s="129"/>
      <c r="FZF98" s="129"/>
      <c r="FZG98" s="129"/>
      <c r="FZH98" s="129"/>
      <c r="FZI98" s="129"/>
      <c r="FZJ98" s="129"/>
      <c r="FZK98" s="129"/>
      <c r="FZL98" s="129"/>
      <c r="FZM98" s="129"/>
      <c r="FZN98" s="129"/>
      <c r="FZO98" s="129"/>
      <c r="FZP98" s="129"/>
      <c r="FZQ98" s="129"/>
      <c r="FZR98" s="129"/>
      <c r="FZS98" s="129"/>
      <c r="FZT98" s="129"/>
      <c r="FZU98" s="129"/>
      <c r="FZV98" s="129"/>
      <c r="FZW98" s="129"/>
      <c r="FZX98" s="129"/>
      <c r="FZY98" s="129"/>
      <c r="FZZ98" s="129"/>
      <c r="GAA98" s="129"/>
      <c r="GAB98" s="129"/>
      <c r="GAC98" s="129"/>
      <c r="GAD98" s="129"/>
      <c r="GAE98" s="129"/>
      <c r="GAF98" s="129"/>
      <c r="GAG98" s="129"/>
      <c r="GAH98" s="129"/>
      <c r="GAI98" s="129"/>
      <c r="GAJ98" s="129"/>
      <c r="GAK98" s="129"/>
      <c r="GAL98" s="129"/>
      <c r="GAM98" s="129"/>
      <c r="GAN98" s="129"/>
      <c r="GAO98" s="129"/>
      <c r="GAP98" s="129"/>
      <c r="GAQ98" s="129"/>
      <c r="GAR98" s="129"/>
      <c r="GAS98" s="129"/>
      <c r="GAT98" s="129"/>
      <c r="GAU98" s="129"/>
      <c r="GAV98" s="129"/>
      <c r="GAW98" s="129"/>
      <c r="GAX98" s="129"/>
      <c r="GAY98" s="129"/>
      <c r="GAZ98" s="129"/>
      <c r="GBA98" s="129"/>
      <c r="GBB98" s="129"/>
      <c r="GBC98" s="129"/>
      <c r="GBD98" s="129"/>
      <c r="GBE98" s="129"/>
      <c r="GBF98" s="129"/>
      <c r="GBG98" s="129"/>
      <c r="GBH98" s="129"/>
      <c r="GBI98" s="129"/>
      <c r="GBJ98" s="129"/>
      <c r="GBK98" s="129"/>
      <c r="GBL98" s="129"/>
      <c r="GBM98" s="129"/>
      <c r="GBN98" s="129"/>
      <c r="GBO98" s="129"/>
      <c r="GBP98" s="129"/>
      <c r="GBQ98" s="129"/>
      <c r="GBR98" s="129"/>
      <c r="GBS98" s="129"/>
      <c r="GBT98" s="129"/>
      <c r="GBU98" s="129"/>
      <c r="GBV98" s="129"/>
      <c r="GBW98" s="129"/>
      <c r="GBX98" s="129"/>
      <c r="GBY98" s="129"/>
      <c r="GBZ98" s="129"/>
      <c r="GCA98" s="129"/>
      <c r="GCB98" s="129"/>
      <c r="GCC98" s="129"/>
      <c r="GCD98" s="129"/>
      <c r="GCE98" s="129"/>
      <c r="GCF98" s="129"/>
      <c r="GCG98" s="129"/>
      <c r="GCH98" s="129"/>
      <c r="GCI98" s="129"/>
      <c r="GCJ98" s="129"/>
      <c r="GCK98" s="129"/>
      <c r="GCL98" s="129"/>
      <c r="GCM98" s="129"/>
      <c r="GCN98" s="129"/>
      <c r="GCO98" s="129"/>
      <c r="GCP98" s="129"/>
      <c r="GCQ98" s="129"/>
      <c r="GCR98" s="129"/>
      <c r="GCS98" s="129"/>
      <c r="GCT98" s="129"/>
      <c r="GCU98" s="129"/>
      <c r="GCV98" s="129"/>
      <c r="GCW98" s="129"/>
      <c r="GCX98" s="129"/>
      <c r="GCY98" s="129"/>
      <c r="GCZ98" s="129"/>
      <c r="GDA98" s="129"/>
      <c r="GDB98" s="129"/>
      <c r="GDC98" s="129"/>
      <c r="GDD98" s="129"/>
      <c r="GDE98" s="129"/>
      <c r="GDF98" s="129"/>
      <c r="GDG98" s="129"/>
      <c r="GDH98" s="129"/>
      <c r="GDI98" s="129"/>
      <c r="GDJ98" s="129"/>
      <c r="GDK98" s="129"/>
      <c r="GDL98" s="129"/>
      <c r="GDM98" s="129"/>
      <c r="GDN98" s="129"/>
      <c r="GDO98" s="129"/>
      <c r="GDP98" s="129"/>
      <c r="GDQ98" s="129"/>
      <c r="GDR98" s="129"/>
      <c r="GDS98" s="129"/>
      <c r="GDT98" s="129"/>
      <c r="GDU98" s="129"/>
      <c r="GDV98" s="129"/>
      <c r="GDW98" s="129"/>
      <c r="GDX98" s="129"/>
      <c r="GDY98" s="129"/>
      <c r="GDZ98" s="129"/>
      <c r="GEA98" s="129"/>
      <c r="GEB98" s="129"/>
      <c r="GEC98" s="129"/>
      <c r="GED98" s="129"/>
      <c r="GEE98" s="129"/>
      <c r="GEF98" s="129"/>
      <c r="GEG98" s="129"/>
      <c r="GEH98" s="129"/>
      <c r="GEI98" s="129"/>
      <c r="GEJ98" s="129"/>
      <c r="GEK98" s="129"/>
      <c r="GEL98" s="129"/>
      <c r="GEM98" s="129"/>
      <c r="GEN98" s="129"/>
      <c r="GEO98" s="129"/>
      <c r="GEP98" s="129"/>
      <c r="GEQ98" s="129"/>
      <c r="GER98" s="129"/>
      <c r="GES98" s="129"/>
      <c r="GET98" s="129"/>
      <c r="GEU98" s="129"/>
      <c r="GEV98" s="129"/>
      <c r="GEW98" s="129"/>
      <c r="GEX98" s="129"/>
      <c r="GEY98" s="129"/>
      <c r="GEZ98" s="129"/>
      <c r="GFA98" s="129"/>
      <c r="GFB98" s="129"/>
      <c r="GFC98" s="129"/>
      <c r="GFD98" s="129"/>
      <c r="GFE98" s="129"/>
      <c r="GFF98" s="129"/>
      <c r="GFG98" s="129"/>
      <c r="GFH98" s="129"/>
      <c r="GFI98" s="129"/>
      <c r="GFJ98" s="129"/>
      <c r="GFK98" s="129"/>
      <c r="GFL98" s="129"/>
      <c r="GFM98" s="129"/>
      <c r="GFN98" s="129"/>
      <c r="GFO98" s="129"/>
      <c r="GFP98" s="129"/>
      <c r="GFQ98" s="129"/>
      <c r="GFR98" s="129"/>
      <c r="GFS98" s="129"/>
      <c r="GFT98" s="129"/>
      <c r="GFU98" s="129"/>
      <c r="GFV98" s="129"/>
      <c r="GFW98" s="129"/>
      <c r="GFX98" s="129"/>
      <c r="GFY98" s="129"/>
      <c r="GFZ98" s="129"/>
      <c r="GGA98" s="129"/>
      <c r="GGB98" s="129"/>
      <c r="GGC98" s="129"/>
      <c r="GGD98" s="129"/>
      <c r="GGE98" s="129"/>
      <c r="GGF98" s="129"/>
      <c r="GGG98" s="129"/>
      <c r="GGH98" s="129"/>
      <c r="GGI98" s="129"/>
      <c r="GGJ98" s="129"/>
      <c r="GGK98" s="129"/>
      <c r="GGL98" s="129"/>
      <c r="GGM98" s="129"/>
      <c r="GGN98" s="129"/>
      <c r="GGO98" s="129"/>
      <c r="GGP98" s="129"/>
      <c r="GGQ98" s="129"/>
      <c r="GGR98" s="129"/>
      <c r="GGS98" s="129"/>
      <c r="GGT98" s="129"/>
      <c r="GGU98" s="129"/>
      <c r="GGV98" s="129"/>
      <c r="GGW98" s="129"/>
      <c r="GGX98" s="129"/>
      <c r="GGY98" s="129"/>
      <c r="GGZ98" s="129"/>
      <c r="GHA98" s="129"/>
      <c r="GHB98" s="129"/>
      <c r="GHC98" s="129"/>
      <c r="GHD98" s="129"/>
      <c r="GHE98" s="129"/>
      <c r="GHF98" s="129"/>
      <c r="GHG98" s="129"/>
      <c r="GHH98" s="129"/>
      <c r="GHI98" s="129"/>
      <c r="GHJ98" s="129"/>
      <c r="GHK98" s="129"/>
      <c r="GHL98" s="129"/>
      <c r="GHM98" s="129"/>
      <c r="GHN98" s="129"/>
      <c r="GHO98" s="129"/>
      <c r="GHP98" s="129"/>
      <c r="GHQ98" s="129"/>
      <c r="GHR98" s="129"/>
      <c r="GHS98" s="129"/>
      <c r="GHT98" s="129"/>
      <c r="GHU98" s="129"/>
      <c r="GHV98" s="129"/>
      <c r="GHW98" s="129"/>
      <c r="GHX98" s="129"/>
      <c r="GHY98" s="129"/>
      <c r="GHZ98" s="129"/>
      <c r="GIA98" s="129"/>
      <c r="GIB98" s="129"/>
      <c r="GIC98" s="129"/>
      <c r="GID98" s="129"/>
      <c r="GIE98" s="129"/>
      <c r="GIF98" s="129"/>
      <c r="GIG98" s="129"/>
      <c r="GIH98" s="129"/>
      <c r="GII98" s="129"/>
      <c r="GIJ98" s="129"/>
      <c r="GIK98" s="129"/>
      <c r="GIL98" s="129"/>
      <c r="GIM98" s="129"/>
      <c r="GIN98" s="129"/>
      <c r="GIO98" s="129"/>
      <c r="GIP98" s="129"/>
      <c r="GIQ98" s="129"/>
      <c r="GIR98" s="129"/>
      <c r="GIS98" s="129"/>
      <c r="GIT98" s="129"/>
      <c r="GIU98" s="129"/>
      <c r="GIV98" s="129"/>
      <c r="GIW98" s="129"/>
      <c r="GIX98" s="129"/>
      <c r="GIY98" s="129"/>
      <c r="GIZ98" s="129"/>
      <c r="GJA98" s="129"/>
      <c r="GJB98" s="129"/>
      <c r="GJC98" s="129"/>
      <c r="GJD98" s="129"/>
      <c r="GJE98" s="129"/>
      <c r="GJF98" s="129"/>
      <c r="GJG98" s="129"/>
      <c r="GJH98" s="129"/>
      <c r="GJI98" s="129"/>
      <c r="GJJ98" s="129"/>
      <c r="GJK98" s="129"/>
      <c r="GJL98" s="129"/>
      <c r="GJM98" s="129"/>
      <c r="GJN98" s="129"/>
      <c r="GJO98" s="129"/>
      <c r="GJP98" s="129"/>
      <c r="GJQ98" s="129"/>
      <c r="GJR98" s="129"/>
      <c r="GJS98" s="129"/>
      <c r="GJT98" s="129"/>
      <c r="GJU98" s="129"/>
      <c r="GJV98" s="129"/>
      <c r="GJW98" s="129"/>
      <c r="GJX98" s="129"/>
      <c r="GJY98" s="129"/>
      <c r="GJZ98" s="129"/>
      <c r="GKA98" s="129"/>
      <c r="GKB98" s="129"/>
      <c r="GKC98" s="129"/>
      <c r="GKD98" s="129"/>
      <c r="GKE98" s="129"/>
      <c r="GKF98" s="129"/>
      <c r="GKG98" s="129"/>
      <c r="GKH98" s="129"/>
      <c r="GKI98" s="129"/>
      <c r="GKJ98" s="129"/>
      <c r="GKK98" s="129"/>
      <c r="GKL98" s="129"/>
      <c r="GKM98" s="129"/>
      <c r="GKN98" s="129"/>
      <c r="GKO98" s="129"/>
      <c r="GKP98" s="129"/>
      <c r="GKQ98" s="129"/>
      <c r="GKR98" s="129"/>
      <c r="GKS98" s="129"/>
      <c r="GKT98" s="129"/>
      <c r="GKU98" s="129"/>
      <c r="GKV98" s="129"/>
      <c r="GKW98" s="129"/>
      <c r="GKX98" s="129"/>
      <c r="GKY98" s="129"/>
      <c r="GKZ98" s="129"/>
      <c r="GLA98" s="129"/>
      <c r="GLB98" s="129"/>
      <c r="GLC98" s="129"/>
      <c r="GLD98" s="129"/>
      <c r="GLE98" s="129"/>
      <c r="GLF98" s="129"/>
      <c r="GLG98" s="129"/>
      <c r="GLH98" s="129"/>
      <c r="GLI98" s="129"/>
      <c r="GLJ98" s="129"/>
      <c r="GLK98" s="129"/>
      <c r="GLL98" s="129"/>
      <c r="GLM98" s="129"/>
      <c r="GLN98" s="129"/>
      <c r="GLO98" s="129"/>
      <c r="GLP98" s="129"/>
      <c r="GLQ98" s="129"/>
      <c r="GLR98" s="129"/>
      <c r="GLS98" s="129"/>
      <c r="GLT98" s="129"/>
      <c r="GLU98" s="129"/>
      <c r="GLV98" s="129"/>
      <c r="GLW98" s="129"/>
      <c r="GLX98" s="129"/>
      <c r="GLY98" s="129"/>
      <c r="GLZ98" s="129"/>
      <c r="GMA98" s="129"/>
      <c r="GMB98" s="129"/>
      <c r="GMC98" s="129"/>
      <c r="GMD98" s="129"/>
      <c r="GME98" s="129"/>
      <c r="GMF98" s="129"/>
      <c r="GMG98" s="129"/>
      <c r="GMH98" s="129"/>
      <c r="GMI98" s="129"/>
      <c r="GMJ98" s="129"/>
      <c r="GMK98" s="129"/>
      <c r="GML98" s="129"/>
      <c r="GMM98" s="129"/>
      <c r="GMN98" s="129"/>
      <c r="GMO98" s="129"/>
      <c r="GMP98" s="129"/>
      <c r="GMQ98" s="129"/>
      <c r="GMR98" s="129"/>
      <c r="GMS98" s="129"/>
      <c r="GMT98" s="129"/>
      <c r="GMU98" s="129"/>
      <c r="GMV98" s="129"/>
      <c r="GMW98" s="129"/>
      <c r="GMX98" s="129"/>
      <c r="GMY98" s="129"/>
      <c r="GMZ98" s="129"/>
      <c r="GNA98" s="129"/>
      <c r="GNB98" s="129"/>
      <c r="GNC98" s="129"/>
      <c r="GND98" s="129"/>
      <c r="GNE98" s="129"/>
      <c r="GNF98" s="129"/>
      <c r="GNG98" s="129"/>
      <c r="GNH98" s="129"/>
      <c r="GNI98" s="129"/>
      <c r="GNJ98" s="129"/>
      <c r="GNK98" s="129"/>
      <c r="GNL98" s="129"/>
      <c r="GNM98" s="129"/>
      <c r="GNN98" s="129"/>
      <c r="GNO98" s="129"/>
      <c r="GNP98" s="129"/>
      <c r="GNQ98" s="129"/>
      <c r="GNR98" s="129"/>
      <c r="GNS98" s="129"/>
      <c r="GNT98" s="129"/>
      <c r="GNU98" s="129"/>
      <c r="GNV98" s="129"/>
      <c r="GNW98" s="129"/>
      <c r="GNX98" s="129"/>
      <c r="GNY98" s="129"/>
      <c r="GNZ98" s="129"/>
      <c r="GOA98" s="129"/>
      <c r="GOB98" s="129"/>
      <c r="GOC98" s="129"/>
      <c r="GOD98" s="129"/>
      <c r="GOE98" s="129"/>
      <c r="GOF98" s="129"/>
      <c r="GOG98" s="129"/>
      <c r="GOH98" s="129"/>
      <c r="GOI98" s="129"/>
      <c r="GOJ98" s="129"/>
      <c r="GOK98" s="129"/>
      <c r="GOL98" s="129"/>
      <c r="GOM98" s="129"/>
      <c r="GON98" s="129"/>
      <c r="GOO98" s="129"/>
      <c r="GOP98" s="129"/>
      <c r="GOQ98" s="129"/>
      <c r="GOR98" s="129"/>
      <c r="GOS98" s="129"/>
      <c r="GOT98" s="129"/>
      <c r="GOU98" s="129"/>
      <c r="GOV98" s="129"/>
      <c r="GOW98" s="129"/>
      <c r="GOX98" s="129"/>
      <c r="GOY98" s="129"/>
      <c r="GOZ98" s="129"/>
      <c r="GPA98" s="129"/>
      <c r="GPB98" s="129"/>
      <c r="GPC98" s="129"/>
      <c r="GPD98" s="129"/>
      <c r="GPE98" s="129"/>
      <c r="GPF98" s="129"/>
      <c r="GPG98" s="129"/>
      <c r="GPH98" s="129"/>
      <c r="GPI98" s="129"/>
      <c r="GPJ98" s="129"/>
      <c r="GPK98" s="129"/>
      <c r="GPL98" s="129"/>
      <c r="GPM98" s="129"/>
      <c r="GPN98" s="129"/>
      <c r="GPO98" s="129"/>
      <c r="GPP98" s="129"/>
      <c r="GPQ98" s="129"/>
      <c r="GPR98" s="129"/>
      <c r="GPS98" s="129"/>
      <c r="GPT98" s="129"/>
      <c r="GPU98" s="129"/>
      <c r="GPV98" s="129"/>
      <c r="GPW98" s="129"/>
      <c r="GPX98" s="129"/>
      <c r="GPY98" s="129"/>
      <c r="GPZ98" s="129"/>
      <c r="GQA98" s="129"/>
      <c r="GQB98" s="129"/>
      <c r="GQC98" s="129"/>
      <c r="GQD98" s="129"/>
      <c r="GQE98" s="129"/>
      <c r="GQF98" s="129"/>
      <c r="GQG98" s="129"/>
      <c r="GQH98" s="129"/>
      <c r="GQI98" s="129"/>
      <c r="GQJ98" s="129"/>
      <c r="GQK98" s="129"/>
      <c r="GQL98" s="129"/>
      <c r="GQM98" s="129"/>
      <c r="GQN98" s="129"/>
      <c r="GQO98" s="129"/>
      <c r="GQP98" s="129"/>
      <c r="GQQ98" s="129"/>
      <c r="GQR98" s="129"/>
      <c r="GQS98" s="129"/>
      <c r="GQT98" s="129"/>
      <c r="GQU98" s="129"/>
      <c r="GQV98" s="129"/>
      <c r="GQW98" s="129"/>
      <c r="GQX98" s="129"/>
      <c r="GQY98" s="129"/>
      <c r="GQZ98" s="129"/>
      <c r="GRA98" s="129"/>
      <c r="GRB98" s="129"/>
      <c r="GRC98" s="129"/>
      <c r="GRD98" s="129"/>
      <c r="GRE98" s="129"/>
      <c r="GRF98" s="129"/>
      <c r="GRG98" s="129"/>
      <c r="GRH98" s="129"/>
      <c r="GRI98" s="129"/>
      <c r="GRJ98" s="129"/>
      <c r="GRK98" s="129"/>
      <c r="GRL98" s="129"/>
      <c r="GRM98" s="129"/>
      <c r="GRN98" s="129"/>
      <c r="GRO98" s="129"/>
      <c r="GRP98" s="129"/>
      <c r="GRQ98" s="129"/>
      <c r="GRR98" s="129"/>
      <c r="GRS98" s="129"/>
      <c r="GRT98" s="129"/>
      <c r="GRU98" s="129"/>
      <c r="GRV98" s="129"/>
      <c r="GRW98" s="129"/>
      <c r="GRX98" s="129"/>
      <c r="GRY98" s="129"/>
      <c r="GRZ98" s="129"/>
      <c r="GSA98" s="129"/>
      <c r="GSB98" s="129"/>
      <c r="GSC98" s="129"/>
      <c r="GSD98" s="129"/>
      <c r="GSE98" s="129"/>
      <c r="GSF98" s="129"/>
      <c r="GSG98" s="129"/>
      <c r="GSH98" s="129"/>
      <c r="GSI98" s="129"/>
      <c r="GSJ98" s="129"/>
      <c r="GSK98" s="129"/>
      <c r="GSL98" s="129"/>
      <c r="GSM98" s="129"/>
      <c r="GSN98" s="129"/>
      <c r="GSO98" s="129"/>
      <c r="GSP98" s="129"/>
      <c r="GSQ98" s="129"/>
      <c r="GSR98" s="129"/>
      <c r="GSS98" s="129"/>
      <c r="GST98" s="129"/>
      <c r="GSU98" s="129"/>
      <c r="GSV98" s="129"/>
      <c r="GSW98" s="129"/>
      <c r="GSX98" s="129"/>
      <c r="GSY98" s="129"/>
      <c r="GSZ98" s="129"/>
      <c r="GTA98" s="129"/>
      <c r="GTB98" s="129"/>
      <c r="GTC98" s="129"/>
      <c r="GTD98" s="129"/>
      <c r="GTE98" s="129"/>
      <c r="GTF98" s="129"/>
      <c r="GTG98" s="129"/>
      <c r="GTH98" s="129"/>
      <c r="GTI98" s="129"/>
      <c r="GTJ98" s="129"/>
      <c r="GTK98" s="129"/>
      <c r="GTL98" s="129"/>
      <c r="GTM98" s="129"/>
      <c r="GTN98" s="129"/>
      <c r="GTO98" s="129"/>
      <c r="GTP98" s="129"/>
      <c r="GTQ98" s="129"/>
      <c r="GTR98" s="129"/>
      <c r="GTS98" s="129"/>
      <c r="GTT98" s="129"/>
      <c r="GTU98" s="129"/>
      <c r="GTV98" s="129"/>
      <c r="GTW98" s="129"/>
      <c r="GTX98" s="129"/>
      <c r="GTY98" s="129"/>
      <c r="GTZ98" s="129"/>
      <c r="GUA98" s="129"/>
      <c r="GUB98" s="129"/>
      <c r="GUC98" s="129"/>
      <c r="GUD98" s="129"/>
      <c r="GUE98" s="129"/>
      <c r="GUF98" s="129"/>
      <c r="GUG98" s="129"/>
      <c r="GUH98" s="129"/>
      <c r="GUI98" s="129"/>
      <c r="GUJ98" s="129"/>
      <c r="GUK98" s="129"/>
      <c r="GUL98" s="129"/>
      <c r="GUM98" s="129"/>
      <c r="GUN98" s="129"/>
      <c r="GUO98" s="129"/>
      <c r="GUP98" s="129"/>
      <c r="GUQ98" s="129"/>
      <c r="GUR98" s="129"/>
      <c r="GUS98" s="129"/>
      <c r="GUT98" s="129"/>
      <c r="GUU98" s="129"/>
      <c r="GUV98" s="129"/>
      <c r="GUW98" s="129"/>
      <c r="GUX98" s="129"/>
      <c r="GUY98" s="129"/>
      <c r="GUZ98" s="129"/>
      <c r="GVA98" s="129"/>
      <c r="GVB98" s="129"/>
      <c r="GVC98" s="129"/>
      <c r="GVD98" s="129"/>
      <c r="GVE98" s="129"/>
      <c r="GVF98" s="129"/>
      <c r="GVG98" s="129"/>
      <c r="GVH98" s="129"/>
      <c r="GVI98" s="129"/>
      <c r="GVJ98" s="129"/>
      <c r="GVK98" s="129"/>
      <c r="GVL98" s="129"/>
      <c r="GVM98" s="129"/>
      <c r="GVN98" s="129"/>
      <c r="GVO98" s="129"/>
      <c r="GVP98" s="129"/>
      <c r="GVQ98" s="129"/>
      <c r="GVR98" s="129"/>
      <c r="GVS98" s="129"/>
      <c r="GVT98" s="129"/>
      <c r="GVU98" s="129"/>
      <c r="GVV98" s="129"/>
      <c r="GVW98" s="129"/>
      <c r="GVX98" s="129"/>
      <c r="GVY98" s="129"/>
      <c r="GVZ98" s="129"/>
      <c r="GWA98" s="129"/>
      <c r="GWB98" s="129"/>
      <c r="GWC98" s="129"/>
      <c r="GWD98" s="129"/>
      <c r="GWE98" s="129"/>
      <c r="GWF98" s="129"/>
      <c r="GWG98" s="129"/>
      <c r="GWH98" s="129"/>
      <c r="GWI98" s="129"/>
      <c r="GWJ98" s="129"/>
      <c r="GWK98" s="129"/>
      <c r="GWL98" s="129"/>
      <c r="GWM98" s="129"/>
      <c r="GWN98" s="129"/>
      <c r="GWO98" s="129"/>
      <c r="GWP98" s="129"/>
      <c r="GWQ98" s="129"/>
      <c r="GWR98" s="129"/>
      <c r="GWS98" s="129"/>
      <c r="GWT98" s="129"/>
      <c r="GWU98" s="129"/>
      <c r="GWV98" s="129"/>
      <c r="GWW98" s="129"/>
      <c r="GWX98" s="129"/>
      <c r="GWY98" s="129"/>
      <c r="GWZ98" s="129"/>
      <c r="GXA98" s="129"/>
      <c r="GXB98" s="129"/>
      <c r="GXC98" s="129"/>
      <c r="GXD98" s="129"/>
      <c r="GXE98" s="129"/>
      <c r="GXF98" s="129"/>
      <c r="GXG98" s="129"/>
      <c r="GXH98" s="129"/>
      <c r="GXI98" s="129"/>
      <c r="GXJ98" s="129"/>
      <c r="GXK98" s="129"/>
      <c r="GXL98" s="129"/>
      <c r="GXM98" s="129"/>
      <c r="GXN98" s="129"/>
      <c r="GXO98" s="129"/>
      <c r="GXP98" s="129"/>
      <c r="GXQ98" s="129"/>
      <c r="GXR98" s="129"/>
      <c r="GXS98" s="129"/>
      <c r="GXT98" s="129"/>
      <c r="GXU98" s="129"/>
      <c r="GXV98" s="129"/>
      <c r="GXW98" s="129"/>
      <c r="GXX98" s="129"/>
      <c r="GXY98" s="129"/>
      <c r="GXZ98" s="129"/>
      <c r="GYA98" s="129"/>
      <c r="GYB98" s="129"/>
      <c r="GYC98" s="129"/>
      <c r="GYD98" s="129"/>
      <c r="GYE98" s="129"/>
      <c r="GYF98" s="129"/>
      <c r="GYG98" s="129"/>
      <c r="GYH98" s="129"/>
      <c r="GYI98" s="129"/>
      <c r="GYJ98" s="129"/>
      <c r="GYK98" s="129"/>
      <c r="GYL98" s="129"/>
      <c r="GYM98" s="129"/>
      <c r="GYN98" s="129"/>
      <c r="GYO98" s="129"/>
      <c r="GYP98" s="129"/>
      <c r="GYQ98" s="129"/>
      <c r="GYR98" s="129"/>
      <c r="GYS98" s="129"/>
      <c r="GYT98" s="129"/>
      <c r="GYU98" s="129"/>
      <c r="GYV98" s="129"/>
      <c r="GYW98" s="129"/>
      <c r="GYX98" s="129"/>
      <c r="GYY98" s="129"/>
      <c r="GYZ98" s="129"/>
      <c r="GZA98" s="129"/>
      <c r="GZB98" s="129"/>
      <c r="GZC98" s="129"/>
      <c r="GZD98" s="129"/>
      <c r="GZE98" s="129"/>
      <c r="GZF98" s="129"/>
      <c r="GZG98" s="129"/>
      <c r="GZH98" s="129"/>
      <c r="GZI98" s="129"/>
      <c r="GZJ98" s="129"/>
      <c r="GZK98" s="129"/>
      <c r="GZL98" s="129"/>
      <c r="GZM98" s="129"/>
      <c r="GZN98" s="129"/>
      <c r="GZO98" s="129"/>
      <c r="GZP98" s="129"/>
      <c r="GZQ98" s="129"/>
      <c r="GZR98" s="129"/>
      <c r="GZS98" s="129"/>
      <c r="GZT98" s="129"/>
      <c r="GZU98" s="129"/>
      <c r="GZV98" s="129"/>
      <c r="GZW98" s="129"/>
      <c r="GZX98" s="129"/>
      <c r="GZY98" s="129"/>
      <c r="GZZ98" s="129"/>
      <c r="HAA98" s="129"/>
      <c r="HAB98" s="129"/>
      <c r="HAC98" s="129"/>
      <c r="HAD98" s="129"/>
      <c r="HAE98" s="129"/>
      <c r="HAF98" s="129"/>
      <c r="HAG98" s="129"/>
      <c r="HAH98" s="129"/>
      <c r="HAI98" s="129"/>
      <c r="HAJ98" s="129"/>
      <c r="HAK98" s="129"/>
      <c r="HAL98" s="129"/>
      <c r="HAM98" s="129"/>
      <c r="HAN98" s="129"/>
      <c r="HAO98" s="129"/>
      <c r="HAP98" s="129"/>
      <c r="HAQ98" s="129"/>
      <c r="HAR98" s="129"/>
      <c r="HAS98" s="129"/>
      <c r="HAT98" s="129"/>
      <c r="HAU98" s="129"/>
      <c r="HAV98" s="129"/>
      <c r="HAW98" s="129"/>
      <c r="HAX98" s="129"/>
      <c r="HAY98" s="129"/>
      <c r="HAZ98" s="129"/>
      <c r="HBA98" s="129"/>
      <c r="HBB98" s="129"/>
      <c r="HBC98" s="129"/>
      <c r="HBD98" s="129"/>
      <c r="HBE98" s="129"/>
      <c r="HBF98" s="129"/>
      <c r="HBG98" s="129"/>
      <c r="HBH98" s="129"/>
      <c r="HBI98" s="129"/>
      <c r="HBJ98" s="129"/>
      <c r="HBK98" s="129"/>
      <c r="HBL98" s="129"/>
      <c r="HBM98" s="129"/>
      <c r="HBN98" s="129"/>
      <c r="HBO98" s="129"/>
      <c r="HBP98" s="129"/>
      <c r="HBQ98" s="129"/>
      <c r="HBR98" s="129"/>
      <c r="HBS98" s="129"/>
      <c r="HBT98" s="129"/>
      <c r="HBU98" s="129"/>
      <c r="HBV98" s="129"/>
      <c r="HBW98" s="129"/>
      <c r="HBX98" s="129"/>
      <c r="HBY98" s="129"/>
      <c r="HBZ98" s="129"/>
      <c r="HCA98" s="129"/>
      <c r="HCB98" s="129"/>
      <c r="HCC98" s="129"/>
      <c r="HCD98" s="129"/>
      <c r="HCE98" s="129"/>
      <c r="HCF98" s="129"/>
      <c r="HCG98" s="129"/>
      <c r="HCH98" s="129"/>
      <c r="HCI98" s="129"/>
      <c r="HCJ98" s="129"/>
      <c r="HCK98" s="129"/>
      <c r="HCL98" s="129"/>
      <c r="HCM98" s="129"/>
      <c r="HCN98" s="129"/>
      <c r="HCO98" s="129"/>
      <c r="HCP98" s="129"/>
      <c r="HCQ98" s="129"/>
      <c r="HCR98" s="129"/>
      <c r="HCS98" s="129"/>
      <c r="HCT98" s="129"/>
      <c r="HCU98" s="129"/>
      <c r="HCV98" s="129"/>
      <c r="HCW98" s="129"/>
      <c r="HCX98" s="129"/>
      <c r="HCY98" s="129"/>
      <c r="HCZ98" s="129"/>
      <c r="HDA98" s="129"/>
      <c r="HDB98" s="129"/>
      <c r="HDC98" s="129"/>
      <c r="HDD98" s="129"/>
      <c r="HDE98" s="129"/>
      <c r="HDF98" s="129"/>
      <c r="HDG98" s="129"/>
      <c r="HDH98" s="129"/>
      <c r="HDI98" s="129"/>
      <c r="HDJ98" s="129"/>
      <c r="HDK98" s="129"/>
      <c r="HDL98" s="129"/>
      <c r="HDM98" s="129"/>
      <c r="HDN98" s="129"/>
      <c r="HDO98" s="129"/>
      <c r="HDP98" s="129"/>
      <c r="HDQ98" s="129"/>
      <c r="HDR98" s="129"/>
      <c r="HDS98" s="129"/>
      <c r="HDT98" s="129"/>
      <c r="HDU98" s="129"/>
      <c r="HDV98" s="129"/>
      <c r="HDW98" s="129"/>
      <c r="HDX98" s="129"/>
      <c r="HDY98" s="129"/>
      <c r="HDZ98" s="129"/>
      <c r="HEA98" s="129"/>
      <c r="HEB98" s="129"/>
      <c r="HEC98" s="129"/>
      <c r="HED98" s="129"/>
      <c r="HEE98" s="129"/>
      <c r="HEF98" s="129"/>
      <c r="HEG98" s="129"/>
      <c r="HEH98" s="129"/>
      <c r="HEI98" s="129"/>
      <c r="HEJ98" s="129"/>
      <c r="HEK98" s="129"/>
      <c r="HEL98" s="129"/>
      <c r="HEM98" s="129"/>
      <c r="HEN98" s="129"/>
      <c r="HEO98" s="129"/>
      <c r="HEP98" s="129"/>
      <c r="HEQ98" s="129"/>
      <c r="HER98" s="129"/>
      <c r="HES98" s="129"/>
      <c r="HET98" s="129"/>
      <c r="HEU98" s="129"/>
      <c r="HEV98" s="129"/>
      <c r="HEW98" s="129"/>
      <c r="HEX98" s="129"/>
      <c r="HEY98" s="129"/>
      <c r="HEZ98" s="129"/>
      <c r="HFA98" s="129"/>
      <c r="HFB98" s="129"/>
      <c r="HFC98" s="129"/>
      <c r="HFD98" s="129"/>
      <c r="HFE98" s="129"/>
      <c r="HFF98" s="129"/>
      <c r="HFG98" s="129"/>
      <c r="HFH98" s="129"/>
      <c r="HFI98" s="129"/>
      <c r="HFJ98" s="129"/>
      <c r="HFK98" s="129"/>
      <c r="HFL98" s="129"/>
      <c r="HFM98" s="129"/>
      <c r="HFN98" s="129"/>
      <c r="HFO98" s="129"/>
      <c r="HFP98" s="129"/>
      <c r="HFQ98" s="129"/>
      <c r="HFR98" s="129"/>
      <c r="HFS98" s="129"/>
      <c r="HFT98" s="129"/>
      <c r="HFU98" s="129"/>
      <c r="HFV98" s="129"/>
      <c r="HFW98" s="129"/>
      <c r="HFX98" s="129"/>
      <c r="HFY98" s="129"/>
      <c r="HFZ98" s="129"/>
      <c r="HGA98" s="129"/>
      <c r="HGB98" s="129"/>
      <c r="HGC98" s="129"/>
      <c r="HGD98" s="129"/>
      <c r="HGE98" s="129"/>
      <c r="HGF98" s="129"/>
      <c r="HGG98" s="129"/>
      <c r="HGH98" s="129"/>
      <c r="HGI98" s="129"/>
      <c r="HGJ98" s="129"/>
      <c r="HGK98" s="129"/>
      <c r="HGL98" s="129"/>
      <c r="HGM98" s="129"/>
      <c r="HGN98" s="129"/>
      <c r="HGO98" s="129"/>
      <c r="HGP98" s="129"/>
      <c r="HGQ98" s="129"/>
      <c r="HGR98" s="129"/>
      <c r="HGS98" s="129"/>
      <c r="HGT98" s="129"/>
      <c r="HGU98" s="129"/>
      <c r="HGV98" s="129"/>
      <c r="HGW98" s="129"/>
      <c r="HGX98" s="129"/>
      <c r="HGY98" s="129"/>
      <c r="HGZ98" s="129"/>
      <c r="HHA98" s="129"/>
      <c r="HHB98" s="129"/>
      <c r="HHC98" s="129"/>
      <c r="HHD98" s="129"/>
      <c r="HHE98" s="129"/>
      <c r="HHF98" s="129"/>
      <c r="HHG98" s="129"/>
      <c r="HHH98" s="129"/>
      <c r="HHI98" s="129"/>
      <c r="HHJ98" s="129"/>
      <c r="HHK98" s="129"/>
      <c r="HHL98" s="129"/>
      <c r="HHM98" s="129"/>
      <c r="HHN98" s="129"/>
      <c r="HHO98" s="129"/>
      <c r="HHP98" s="129"/>
      <c r="HHQ98" s="129"/>
      <c r="HHR98" s="129"/>
      <c r="HHS98" s="129"/>
      <c r="HHT98" s="129"/>
      <c r="HHU98" s="129"/>
      <c r="HHV98" s="129"/>
      <c r="HHW98" s="129"/>
      <c r="HHX98" s="129"/>
      <c r="HHY98" s="129"/>
      <c r="HHZ98" s="129"/>
      <c r="HIA98" s="129"/>
      <c r="HIB98" s="129"/>
      <c r="HIC98" s="129"/>
      <c r="HID98" s="129"/>
      <c r="HIE98" s="129"/>
      <c r="HIF98" s="129"/>
      <c r="HIG98" s="129"/>
      <c r="HIH98" s="129"/>
      <c r="HII98" s="129"/>
      <c r="HIJ98" s="129"/>
      <c r="HIK98" s="129"/>
      <c r="HIL98" s="129"/>
      <c r="HIM98" s="129"/>
      <c r="HIN98" s="129"/>
      <c r="HIO98" s="129"/>
      <c r="HIP98" s="129"/>
      <c r="HIQ98" s="129"/>
      <c r="HIR98" s="129"/>
      <c r="HIS98" s="129"/>
      <c r="HIT98" s="129"/>
      <c r="HIU98" s="129"/>
      <c r="HIV98" s="129"/>
      <c r="HIW98" s="129"/>
      <c r="HIX98" s="129"/>
      <c r="HIY98" s="129"/>
      <c r="HIZ98" s="129"/>
      <c r="HJA98" s="129"/>
      <c r="HJB98" s="129"/>
      <c r="HJC98" s="129"/>
      <c r="HJD98" s="129"/>
      <c r="HJE98" s="129"/>
      <c r="HJF98" s="129"/>
      <c r="HJG98" s="129"/>
      <c r="HJH98" s="129"/>
      <c r="HJI98" s="129"/>
      <c r="HJJ98" s="129"/>
      <c r="HJK98" s="129"/>
      <c r="HJL98" s="129"/>
      <c r="HJM98" s="129"/>
      <c r="HJN98" s="129"/>
      <c r="HJO98" s="129"/>
      <c r="HJP98" s="129"/>
      <c r="HJQ98" s="129"/>
      <c r="HJR98" s="129"/>
      <c r="HJS98" s="129"/>
      <c r="HJT98" s="129"/>
      <c r="HJU98" s="129"/>
      <c r="HJV98" s="129"/>
      <c r="HJW98" s="129"/>
      <c r="HJX98" s="129"/>
      <c r="HJY98" s="129"/>
      <c r="HJZ98" s="129"/>
      <c r="HKA98" s="129"/>
      <c r="HKB98" s="129"/>
      <c r="HKC98" s="129"/>
      <c r="HKD98" s="129"/>
      <c r="HKE98" s="129"/>
      <c r="HKF98" s="129"/>
      <c r="HKG98" s="129"/>
      <c r="HKH98" s="129"/>
      <c r="HKI98" s="129"/>
      <c r="HKJ98" s="129"/>
      <c r="HKK98" s="129"/>
      <c r="HKL98" s="129"/>
      <c r="HKM98" s="129"/>
      <c r="HKN98" s="129"/>
      <c r="HKO98" s="129"/>
      <c r="HKP98" s="129"/>
      <c r="HKQ98" s="129"/>
      <c r="HKR98" s="129"/>
      <c r="HKS98" s="129"/>
      <c r="HKT98" s="129"/>
      <c r="HKU98" s="129"/>
      <c r="HKV98" s="129"/>
      <c r="HKW98" s="129"/>
      <c r="HKX98" s="129"/>
      <c r="HKY98" s="129"/>
      <c r="HKZ98" s="129"/>
      <c r="HLA98" s="129"/>
      <c r="HLB98" s="129"/>
      <c r="HLC98" s="129"/>
      <c r="HLD98" s="129"/>
      <c r="HLE98" s="129"/>
      <c r="HLF98" s="129"/>
      <c r="HLG98" s="129"/>
      <c r="HLH98" s="129"/>
      <c r="HLI98" s="129"/>
      <c r="HLJ98" s="129"/>
      <c r="HLK98" s="129"/>
      <c r="HLL98" s="129"/>
      <c r="HLM98" s="129"/>
      <c r="HLN98" s="129"/>
      <c r="HLO98" s="129"/>
      <c r="HLP98" s="129"/>
      <c r="HLQ98" s="129"/>
      <c r="HLR98" s="129"/>
      <c r="HLS98" s="129"/>
      <c r="HLT98" s="129"/>
      <c r="HLU98" s="129"/>
      <c r="HLV98" s="129"/>
      <c r="HLW98" s="129"/>
      <c r="HLX98" s="129"/>
      <c r="HLY98" s="129"/>
      <c r="HLZ98" s="129"/>
      <c r="HMA98" s="129"/>
      <c r="HMB98" s="129"/>
      <c r="HMC98" s="129"/>
      <c r="HMD98" s="129"/>
      <c r="HME98" s="129"/>
      <c r="HMF98" s="129"/>
      <c r="HMG98" s="129"/>
      <c r="HMH98" s="129"/>
      <c r="HMI98" s="129"/>
      <c r="HMJ98" s="129"/>
      <c r="HMK98" s="129"/>
      <c r="HML98" s="129"/>
      <c r="HMM98" s="129"/>
      <c r="HMN98" s="129"/>
      <c r="HMO98" s="129"/>
      <c r="HMP98" s="129"/>
      <c r="HMQ98" s="129"/>
      <c r="HMR98" s="129"/>
      <c r="HMS98" s="129"/>
      <c r="HMT98" s="129"/>
      <c r="HMU98" s="129"/>
      <c r="HMV98" s="129"/>
      <c r="HMW98" s="129"/>
      <c r="HMX98" s="129"/>
      <c r="HMY98" s="129"/>
      <c r="HMZ98" s="129"/>
      <c r="HNA98" s="129"/>
      <c r="HNB98" s="129"/>
      <c r="HNC98" s="129"/>
      <c r="HND98" s="129"/>
      <c r="HNE98" s="129"/>
      <c r="HNF98" s="129"/>
      <c r="HNG98" s="129"/>
      <c r="HNH98" s="129"/>
      <c r="HNI98" s="129"/>
      <c r="HNJ98" s="129"/>
      <c r="HNK98" s="129"/>
      <c r="HNL98" s="129"/>
      <c r="HNM98" s="129"/>
      <c r="HNN98" s="129"/>
      <c r="HNO98" s="129"/>
      <c r="HNP98" s="129"/>
      <c r="HNQ98" s="129"/>
      <c r="HNR98" s="129"/>
      <c r="HNS98" s="129"/>
      <c r="HNT98" s="129"/>
      <c r="HNU98" s="129"/>
      <c r="HNV98" s="129"/>
      <c r="HNW98" s="129"/>
      <c r="HNX98" s="129"/>
      <c r="HNY98" s="129"/>
      <c r="HNZ98" s="129"/>
      <c r="HOA98" s="129"/>
      <c r="HOB98" s="129"/>
      <c r="HOC98" s="129"/>
      <c r="HOD98" s="129"/>
      <c r="HOE98" s="129"/>
      <c r="HOF98" s="129"/>
      <c r="HOG98" s="129"/>
      <c r="HOH98" s="129"/>
      <c r="HOI98" s="129"/>
      <c r="HOJ98" s="129"/>
      <c r="HOK98" s="129"/>
      <c r="HOL98" s="129"/>
      <c r="HOM98" s="129"/>
      <c r="HON98" s="129"/>
      <c r="HOO98" s="129"/>
      <c r="HOP98" s="129"/>
      <c r="HOQ98" s="129"/>
      <c r="HOR98" s="129"/>
      <c r="HOS98" s="129"/>
      <c r="HOT98" s="129"/>
      <c r="HOU98" s="129"/>
      <c r="HOV98" s="129"/>
      <c r="HOW98" s="129"/>
      <c r="HOX98" s="129"/>
      <c r="HOY98" s="129"/>
      <c r="HOZ98" s="129"/>
      <c r="HPA98" s="129"/>
      <c r="HPB98" s="129"/>
      <c r="HPC98" s="129"/>
      <c r="HPD98" s="129"/>
      <c r="HPE98" s="129"/>
      <c r="HPF98" s="129"/>
      <c r="HPG98" s="129"/>
      <c r="HPH98" s="129"/>
      <c r="HPI98" s="129"/>
      <c r="HPJ98" s="129"/>
      <c r="HPK98" s="129"/>
      <c r="HPL98" s="129"/>
      <c r="HPM98" s="129"/>
      <c r="HPN98" s="129"/>
      <c r="HPO98" s="129"/>
      <c r="HPP98" s="129"/>
      <c r="HPQ98" s="129"/>
      <c r="HPR98" s="129"/>
      <c r="HPS98" s="129"/>
      <c r="HPT98" s="129"/>
      <c r="HPU98" s="129"/>
      <c r="HPV98" s="129"/>
      <c r="HPW98" s="129"/>
      <c r="HPX98" s="129"/>
      <c r="HPY98" s="129"/>
      <c r="HPZ98" s="129"/>
      <c r="HQA98" s="129"/>
      <c r="HQB98" s="129"/>
      <c r="HQC98" s="129"/>
      <c r="HQD98" s="129"/>
      <c r="HQE98" s="129"/>
      <c r="HQF98" s="129"/>
      <c r="HQG98" s="129"/>
      <c r="HQH98" s="129"/>
      <c r="HQI98" s="129"/>
      <c r="HQJ98" s="129"/>
      <c r="HQK98" s="129"/>
      <c r="HQL98" s="129"/>
      <c r="HQM98" s="129"/>
      <c r="HQN98" s="129"/>
      <c r="HQO98" s="129"/>
      <c r="HQP98" s="129"/>
      <c r="HQQ98" s="129"/>
      <c r="HQR98" s="129"/>
      <c r="HQS98" s="129"/>
      <c r="HQT98" s="129"/>
      <c r="HQU98" s="129"/>
      <c r="HQV98" s="129"/>
      <c r="HQW98" s="129"/>
      <c r="HQX98" s="129"/>
      <c r="HQY98" s="129"/>
      <c r="HQZ98" s="129"/>
      <c r="HRA98" s="129"/>
      <c r="HRB98" s="129"/>
      <c r="HRC98" s="129"/>
      <c r="HRD98" s="129"/>
      <c r="HRE98" s="129"/>
      <c r="HRF98" s="129"/>
      <c r="HRG98" s="129"/>
      <c r="HRH98" s="129"/>
      <c r="HRI98" s="129"/>
      <c r="HRJ98" s="129"/>
      <c r="HRK98" s="129"/>
      <c r="HRL98" s="129"/>
      <c r="HRM98" s="129"/>
      <c r="HRN98" s="129"/>
      <c r="HRO98" s="129"/>
      <c r="HRP98" s="129"/>
      <c r="HRQ98" s="129"/>
      <c r="HRR98" s="129"/>
      <c r="HRS98" s="129"/>
      <c r="HRT98" s="129"/>
      <c r="HRU98" s="129"/>
      <c r="HRV98" s="129"/>
      <c r="HRW98" s="129"/>
      <c r="HRX98" s="129"/>
      <c r="HRY98" s="129"/>
      <c r="HRZ98" s="129"/>
      <c r="HSA98" s="129"/>
      <c r="HSB98" s="129"/>
      <c r="HSC98" s="129"/>
      <c r="HSD98" s="129"/>
      <c r="HSE98" s="129"/>
      <c r="HSF98" s="129"/>
      <c r="HSG98" s="129"/>
      <c r="HSH98" s="129"/>
      <c r="HSI98" s="129"/>
      <c r="HSJ98" s="129"/>
      <c r="HSK98" s="129"/>
      <c r="HSL98" s="129"/>
      <c r="HSM98" s="129"/>
      <c r="HSN98" s="129"/>
      <c r="HSO98" s="129"/>
      <c r="HSP98" s="129"/>
      <c r="HSQ98" s="129"/>
      <c r="HSR98" s="129"/>
      <c r="HSS98" s="129"/>
      <c r="HST98" s="129"/>
      <c r="HSU98" s="129"/>
      <c r="HSV98" s="129"/>
      <c r="HSW98" s="129"/>
      <c r="HSX98" s="129"/>
      <c r="HSY98" s="129"/>
      <c r="HSZ98" s="129"/>
      <c r="HTA98" s="129"/>
      <c r="HTB98" s="129"/>
      <c r="HTC98" s="129"/>
      <c r="HTD98" s="129"/>
      <c r="HTE98" s="129"/>
      <c r="HTF98" s="129"/>
      <c r="HTG98" s="129"/>
      <c r="HTH98" s="129"/>
      <c r="HTI98" s="129"/>
      <c r="HTJ98" s="129"/>
      <c r="HTK98" s="129"/>
      <c r="HTL98" s="129"/>
      <c r="HTM98" s="129"/>
      <c r="HTN98" s="129"/>
      <c r="HTO98" s="129"/>
      <c r="HTP98" s="129"/>
      <c r="HTQ98" s="129"/>
      <c r="HTR98" s="129"/>
      <c r="HTS98" s="129"/>
      <c r="HTT98" s="129"/>
      <c r="HTU98" s="129"/>
      <c r="HTV98" s="129"/>
      <c r="HTW98" s="129"/>
      <c r="HTX98" s="129"/>
      <c r="HTY98" s="129"/>
      <c r="HTZ98" s="129"/>
      <c r="HUA98" s="129"/>
      <c r="HUB98" s="129"/>
      <c r="HUC98" s="129"/>
      <c r="HUD98" s="129"/>
      <c r="HUE98" s="129"/>
      <c r="HUF98" s="129"/>
      <c r="HUG98" s="129"/>
      <c r="HUH98" s="129"/>
      <c r="HUI98" s="129"/>
      <c r="HUJ98" s="129"/>
      <c r="HUK98" s="129"/>
      <c r="HUL98" s="129"/>
      <c r="HUM98" s="129"/>
      <c r="HUN98" s="129"/>
      <c r="HUO98" s="129"/>
      <c r="HUP98" s="129"/>
      <c r="HUQ98" s="129"/>
      <c r="HUR98" s="129"/>
      <c r="HUS98" s="129"/>
      <c r="HUT98" s="129"/>
      <c r="HUU98" s="129"/>
      <c r="HUV98" s="129"/>
      <c r="HUW98" s="129"/>
      <c r="HUX98" s="129"/>
      <c r="HUY98" s="129"/>
      <c r="HUZ98" s="129"/>
      <c r="HVA98" s="129"/>
      <c r="HVB98" s="129"/>
      <c r="HVC98" s="129"/>
      <c r="HVD98" s="129"/>
      <c r="HVE98" s="129"/>
      <c r="HVF98" s="129"/>
      <c r="HVG98" s="129"/>
      <c r="HVH98" s="129"/>
      <c r="HVI98" s="129"/>
      <c r="HVJ98" s="129"/>
      <c r="HVK98" s="129"/>
      <c r="HVL98" s="129"/>
      <c r="HVM98" s="129"/>
      <c r="HVN98" s="129"/>
      <c r="HVO98" s="129"/>
      <c r="HVP98" s="129"/>
      <c r="HVQ98" s="129"/>
      <c r="HVR98" s="129"/>
      <c r="HVS98" s="129"/>
      <c r="HVT98" s="129"/>
      <c r="HVU98" s="129"/>
      <c r="HVV98" s="129"/>
      <c r="HVW98" s="129"/>
      <c r="HVX98" s="129"/>
      <c r="HVY98" s="129"/>
      <c r="HVZ98" s="129"/>
      <c r="HWA98" s="129"/>
      <c r="HWB98" s="129"/>
      <c r="HWC98" s="129"/>
      <c r="HWD98" s="129"/>
      <c r="HWE98" s="129"/>
      <c r="HWF98" s="129"/>
      <c r="HWG98" s="129"/>
      <c r="HWH98" s="129"/>
      <c r="HWI98" s="129"/>
      <c r="HWJ98" s="129"/>
      <c r="HWK98" s="129"/>
      <c r="HWL98" s="129"/>
      <c r="HWM98" s="129"/>
      <c r="HWN98" s="129"/>
      <c r="HWO98" s="129"/>
      <c r="HWP98" s="129"/>
      <c r="HWQ98" s="129"/>
      <c r="HWR98" s="129"/>
      <c r="HWS98" s="129"/>
      <c r="HWT98" s="129"/>
      <c r="HWU98" s="129"/>
      <c r="HWV98" s="129"/>
      <c r="HWW98" s="129"/>
      <c r="HWX98" s="129"/>
      <c r="HWY98" s="129"/>
      <c r="HWZ98" s="129"/>
      <c r="HXA98" s="129"/>
      <c r="HXB98" s="129"/>
      <c r="HXC98" s="129"/>
      <c r="HXD98" s="129"/>
      <c r="HXE98" s="129"/>
      <c r="HXF98" s="129"/>
      <c r="HXG98" s="129"/>
      <c r="HXH98" s="129"/>
      <c r="HXI98" s="129"/>
      <c r="HXJ98" s="129"/>
      <c r="HXK98" s="129"/>
      <c r="HXL98" s="129"/>
      <c r="HXM98" s="129"/>
      <c r="HXN98" s="129"/>
      <c r="HXO98" s="129"/>
      <c r="HXP98" s="129"/>
      <c r="HXQ98" s="129"/>
      <c r="HXR98" s="129"/>
      <c r="HXS98" s="129"/>
      <c r="HXT98" s="129"/>
      <c r="HXU98" s="129"/>
      <c r="HXV98" s="129"/>
      <c r="HXW98" s="129"/>
      <c r="HXX98" s="129"/>
      <c r="HXY98" s="129"/>
      <c r="HXZ98" s="129"/>
      <c r="HYA98" s="129"/>
      <c r="HYB98" s="129"/>
      <c r="HYC98" s="129"/>
      <c r="HYD98" s="129"/>
      <c r="HYE98" s="129"/>
      <c r="HYF98" s="129"/>
      <c r="HYG98" s="129"/>
      <c r="HYH98" s="129"/>
      <c r="HYI98" s="129"/>
      <c r="HYJ98" s="129"/>
      <c r="HYK98" s="129"/>
      <c r="HYL98" s="129"/>
      <c r="HYM98" s="129"/>
      <c r="HYN98" s="129"/>
      <c r="HYO98" s="129"/>
      <c r="HYP98" s="129"/>
      <c r="HYQ98" s="129"/>
      <c r="HYR98" s="129"/>
      <c r="HYS98" s="129"/>
      <c r="HYT98" s="129"/>
      <c r="HYU98" s="129"/>
      <c r="HYV98" s="129"/>
      <c r="HYW98" s="129"/>
      <c r="HYX98" s="129"/>
      <c r="HYY98" s="129"/>
      <c r="HYZ98" s="129"/>
      <c r="HZA98" s="129"/>
      <c r="HZB98" s="129"/>
      <c r="HZC98" s="129"/>
      <c r="HZD98" s="129"/>
      <c r="HZE98" s="129"/>
      <c r="HZF98" s="129"/>
      <c r="HZG98" s="129"/>
      <c r="HZH98" s="129"/>
      <c r="HZI98" s="129"/>
      <c r="HZJ98" s="129"/>
      <c r="HZK98" s="129"/>
      <c r="HZL98" s="129"/>
      <c r="HZM98" s="129"/>
      <c r="HZN98" s="129"/>
      <c r="HZO98" s="129"/>
      <c r="HZP98" s="129"/>
      <c r="HZQ98" s="129"/>
      <c r="HZR98" s="129"/>
      <c r="HZS98" s="129"/>
      <c r="HZT98" s="129"/>
      <c r="HZU98" s="129"/>
      <c r="HZV98" s="129"/>
      <c r="HZW98" s="129"/>
      <c r="HZX98" s="129"/>
      <c r="HZY98" s="129"/>
      <c r="HZZ98" s="129"/>
      <c r="IAA98" s="129"/>
      <c r="IAB98" s="129"/>
      <c r="IAC98" s="129"/>
      <c r="IAD98" s="129"/>
      <c r="IAE98" s="129"/>
      <c r="IAF98" s="129"/>
      <c r="IAG98" s="129"/>
      <c r="IAH98" s="129"/>
      <c r="IAI98" s="129"/>
      <c r="IAJ98" s="129"/>
      <c r="IAK98" s="129"/>
      <c r="IAL98" s="129"/>
      <c r="IAM98" s="129"/>
      <c r="IAN98" s="129"/>
      <c r="IAO98" s="129"/>
      <c r="IAP98" s="129"/>
      <c r="IAQ98" s="129"/>
      <c r="IAR98" s="129"/>
      <c r="IAS98" s="129"/>
      <c r="IAT98" s="129"/>
      <c r="IAU98" s="129"/>
      <c r="IAV98" s="129"/>
      <c r="IAW98" s="129"/>
      <c r="IAX98" s="129"/>
      <c r="IAY98" s="129"/>
      <c r="IAZ98" s="129"/>
      <c r="IBA98" s="129"/>
      <c r="IBB98" s="129"/>
      <c r="IBC98" s="129"/>
      <c r="IBD98" s="129"/>
      <c r="IBE98" s="129"/>
      <c r="IBF98" s="129"/>
      <c r="IBG98" s="129"/>
      <c r="IBH98" s="129"/>
      <c r="IBI98" s="129"/>
      <c r="IBJ98" s="129"/>
      <c r="IBK98" s="129"/>
      <c r="IBL98" s="129"/>
      <c r="IBM98" s="129"/>
      <c r="IBN98" s="129"/>
      <c r="IBO98" s="129"/>
      <c r="IBP98" s="129"/>
      <c r="IBQ98" s="129"/>
      <c r="IBR98" s="129"/>
      <c r="IBS98" s="129"/>
      <c r="IBT98" s="129"/>
      <c r="IBU98" s="129"/>
      <c r="IBV98" s="129"/>
      <c r="IBW98" s="129"/>
      <c r="IBX98" s="129"/>
      <c r="IBY98" s="129"/>
      <c r="IBZ98" s="129"/>
      <c r="ICA98" s="129"/>
      <c r="ICB98" s="129"/>
      <c r="ICC98" s="129"/>
      <c r="ICD98" s="129"/>
      <c r="ICE98" s="129"/>
      <c r="ICF98" s="129"/>
      <c r="ICG98" s="129"/>
      <c r="ICH98" s="129"/>
      <c r="ICI98" s="129"/>
      <c r="ICJ98" s="129"/>
      <c r="ICK98" s="129"/>
      <c r="ICL98" s="129"/>
      <c r="ICM98" s="129"/>
      <c r="ICN98" s="129"/>
      <c r="ICO98" s="129"/>
      <c r="ICP98" s="129"/>
      <c r="ICQ98" s="129"/>
      <c r="ICR98" s="129"/>
      <c r="ICS98" s="129"/>
      <c r="ICT98" s="129"/>
      <c r="ICU98" s="129"/>
      <c r="ICV98" s="129"/>
      <c r="ICW98" s="129"/>
      <c r="ICX98" s="129"/>
      <c r="ICY98" s="129"/>
      <c r="ICZ98" s="129"/>
      <c r="IDA98" s="129"/>
      <c r="IDB98" s="129"/>
      <c r="IDC98" s="129"/>
      <c r="IDD98" s="129"/>
      <c r="IDE98" s="129"/>
      <c r="IDF98" s="129"/>
      <c r="IDG98" s="129"/>
      <c r="IDH98" s="129"/>
      <c r="IDI98" s="129"/>
      <c r="IDJ98" s="129"/>
      <c r="IDK98" s="129"/>
      <c r="IDL98" s="129"/>
      <c r="IDM98" s="129"/>
      <c r="IDN98" s="129"/>
      <c r="IDO98" s="129"/>
      <c r="IDP98" s="129"/>
      <c r="IDQ98" s="129"/>
      <c r="IDR98" s="129"/>
      <c r="IDS98" s="129"/>
      <c r="IDT98" s="129"/>
      <c r="IDU98" s="129"/>
      <c r="IDV98" s="129"/>
      <c r="IDW98" s="129"/>
      <c r="IDX98" s="129"/>
      <c r="IDY98" s="129"/>
      <c r="IDZ98" s="129"/>
      <c r="IEA98" s="129"/>
      <c r="IEB98" s="129"/>
      <c r="IEC98" s="129"/>
      <c r="IED98" s="129"/>
      <c r="IEE98" s="129"/>
      <c r="IEF98" s="129"/>
      <c r="IEG98" s="129"/>
      <c r="IEH98" s="129"/>
      <c r="IEI98" s="129"/>
      <c r="IEJ98" s="129"/>
      <c r="IEK98" s="129"/>
      <c r="IEL98" s="129"/>
      <c r="IEM98" s="129"/>
      <c r="IEN98" s="129"/>
      <c r="IEO98" s="129"/>
      <c r="IEP98" s="129"/>
      <c r="IEQ98" s="129"/>
      <c r="IER98" s="129"/>
      <c r="IES98" s="129"/>
      <c r="IET98" s="129"/>
      <c r="IEU98" s="129"/>
      <c r="IEV98" s="129"/>
      <c r="IEW98" s="129"/>
      <c r="IEX98" s="129"/>
      <c r="IEY98" s="129"/>
      <c r="IEZ98" s="129"/>
      <c r="IFA98" s="129"/>
      <c r="IFB98" s="129"/>
      <c r="IFC98" s="129"/>
      <c r="IFD98" s="129"/>
      <c r="IFE98" s="129"/>
      <c r="IFF98" s="129"/>
      <c r="IFG98" s="129"/>
      <c r="IFH98" s="129"/>
      <c r="IFI98" s="129"/>
      <c r="IFJ98" s="129"/>
      <c r="IFK98" s="129"/>
      <c r="IFL98" s="129"/>
      <c r="IFM98" s="129"/>
      <c r="IFN98" s="129"/>
      <c r="IFO98" s="129"/>
      <c r="IFP98" s="129"/>
      <c r="IFQ98" s="129"/>
      <c r="IFR98" s="129"/>
      <c r="IFS98" s="129"/>
      <c r="IFT98" s="129"/>
      <c r="IFU98" s="129"/>
      <c r="IFV98" s="129"/>
      <c r="IFW98" s="129"/>
      <c r="IFX98" s="129"/>
      <c r="IFY98" s="129"/>
      <c r="IFZ98" s="129"/>
      <c r="IGA98" s="129"/>
      <c r="IGB98" s="129"/>
      <c r="IGC98" s="129"/>
      <c r="IGD98" s="129"/>
      <c r="IGE98" s="129"/>
      <c r="IGF98" s="129"/>
      <c r="IGG98" s="129"/>
      <c r="IGH98" s="129"/>
      <c r="IGI98" s="129"/>
      <c r="IGJ98" s="129"/>
      <c r="IGK98" s="129"/>
      <c r="IGL98" s="129"/>
      <c r="IGM98" s="129"/>
      <c r="IGN98" s="129"/>
      <c r="IGO98" s="129"/>
      <c r="IGP98" s="129"/>
      <c r="IGQ98" s="129"/>
      <c r="IGR98" s="129"/>
      <c r="IGS98" s="129"/>
      <c r="IGT98" s="129"/>
      <c r="IGU98" s="129"/>
      <c r="IGV98" s="129"/>
      <c r="IGW98" s="129"/>
      <c r="IGX98" s="129"/>
      <c r="IGY98" s="129"/>
      <c r="IGZ98" s="129"/>
      <c r="IHA98" s="129"/>
      <c r="IHB98" s="129"/>
      <c r="IHC98" s="129"/>
      <c r="IHD98" s="129"/>
      <c r="IHE98" s="129"/>
      <c r="IHF98" s="129"/>
      <c r="IHG98" s="129"/>
      <c r="IHH98" s="129"/>
      <c r="IHI98" s="129"/>
      <c r="IHJ98" s="129"/>
      <c r="IHK98" s="129"/>
      <c r="IHL98" s="129"/>
      <c r="IHM98" s="129"/>
      <c r="IHN98" s="129"/>
      <c r="IHO98" s="129"/>
      <c r="IHP98" s="129"/>
      <c r="IHQ98" s="129"/>
      <c r="IHR98" s="129"/>
      <c r="IHS98" s="129"/>
      <c r="IHT98" s="129"/>
      <c r="IHU98" s="129"/>
      <c r="IHV98" s="129"/>
      <c r="IHW98" s="129"/>
      <c r="IHX98" s="129"/>
      <c r="IHY98" s="129"/>
      <c r="IHZ98" s="129"/>
      <c r="IIA98" s="129"/>
      <c r="IIB98" s="129"/>
      <c r="IIC98" s="129"/>
      <c r="IID98" s="129"/>
      <c r="IIE98" s="129"/>
      <c r="IIF98" s="129"/>
      <c r="IIG98" s="129"/>
      <c r="IIH98" s="129"/>
      <c r="III98" s="129"/>
      <c r="IIJ98" s="129"/>
      <c r="IIK98" s="129"/>
      <c r="IIL98" s="129"/>
      <c r="IIM98" s="129"/>
      <c r="IIN98" s="129"/>
      <c r="IIO98" s="129"/>
      <c r="IIP98" s="129"/>
      <c r="IIQ98" s="129"/>
      <c r="IIR98" s="129"/>
      <c r="IIS98" s="129"/>
      <c r="IIT98" s="129"/>
      <c r="IIU98" s="129"/>
      <c r="IIV98" s="129"/>
      <c r="IIW98" s="129"/>
      <c r="IIX98" s="129"/>
      <c r="IIY98" s="129"/>
      <c r="IIZ98" s="129"/>
      <c r="IJA98" s="129"/>
      <c r="IJB98" s="129"/>
      <c r="IJC98" s="129"/>
      <c r="IJD98" s="129"/>
      <c r="IJE98" s="129"/>
      <c r="IJF98" s="129"/>
      <c r="IJG98" s="129"/>
      <c r="IJH98" s="129"/>
      <c r="IJI98" s="129"/>
      <c r="IJJ98" s="129"/>
      <c r="IJK98" s="129"/>
      <c r="IJL98" s="129"/>
      <c r="IJM98" s="129"/>
      <c r="IJN98" s="129"/>
      <c r="IJO98" s="129"/>
      <c r="IJP98" s="129"/>
      <c r="IJQ98" s="129"/>
      <c r="IJR98" s="129"/>
      <c r="IJS98" s="129"/>
      <c r="IJT98" s="129"/>
      <c r="IJU98" s="129"/>
      <c r="IJV98" s="129"/>
      <c r="IJW98" s="129"/>
      <c r="IJX98" s="129"/>
      <c r="IJY98" s="129"/>
      <c r="IJZ98" s="129"/>
      <c r="IKA98" s="129"/>
      <c r="IKB98" s="129"/>
      <c r="IKC98" s="129"/>
      <c r="IKD98" s="129"/>
      <c r="IKE98" s="129"/>
      <c r="IKF98" s="129"/>
      <c r="IKG98" s="129"/>
      <c r="IKH98" s="129"/>
      <c r="IKI98" s="129"/>
      <c r="IKJ98" s="129"/>
      <c r="IKK98" s="129"/>
      <c r="IKL98" s="129"/>
      <c r="IKM98" s="129"/>
      <c r="IKN98" s="129"/>
      <c r="IKO98" s="129"/>
      <c r="IKP98" s="129"/>
      <c r="IKQ98" s="129"/>
      <c r="IKR98" s="129"/>
      <c r="IKS98" s="129"/>
      <c r="IKT98" s="129"/>
      <c r="IKU98" s="129"/>
      <c r="IKV98" s="129"/>
      <c r="IKW98" s="129"/>
      <c r="IKX98" s="129"/>
      <c r="IKY98" s="129"/>
      <c r="IKZ98" s="129"/>
      <c r="ILA98" s="129"/>
      <c r="ILB98" s="129"/>
      <c r="ILC98" s="129"/>
      <c r="ILD98" s="129"/>
      <c r="ILE98" s="129"/>
      <c r="ILF98" s="129"/>
      <c r="ILG98" s="129"/>
      <c r="ILH98" s="129"/>
      <c r="ILI98" s="129"/>
      <c r="ILJ98" s="129"/>
      <c r="ILK98" s="129"/>
      <c r="ILL98" s="129"/>
      <c r="ILM98" s="129"/>
      <c r="ILN98" s="129"/>
      <c r="ILO98" s="129"/>
      <c r="ILP98" s="129"/>
      <c r="ILQ98" s="129"/>
      <c r="ILR98" s="129"/>
      <c r="ILS98" s="129"/>
      <c r="ILT98" s="129"/>
      <c r="ILU98" s="129"/>
      <c r="ILV98" s="129"/>
      <c r="ILW98" s="129"/>
      <c r="ILX98" s="129"/>
      <c r="ILY98" s="129"/>
      <c r="ILZ98" s="129"/>
      <c r="IMA98" s="129"/>
      <c r="IMB98" s="129"/>
      <c r="IMC98" s="129"/>
      <c r="IMD98" s="129"/>
      <c r="IME98" s="129"/>
      <c r="IMF98" s="129"/>
      <c r="IMG98" s="129"/>
      <c r="IMH98" s="129"/>
      <c r="IMI98" s="129"/>
      <c r="IMJ98" s="129"/>
      <c r="IMK98" s="129"/>
      <c r="IML98" s="129"/>
      <c r="IMM98" s="129"/>
      <c r="IMN98" s="129"/>
      <c r="IMO98" s="129"/>
      <c r="IMP98" s="129"/>
      <c r="IMQ98" s="129"/>
      <c r="IMR98" s="129"/>
      <c r="IMS98" s="129"/>
      <c r="IMT98" s="129"/>
      <c r="IMU98" s="129"/>
      <c r="IMV98" s="129"/>
      <c r="IMW98" s="129"/>
      <c r="IMX98" s="129"/>
      <c r="IMY98" s="129"/>
      <c r="IMZ98" s="129"/>
      <c r="INA98" s="129"/>
      <c r="INB98" s="129"/>
      <c r="INC98" s="129"/>
      <c r="IND98" s="129"/>
      <c r="INE98" s="129"/>
      <c r="INF98" s="129"/>
      <c r="ING98" s="129"/>
      <c r="INH98" s="129"/>
      <c r="INI98" s="129"/>
      <c r="INJ98" s="129"/>
      <c r="INK98" s="129"/>
      <c r="INL98" s="129"/>
      <c r="INM98" s="129"/>
      <c r="INN98" s="129"/>
      <c r="INO98" s="129"/>
      <c r="INP98" s="129"/>
      <c r="INQ98" s="129"/>
      <c r="INR98" s="129"/>
      <c r="INS98" s="129"/>
      <c r="INT98" s="129"/>
      <c r="INU98" s="129"/>
      <c r="INV98" s="129"/>
      <c r="INW98" s="129"/>
      <c r="INX98" s="129"/>
      <c r="INY98" s="129"/>
      <c r="INZ98" s="129"/>
      <c r="IOA98" s="129"/>
      <c r="IOB98" s="129"/>
      <c r="IOC98" s="129"/>
      <c r="IOD98" s="129"/>
      <c r="IOE98" s="129"/>
      <c r="IOF98" s="129"/>
      <c r="IOG98" s="129"/>
      <c r="IOH98" s="129"/>
      <c r="IOI98" s="129"/>
      <c r="IOJ98" s="129"/>
      <c r="IOK98" s="129"/>
      <c r="IOL98" s="129"/>
      <c r="IOM98" s="129"/>
      <c r="ION98" s="129"/>
      <c r="IOO98" s="129"/>
      <c r="IOP98" s="129"/>
      <c r="IOQ98" s="129"/>
      <c r="IOR98" s="129"/>
      <c r="IOS98" s="129"/>
      <c r="IOT98" s="129"/>
      <c r="IOU98" s="129"/>
      <c r="IOV98" s="129"/>
      <c r="IOW98" s="129"/>
      <c r="IOX98" s="129"/>
      <c r="IOY98" s="129"/>
      <c r="IOZ98" s="129"/>
      <c r="IPA98" s="129"/>
      <c r="IPB98" s="129"/>
      <c r="IPC98" s="129"/>
      <c r="IPD98" s="129"/>
      <c r="IPE98" s="129"/>
      <c r="IPF98" s="129"/>
      <c r="IPG98" s="129"/>
      <c r="IPH98" s="129"/>
      <c r="IPI98" s="129"/>
      <c r="IPJ98" s="129"/>
      <c r="IPK98" s="129"/>
      <c r="IPL98" s="129"/>
      <c r="IPM98" s="129"/>
      <c r="IPN98" s="129"/>
      <c r="IPO98" s="129"/>
      <c r="IPP98" s="129"/>
      <c r="IPQ98" s="129"/>
      <c r="IPR98" s="129"/>
      <c r="IPS98" s="129"/>
      <c r="IPT98" s="129"/>
      <c r="IPU98" s="129"/>
      <c r="IPV98" s="129"/>
      <c r="IPW98" s="129"/>
      <c r="IPX98" s="129"/>
      <c r="IPY98" s="129"/>
      <c r="IPZ98" s="129"/>
      <c r="IQA98" s="129"/>
      <c r="IQB98" s="129"/>
      <c r="IQC98" s="129"/>
      <c r="IQD98" s="129"/>
      <c r="IQE98" s="129"/>
      <c r="IQF98" s="129"/>
      <c r="IQG98" s="129"/>
      <c r="IQH98" s="129"/>
      <c r="IQI98" s="129"/>
      <c r="IQJ98" s="129"/>
      <c r="IQK98" s="129"/>
      <c r="IQL98" s="129"/>
      <c r="IQM98" s="129"/>
      <c r="IQN98" s="129"/>
      <c r="IQO98" s="129"/>
      <c r="IQP98" s="129"/>
      <c r="IQQ98" s="129"/>
      <c r="IQR98" s="129"/>
      <c r="IQS98" s="129"/>
      <c r="IQT98" s="129"/>
      <c r="IQU98" s="129"/>
      <c r="IQV98" s="129"/>
      <c r="IQW98" s="129"/>
      <c r="IQX98" s="129"/>
      <c r="IQY98" s="129"/>
      <c r="IQZ98" s="129"/>
      <c r="IRA98" s="129"/>
      <c r="IRB98" s="129"/>
      <c r="IRC98" s="129"/>
      <c r="IRD98" s="129"/>
      <c r="IRE98" s="129"/>
      <c r="IRF98" s="129"/>
      <c r="IRG98" s="129"/>
      <c r="IRH98" s="129"/>
      <c r="IRI98" s="129"/>
      <c r="IRJ98" s="129"/>
      <c r="IRK98" s="129"/>
      <c r="IRL98" s="129"/>
      <c r="IRM98" s="129"/>
      <c r="IRN98" s="129"/>
      <c r="IRO98" s="129"/>
      <c r="IRP98" s="129"/>
      <c r="IRQ98" s="129"/>
      <c r="IRR98" s="129"/>
      <c r="IRS98" s="129"/>
      <c r="IRT98" s="129"/>
      <c r="IRU98" s="129"/>
      <c r="IRV98" s="129"/>
      <c r="IRW98" s="129"/>
      <c r="IRX98" s="129"/>
      <c r="IRY98" s="129"/>
      <c r="IRZ98" s="129"/>
      <c r="ISA98" s="129"/>
      <c r="ISB98" s="129"/>
      <c r="ISC98" s="129"/>
      <c r="ISD98" s="129"/>
      <c r="ISE98" s="129"/>
      <c r="ISF98" s="129"/>
      <c r="ISG98" s="129"/>
      <c r="ISH98" s="129"/>
      <c r="ISI98" s="129"/>
      <c r="ISJ98" s="129"/>
      <c r="ISK98" s="129"/>
      <c r="ISL98" s="129"/>
      <c r="ISM98" s="129"/>
      <c r="ISN98" s="129"/>
      <c r="ISO98" s="129"/>
      <c r="ISP98" s="129"/>
      <c r="ISQ98" s="129"/>
      <c r="ISR98" s="129"/>
      <c r="ISS98" s="129"/>
      <c r="IST98" s="129"/>
      <c r="ISU98" s="129"/>
      <c r="ISV98" s="129"/>
      <c r="ISW98" s="129"/>
      <c r="ISX98" s="129"/>
      <c r="ISY98" s="129"/>
      <c r="ISZ98" s="129"/>
      <c r="ITA98" s="129"/>
      <c r="ITB98" s="129"/>
      <c r="ITC98" s="129"/>
      <c r="ITD98" s="129"/>
      <c r="ITE98" s="129"/>
      <c r="ITF98" s="129"/>
      <c r="ITG98" s="129"/>
      <c r="ITH98" s="129"/>
      <c r="ITI98" s="129"/>
      <c r="ITJ98" s="129"/>
      <c r="ITK98" s="129"/>
      <c r="ITL98" s="129"/>
      <c r="ITM98" s="129"/>
      <c r="ITN98" s="129"/>
      <c r="ITO98" s="129"/>
      <c r="ITP98" s="129"/>
      <c r="ITQ98" s="129"/>
      <c r="ITR98" s="129"/>
      <c r="ITS98" s="129"/>
      <c r="ITT98" s="129"/>
      <c r="ITU98" s="129"/>
      <c r="ITV98" s="129"/>
      <c r="ITW98" s="129"/>
      <c r="ITX98" s="129"/>
      <c r="ITY98" s="129"/>
      <c r="ITZ98" s="129"/>
      <c r="IUA98" s="129"/>
      <c r="IUB98" s="129"/>
      <c r="IUC98" s="129"/>
      <c r="IUD98" s="129"/>
      <c r="IUE98" s="129"/>
      <c r="IUF98" s="129"/>
      <c r="IUG98" s="129"/>
      <c r="IUH98" s="129"/>
      <c r="IUI98" s="129"/>
      <c r="IUJ98" s="129"/>
      <c r="IUK98" s="129"/>
      <c r="IUL98" s="129"/>
      <c r="IUM98" s="129"/>
      <c r="IUN98" s="129"/>
      <c r="IUO98" s="129"/>
      <c r="IUP98" s="129"/>
      <c r="IUQ98" s="129"/>
      <c r="IUR98" s="129"/>
      <c r="IUS98" s="129"/>
      <c r="IUT98" s="129"/>
      <c r="IUU98" s="129"/>
      <c r="IUV98" s="129"/>
      <c r="IUW98" s="129"/>
      <c r="IUX98" s="129"/>
      <c r="IUY98" s="129"/>
      <c r="IUZ98" s="129"/>
      <c r="IVA98" s="129"/>
      <c r="IVB98" s="129"/>
      <c r="IVC98" s="129"/>
      <c r="IVD98" s="129"/>
      <c r="IVE98" s="129"/>
      <c r="IVF98" s="129"/>
      <c r="IVG98" s="129"/>
      <c r="IVH98" s="129"/>
      <c r="IVI98" s="129"/>
      <c r="IVJ98" s="129"/>
      <c r="IVK98" s="129"/>
      <c r="IVL98" s="129"/>
      <c r="IVM98" s="129"/>
      <c r="IVN98" s="129"/>
      <c r="IVO98" s="129"/>
      <c r="IVP98" s="129"/>
      <c r="IVQ98" s="129"/>
      <c r="IVR98" s="129"/>
      <c r="IVS98" s="129"/>
      <c r="IVT98" s="129"/>
      <c r="IVU98" s="129"/>
      <c r="IVV98" s="129"/>
      <c r="IVW98" s="129"/>
      <c r="IVX98" s="129"/>
      <c r="IVY98" s="129"/>
      <c r="IVZ98" s="129"/>
      <c r="IWA98" s="129"/>
      <c r="IWB98" s="129"/>
      <c r="IWC98" s="129"/>
      <c r="IWD98" s="129"/>
      <c r="IWE98" s="129"/>
      <c r="IWF98" s="129"/>
      <c r="IWG98" s="129"/>
      <c r="IWH98" s="129"/>
      <c r="IWI98" s="129"/>
      <c r="IWJ98" s="129"/>
      <c r="IWK98" s="129"/>
      <c r="IWL98" s="129"/>
      <c r="IWM98" s="129"/>
      <c r="IWN98" s="129"/>
      <c r="IWO98" s="129"/>
      <c r="IWP98" s="129"/>
      <c r="IWQ98" s="129"/>
      <c r="IWR98" s="129"/>
      <c r="IWS98" s="129"/>
      <c r="IWT98" s="129"/>
      <c r="IWU98" s="129"/>
      <c r="IWV98" s="129"/>
      <c r="IWW98" s="129"/>
      <c r="IWX98" s="129"/>
      <c r="IWY98" s="129"/>
      <c r="IWZ98" s="129"/>
      <c r="IXA98" s="129"/>
      <c r="IXB98" s="129"/>
      <c r="IXC98" s="129"/>
      <c r="IXD98" s="129"/>
      <c r="IXE98" s="129"/>
      <c r="IXF98" s="129"/>
      <c r="IXG98" s="129"/>
      <c r="IXH98" s="129"/>
      <c r="IXI98" s="129"/>
      <c r="IXJ98" s="129"/>
      <c r="IXK98" s="129"/>
      <c r="IXL98" s="129"/>
      <c r="IXM98" s="129"/>
      <c r="IXN98" s="129"/>
      <c r="IXO98" s="129"/>
      <c r="IXP98" s="129"/>
      <c r="IXQ98" s="129"/>
      <c r="IXR98" s="129"/>
      <c r="IXS98" s="129"/>
      <c r="IXT98" s="129"/>
      <c r="IXU98" s="129"/>
      <c r="IXV98" s="129"/>
      <c r="IXW98" s="129"/>
      <c r="IXX98" s="129"/>
      <c r="IXY98" s="129"/>
      <c r="IXZ98" s="129"/>
      <c r="IYA98" s="129"/>
      <c r="IYB98" s="129"/>
      <c r="IYC98" s="129"/>
      <c r="IYD98" s="129"/>
      <c r="IYE98" s="129"/>
      <c r="IYF98" s="129"/>
      <c r="IYG98" s="129"/>
      <c r="IYH98" s="129"/>
      <c r="IYI98" s="129"/>
      <c r="IYJ98" s="129"/>
      <c r="IYK98" s="129"/>
      <c r="IYL98" s="129"/>
      <c r="IYM98" s="129"/>
      <c r="IYN98" s="129"/>
      <c r="IYO98" s="129"/>
      <c r="IYP98" s="129"/>
      <c r="IYQ98" s="129"/>
      <c r="IYR98" s="129"/>
      <c r="IYS98" s="129"/>
      <c r="IYT98" s="129"/>
      <c r="IYU98" s="129"/>
      <c r="IYV98" s="129"/>
      <c r="IYW98" s="129"/>
      <c r="IYX98" s="129"/>
      <c r="IYY98" s="129"/>
      <c r="IYZ98" s="129"/>
      <c r="IZA98" s="129"/>
      <c r="IZB98" s="129"/>
      <c r="IZC98" s="129"/>
      <c r="IZD98" s="129"/>
      <c r="IZE98" s="129"/>
      <c r="IZF98" s="129"/>
      <c r="IZG98" s="129"/>
      <c r="IZH98" s="129"/>
      <c r="IZI98" s="129"/>
      <c r="IZJ98" s="129"/>
      <c r="IZK98" s="129"/>
      <c r="IZL98" s="129"/>
      <c r="IZM98" s="129"/>
      <c r="IZN98" s="129"/>
      <c r="IZO98" s="129"/>
      <c r="IZP98" s="129"/>
      <c r="IZQ98" s="129"/>
      <c r="IZR98" s="129"/>
      <c r="IZS98" s="129"/>
      <c r="IZT98" s="129"/>
      <c r="IZU98" s="129"/>
      <c r="IZV98" s="129"/>
      <c r="IZW98" s="129"/>
      <c r="IZX98" s="129"/>
      <c r="IZY98" s="129"/>
      <c r="IZZ98" s="129"/>
      <c r="JAA98" s="129"/>
      <c r="JAB98" s="129"/>
      <c r="JAC98" s="129"/>
      <c r="JAD98" s="129"/>
      <c r="JAE98" s="129"/>
      <c r="JAF98" s="129"/>
      <c r="JAG98" s="129"/>
      <c r="JAH98" s="129"/>
      <c r="JAI98" s="129"/>
      <c r="JAJ98" s="129"/>
      <c r="JAK98" s="129"/>
      <c r="JAL98" s="129"/>
      <c r="JAM98" s="129"/>
      <c r="JAN98" s="129"/>
      <c r="JAO98" s="129"/>
      <c r="JAP98" s="129"/>
      <c r="JAQ98" s="129"/>
      <c r="JAR98" s="129"/>
      <c r="JAS98" s="129"/>
      <c r="JAT98" s="129"/>
      <c r="JAU98" s="129"/>
      <c r="JAV98" s="129"/>
      <c r="JAW98" s="129"/>
      <c r="JAX98" s="129"/>
      <c r="JAY98" s="129"/>
      <c r="JAZ98" s="129"/>
      <c r="JBA98" s="129"/>
      <c r="JBB98" s="129"/>
      <c r="JBC98" s="129"/>
      <c r="JBD98" s="129"/>
      <c r="JBE98" s="129"/>
      <c r="JBF98" s="129"/>
      <c r="JBG98" s="129"/>
      <c r="JBH98" s="129"/>
      <c r="JBI98" s="129"/>
      <c r="JBJ98" s="129"/>
      <c r="JBK98" s="129"/>
      <c r="JBL98" s="129"/>
      <c r="JBM98" s="129"/>
      <c r="JBN98" s="129"/>
      <c r="JBO98" s="129"/>
      <c r="JBP98" s="129"/>
      <c r="JBQ98" s="129"/>
      <c r="JBR98" s="129"/>
      <c r="JBS98" s="129"/>
      <c r="JBT98" s="129"/>
      <c r="JBU98" s="129"/>
      <c r="JBV98" s="129"/>
      <c r="JBW98" s="129"/>
      <c r="JBX98" s="129"/>
      <c r="JBY98" s="129"/>
      <c r="JBZ98" s="129"/>
      <c r="JCA98" s="129"/>
      <c r="JCB98" s="129"/>
      <c r="JCC98" s="129"/>
      <c r="JCD98" s="129"/>
      <c r="JCE98" s="129"/>
      <c r="JCF98" s="129"/>
      <c r="JCG98" s="129"/>
      <c r="JCH98" s="129"/>
      <c r="JCI98" s="129"/>
      <c r="JCJ98" s="129"/>
      <c r="JCK98" s="129"/>
      <c r="JCL98" s="129"/>
      <c r="JCM98" s="129"/>
      <c r="JCN98" s="129"/>
      <c r="JCO98" s="129"/>
      <c r="JCP98" s="129"/>
      <c r="JCQ98" s="129"/>
      <c r="JCR98" s="129"/>
      <c r="JCS98" s="129"/>
      <c r="JCT98" s="129"/>
      <c r="JCU98" s="129"/>
      <c r="JCV98" s="129"/>
      <c r="JCW98" s="129"/>
      <c r="JCX98" s="129"/>
      <c r="JCY98" s="129"/>
      <c r="JCZ98" s="129"/>
      <c r="JDA98" s="129"/>
      <c r="JDB98" s="129"/>
      <c r="JDC98" s="129"/>
      <c r="JDD98" s="129"/>
      <c r="JDE98" s="129"/>
      <c r="JDF98" s="129"/>
      <c r="JDG98" s="129"/>
      <c r="JDH98" s="129"/>
      <c r="JDI98" s="129"/>
      <c r="JDJ98" s="129"/>
      <c r="JDK98" s="129"/>
      <c r="JDL98" s="129"/>
      <c r="JDM98" s="129"/>
      <c r="JDN98" s="129"/>
      <c r="JDO98" s="129"/>
      <c r="JDP98" s="129"/>
      <c r="JDQ98" s="129"/>
      <c r="JDR98" s="129"/>
      <c r="JDS98" s="129"/>
      <c r="JDT98" s="129"/>
      <c r="JDU98" s="129"/>
      <c r="JDV98" s="129"/>
      <c r="JDW98" s="129"/>
      <c r="JDX98" s="129"/>
      <c r="JDY98" s="129"/>
      <c r="JDZ98" s="129"/>
      <c r="JEA98" s="129"/>
      <c r="JEB98" s="129"/>
      <c r="JEC98" s="129"/>
      <c r="JED98" s="129"/>
      <c r="JEE98" s="129"/>
      <c r="JEF98" s="129"/>
      <c r="JEG98" s="129"/>
      <c r="JEH98" s="129"/>
      <c r="JEI98" s="129"/>
      <c r="JEJ98" s="129"/>
      <c r="JEK98" s="129"/>
      <c r="JEL98" s="129"/>
      <c r="JEM98" s="129"/>
      <c r="JEN98" s="129"/>
      <c r="JEO98" s="129"/>
      <c r="JEP98" s="129"/>
      <c r="JEQ98" s="129"/>
      <c r="JER98" s="129"/>
      <c r="JES98" s="129"/>
      <c r="JET98" s="129"/>
      <c r="JEU98" s="129"/>
      <c r="JEV98" s="129"/>
      <c r="JEW98" s="129"/>
      <c r="JEX98" s="129"/>
      <c r="JEY98" s="129"/>
      <c r="JEZ98" s="129"/>
      <c r="JFA98" s="129"/>
      <c r="JFB98" s="129"/>
      <c r="JFC98" s="129"/>
      <c r="JFD98" s="129"/>
      <c r="JFE98" s="129"/>
      <c r="JFF98" s="129"/>
      <c r="JFG98" s="129"/>
      <c r="JFH98" s="129"/>
      <c r="JFI98" s="129"/>
      <c r="JFJ98" s="129"/>
      <c r="JFK98" s="129"/>
      <c r="JFL98" s="129"/>
      <c r="JFM98" s="129"/>
      <c r="JFN98" s="129"/>
      <c r="JFO98" s="129"/>
      <c r="JFP98" s="129"/>
      <c r="JFQ98" s="129"/>
      <c r="JFR98" s="129"/>
      <c r="JFS98" s="129"/>
      <c r="JFT98" s="129"/>
      <c r="JFU98" s="129"/>
      <c r="JFV98" s="129"/>
      <c r="JFW98" s="129"/>
      <c r="JFX98" s="129"/>
      <c r="JFY98" s="129"/>
      <c r="JFZ98" s="129"/>
      <c r="JGA98" s="129"/>
      <c r="JGB98" s="129"/>
      <c r="JGC98" s="129"/>
      <c r="JGD98" s="129"/>
      <c r="JGE98" s="129"/>
      <c r="JGF98" s="129"/>
      <c r="JGG98" s="129"/>
      <c r="JGH98" s="129"/>
      <c r="JGI98" s="129"/>
      <c r="JGJ98" s="129"/>
      <c r="JGK98" s="129"/>
      <c r="JGL98" s="129"/>
      <c r="JGM98" s="129"/>
      <c r="JGN98" s="129"/>
      <c r="JGO98" s="129"/>
      <c r="JGP98" s="129"/>
      <c r="JGQ98" s="129"/>
      <c r="JGR98" s="129"/>
      <c r="JGS98" s="129"/>
      <c r="JGT98" s="129"/>
      <c r="JGU98" s="129"/>
      <c r="JGV98" s="129"/>
      <c r="JGW98" s="129"/>
      <c r="JGX98" s="129"/>
      <c r="JGY98" s="129"/>
      <c r="JGZ98" s="129"/>
      <c r="JHA98" s="129"/>
      <c r="JHB98" s="129"/>
      <c r="JHC98" s="129"/>
      <c r="JHD98" s="129"/>
      <c r="JHE98" s="129"/>
      <c r="JHF98" s="129"/>
      <c r="JHG98" s="129"/>
      <c r="JHH98" s="129"/>
      <c r="JHI98" s="129"/>
      <c r="JHJ98" s="129"/>
      <c r="JHK98" s="129"/>
      <c r="JHL98" s="129"/>
      <c r="JHM98" s="129"/>
      <c r="JHN98" s="129"/>
      <c r="JHO98" s="129"/>
      <c r="JHP98" s="129"/>
      <c r="JHQ98" s="129"/>
      <c r="JHR98" s="129"/>
      <c r="JHS98" s="129"/>
      <c r="JHT98" s="129"/>
      <c r="JHU98" s="129"/>
      <c r="JHV98" s="129"/>
      <c r="JHW98" s="129"/>
      <c r="JHX98" s="129"/>
      <c r="JHY98" s="129"/>
      <c r="JHZ98" s="129"/>
      <c r="JIA98" s="129"/>
      <c r="JIB98" s="129"/>
      <c r="JIC98" s="129"/>
      <c r="JID98" s="129"/>
      <c r="JIE98" s="129"/>
      <c r="JIF98" s="129"/>
      <c r="JIG98" s="129"/>
      <c r="JIH98" s="129"/>
      <c r="JII98" s="129"/>
      <c r="JIJ98" s="129"/>
      <c r="JIK98" s="129"/>
      <c r="JIL98" s="129"/>
      <c r="JIM98" s="129"/>
      <c r="JIN98" s="129"/>
      <c r="JIO98" s="129"/>
      <c r="JIP98" s="129"/>
      <c r="JIQ98" s="129"/>
      <c r="JIR98" s="129"/>
      <c r="JIS98" s="129"/>
      <c r="JIT98" s="129"/>
      <c r="JIU98" s="129"/>
      <c r="JIV98" s="129"/>
      <c r="JIW98" s="129"/>
      <c r="JIX98" s="129"/>
      <c r="JIY98" s="129"/>
      <c r="JIZ98" s="129"/>
      <c r="JJA98" s="129"/>
      <c r="JJB98" s="129"/>
      <c r="JJC98" s="129"/>
      <c r="JJD98" s="129"/>
      <c r="JJE98" s="129"/>
      <c r="JJF98" s="129"/>
      <c r="JJG98" s="129"/>
      <c r="JJH98" s="129"/>
      <c r="JJI98" s="129"/>
      <c r="JJJ98" s="129"/>
      <c r="JJK98" s="129"/>
      <c r="JJL98" s="129"/>
      <c r="JJM98" s="129"/>
      <c r="JJN98" s="129"/>
      <c r="JJO98" s="129"/>
      <c r="JJP98" s="129"/>
      <c r="JJQ98" s="129"/>
      <c r="JJR98" s="129"/>
      <c r="JJS98" s="129"/>
      <c r="JJT98" s="129"/>
      <c r="JJU98" s="129"/>
      <c r="JJV98" s="129"/>
      <c r="JJW98" s="129"/>
      <c r="JJX98" s="129"/>
      <c r="JJY98" s="129"/>
      <c r="JJZ98" s="129"/>
      <c r="JKA98" s="129"/>
      <c r="JKB98" s="129"/>
      <c r="JKC98" s="129"/>
      <c r="JKD98" s="129"/>
      <c r="JKE98" s="129"/>
      <c r="JKF98" s="129"/>
      <c r="JKG98" s="129"/>
      <c r="JKH98" s="129"/>
      <c r="JKI98" s="129"/>
      <c r="JKJ98" s="129"/>
      <c r="JKK98" s="129"/>
      <c r="JKL98" s="129"/>
      <c r="JKM98" s="129"/>
      <c r="JKN98" s="129"/>
      <c r="JKO98" s="129"/>
      <c r="JKP98" s="129"/>
      <c r="JKQ98" s="129"/>
      <c r="JKR98" s="129"/>
      <c r="JKS98" s="129"/>
      <c r="JKT98" s="129"/>
      <c r="JKU98" s="129"/>
      <c r="JKV98" s="129"/>
      <c r="JKW98" s="129"/>
      <c r="JKX98" s="129"/>
      <c r="JKY98" s="129"/>
      <c r="JKZ98" s="129"/>
      <c r="JLA98" s="129"/>
      <c r="JLB98" s="129"/>
      <c r="JLC98" s="129"/>
      <c r="JLD98" s="129"/>
      <c r="JLE98" s="129"/>
      <c r="JLF98" s="129"/>
      <c r="JLG98" s="129"/>
      <c r="JLH98" s="129"/>
      <c r="JLI98" s="129"/>
      <c r="JLJ98" s="129"/>
      <c r="JLK98" s="129"/>
      <c r="JLL98" s="129"/>
      <c r="JLM98" s="129"/>
      <c r="JLN98" s="129"/>
      <c r="JLO98" s="129"/>
      <c r="JLP98" s="129"/>
      <c r="JLQ98" s="129"/>
      <c r="JLR98" s="129"/>
      <c r="JLS98" s="129"/>
      <c r="JLT98" s="129"/>
      <c r="JLU98" s="129"/>
      <c r="JLV98" s="129"/>
      <c r="JLW98" s="129"/>
      <c r="JLX98" s="129"/>
      <c r="JLY98" s="129"/>
      <c r="JLZ98" s="129"/>
      <c r="JMA98" s="129"/>
      <c r="JMB98" s="129"/>
      <c r="JMC98" s="129"/>
      <c r="JMD98" s="129"/>
      <c r="JME98" s="129"/>
      <c r="JMF98" s="129"/>
      <c r="JMG98" s="129"/>
      <c r="JMH98" s="129"/>
      <c r="JMI98" s="129"/>
      <c r="JMJ98" s="129"/>
      <c r="JMK98" s="129"/>
      <c r="JML98" s="129"/>
      <c r="JMM98" s="129"/>
      <c r="JMN98" s="129"/>
      <c r="JMO98" s="129"/>
      <c r="JMP98" s="129"/>
      <c r="JMQ98" s="129"/>
      <c r="JMR98" s="129"/>
      <c r="JMS98" s="129"/>
      <c r="JMT98" s="129"/>
      <c r="JMU98" s="129"/>
      <c r="JMV98" s="129"/>
      <c r="JMW98" s="129"/>
      <c r="JMX98" s="129"/>
      <c r="JMY98" s="129"/>
      <c r="JMZ98" s="129"/>
      <c r="JNA98" s="129"/>
      <c r="JNB98" s="129"/>
      <c r="JNC98" s="129"/>
      <c r="JND98" s="129"/>
      <c r="JNE98" s="129"/>
      <c r="JNF98" s="129"/>
      <c r="JNG98" s="129"/>
      <c r="JNH98" s="129"/>
      <c r="JNI98" s="129"/>
      <c r="JNJ98" s="129"/>
      <c r="JNK98" s="129"/>
      <c r="JNL98" s="129"/>
      <c r="JNM98" s="129"/>
      <c r="JNN98" s="129"/>
      <c r="JNO98" s="129"/>
      <c r="JNP98" s="129"/>
      <c r="JNQ98" s="129"/>
      <c r="JNR98" s="129"/>
      <c r="JNS98" s="129"/>
      <c r="JNT98" s="129"/>
      <c r="JNU98" s="129"/>
      <c r="JNV98" s="129"/>
      <c r="JNW98" s="129"/>
      <c r="JNX98" s="129"/>
      <c r="JNY98" s="129"/>
      <c r="JNZ98" s="129"/>
      <c r="JOA98" s="129"/>
      <c r="JOB98" s="129"/>
      <c r="JOC98" s="129"/>
      <c r="JOD98" s="129"/>
      <c r="JOE98" s="129"/>
      <c r="JOF98" s="129"/>
      <c r="JOG98" s="129"/>
      <c r="JOH98" s="129"/>
      <c r="JOI98" s="129"/>
      <c r="JOJ98" s="129"/>
      <c r="JOK98" s="129"/>
      <c r="JOL98" s="129"/>
      <c r="JOM98" s="129"/>
      <c r="JON98" s="129"/>
      <c r="JOO98" s="129"/>
      <c r="JOP98" s="129"/>
      <c r="JOQ98" s="129"/>
      <c r="JOR98" s="129"/>
      <c r="JOS98" s="129"/>
      <c r="JOT98" s="129"/>
      <c r="JOU98" s="129"/>
      <c r="JOV98" s="129"/>
      <c r="JOW98" s="129"/>
      <c r="JOX98" s="129"/>
      <c r="JOY98" s="129"/>
      <c r="JOZ98" s="129"/>
      <c r="JPA98" s="129"/>
      <c r="JPB98" s="129"/>
      <c r="JPC98" s="129"/>
      <c r="JPD98" s="129"/>
      <c r="JPE98" s="129"/>
      <c r="JPF98" s="129"/>
      <c r="JPG98" s="129"/>
      <c r="JPH98" s="129"/>
      <c r="JPI98" s="129"/>
      <c r="JPJ98" s="129"/>
      <c r="JPK98" s="129"/>
      <c r="JPL98" s="129"/>
      <c r="JPM98" s="129"/>
      <c r="JPN98" s="129"/>
      <c r="JPO98" s="129"/>
      <c r="JPP98" s="129"/>
      <c r="JPQ98" s="129"/>
      <c r="JPR98" s="129"/>
      <c r="JPS98" s="129"/>
      <c r="JPT98" s="129"/>
      <c r="JPU98" s="129"/>
      <c r="JPV98" s="129"/>
      <c r="JPW98" s="129"/>
      <c r="JPX98" s="129"/>
      <c r="JPY98" s="129"/>
      <c r="JPZ98" s="129"/>
      <c r="JQA98" s="129"/>
      <c r="JQB98" s="129"/>
      <c r="JQC98" s="129"/>
      <c r="JQD98" s="129"/>
      <c r="JQE98" s="129"/>
      <c r="JQF98" s="129"/>
      <c r="JQG98" s="129"/>
      <c r="JQH98" s="129"/>
      <c r="JQI98" s="129"/>
      <c r="JQJ98" s="129"/>
      <c r="JQK98" s="129"/>
      <c r="JQL98" s="129"/>
      <c r="JQM98" s="129"/>
      <c r="JQN98" s="129"/>
      <c r="JQO98" s="129"/>
      <c r="JQP98" s="129"/>
      <c r="JQQ98" s="129"/>
      <c r="JQR98" s="129"/>
      <c r="JQS98" s="129"/>
      <c r="JQT98" s="129"/>
      <c r="JQU98" s="129"/>
      <c r="JQV98" s="129"/>
      <c r="JQW98" s="129"/>
      <c r="JQX98" s="129"/>
      <c r="JQY98" s="129"/>
      <c r="JQZ98" s="129"/>
      <c r="JRA98" s="129"/>
      <c r="JRB98" s="129"/>
      <c r="JRC98" s="129"/>
      <c r="JRD98" s="129"/>
      <c r="JRE98" s="129"/>
      <c r="JRF98" s="129"/>
      <c r="JRG98" s="129"/>
      <c r="JRH98" s="129"/>
      <c r="JRI98" s="129"/>
      <c r="JRJ98" s="129"/>
      <c r="JRK98" s="129"/>
      <c r="JRL98" s="129"/>
      <c r="JRM98" s="129"/>
      <c r="JRN98" s="129"/>
      <c r="JRO98" s="129"/>
      <c r="JRP98" s="129"/>
      <c r="JRQ98" s="129"/>
      <c r="JRR98" s="129"/>
      <c r="JRS98" s="129"/>
      <c r="JRT98" s="129"/>
      <c r="JRU98" s="129"/>
      <c r="JRV98" s="129"/>
      <c r="JRW98" s="129"/>
      <c r="JRX98" s="129"/>
      <c r="JRY98" s="129"/>
      <c r="JRZ98" s="129"/>
      <c r="JSA98" s="129"/>
      <c r="JSB98" s="129"/>
      <c r="JSC98" s="129"/>
      <c r="JSD98" s="129"/>
      <c r="JSE98" s="129"/>
      <c r="JSF98" s="129"/>
      <c r="JSG98" s="129"/>
      <c r="JSH98" s="129"/>
      <c r="JSI98" s="129"/>
      <c r="JSJ98" s="129"/>
      <c r="JSK98" s="129"/>
      <c r="JSL98" s="129"/>
      <c r="JSM98" s="129"/>
      <c r="JSN98" s="129"/>
      <c r="JSO98" s="129"/>
      <c r="JSP98" s="129"/>
      <c r="JSQ98" s="129"/>
      <c r="JSR98" s="129"/>
      <c r="JSS98" s="129"/>
      <c r="JST98" s="129"/>
      <c r="JSU98" s="129"/>
      <c r="JSV98" s="129"/>
      <c r="JSW98" s="129"/>
      <c r="JSX98" s="129"/>
      <c r="JSY98" s="129"/>
      <c r="JSZ98" s="129"/>
      <c r="JTA98" s="129"/>
      <c r="JTB98" s="129"/>
      <c r="JTC98" s="129"/>
      <c r="JTD98" s="129"/>
      <c r="JTE98" s="129"/>
      <c r="JTF98" s="129"/>
      <c r="JTG98" s="129"/>
      <c r="JTH98" s="129"/>
      <c r="JTI98" s="129"/>
      <c r="JTJ98" s="129"/>
      <c r="JTK98" s="129"/>
      <c r="JTL98" s="129"/>
      <c r="JTM98" s="129"/>
      <c r="JTN98" s="129"/>
      <c r="JTO98" s="129"/>
      <c r="JTP98" s="129"/>
      <c r="JTQ98" s="129"/>
      <c r="JTR98" s="129"/>
      <c r="JTS98" s="129"/>
      <c r="JTT98" s="129"/>
      <c r="JTU98" s="129"/>
      <c r="JTV98" s="129"/>
      <c r="JTW98" s="129"/>
      <c r="JTX98" s="129"/>
      <c r="JTY98" s="129"/>
      <c r="JTZ98" s="129"/>
      <c r="JUA98" s="129"/>
      <c r="JUB98" s="129"/>
      <c r="JUC98" s="129"/>
      <c r="JUD98" s="129"/>
      <c r="JUE98" s="129"/>
      <c r="JUF98" s="129"/>
      <c r="JUG98" s="129"/>
      <c r="JUH98" s="129"/>
      <c r="JUI98" s="129"/>
      <c r="JUJ98" s="129"/>
      <c r="JUK98" s="129"/>
      <c r="JUL98" s="129"/>
      <c r="JUM98" s="129"/>
      <c r="JUN98" s="129"/>
      <c r="JUO98" s="129"/>
      <c r="JUP98" s="129"/>
      <c r="JUQ98" s="129"/>
      <c r="JUR98" s="129"/>
      <c r="JUS98" s="129"/>
      <c r="JUT98" s="129"/>
      <c r="JUU98" s="129"/>
      <c r="JUV98" s="129"/>
      <c r="JUW98" s="129"/>
      <c r="JUX98" s="129"/>
      <c r="JUY98" s="129"/>
      <c r="JUZ98" s="129"/>
      <c r="JVA98" s="129"/>
      <c r="JVB98" s="129"/>
      <c r="JVC98" s="129"/>
      <c r="JVD98" s="129"/>
      <c r="JVE98" s="129"/>
      <c r="JVF98" s="129"/>
      <c r="JVG98" s="129"/>
      <c r="JVH98" s="129"/>
      <c r="JVI98" s="129"/>
      <c r="JVJ98" s="129"/>
      <c r="JVK98" s="129"/>
      <c r="JVL98" s="129"/>
      <c r="JVM98" s="129"/>
      <c r="JVN98" s="129"/>
      <c r="JVO98" s="129"/>
      <c r="JVP98" s="129"/>
      <c r="JVQ98" s="129"/>
      <c r="JVR98" s="129"/>
      <c r="JVS98" s="129"/>
      <c r="JVT98" s="129"/>
      <c r="JVU98" s="129"/>
      <c r="JVV98" s="129"/>
      <c r="JVW98" s="129"/>
      <c r="JVX98" s="129"/>
      <c r="JVY98" s="129"/>
      <c r="JVZ98" s="129"/>
      <c r="JWA98" s="129"/>
      <c r="JWB98" s="129"/>
      <c r="JWC98" s="129"/>
      <c r="JWD98" s="129"/>
      <c r="JWE98" s="129"/>
      <c r="JWF98" s="129"/>
      <c r="JWG98" s="129"/>
      <c r="JWH98" s="129"/>
      <c r="JWI98" s="129"/>
      <c r="JWJ98" s="129"/>
      <c r="JWK98" s="129"/>
      <c r="JWL98" s="129"/>
      <c r="JWM98" s="129"/>
      <c r="JWN98" s="129"/>
      <c r="JWO98" s="129"/>
      <c r="JWP98" s="129"/>
      <c r="JWQ98" s="129"/>
      <c r="JWR98" s="129"/>
      <c r="JWS98" s="129"/>
      <c r="JWT98" s="129"/>
      <c r="JWU98" s="129"/>
      <c r="JWV98" s="129"/>
      <c r="JWW98" s="129"/>
      <c r="JWX98" s="129"/>
      <c r="JWY98" s="129"/>
      <c r="JWZ98" s="129"/>
      <c r="JXA98" s="129"/>
      <c r="JXB98" s="129"/>
      <c r="JXC98" s="129"/>
      <c r="JXD98" s="129"/>
      <c r="JXE98" s="129"/>
      <c r="JXF98" s="129"/>
      <c r="JXG98" s="129"/>
      <c r="JXH98" s="129"/>
      <c r="JXI98" s="129"/>
      <c r="JXJ98" s="129"/>
      <c r="JXK98" s="129"/>
      <c r="JXL98" s="129"/>
      <c r="JXM98" s="129"/>
      <c r="JXN98" s="129"/>
      <c r="JXO98" s="129"/>
      <c r="JXP98" s="129"/>
      <c r="JXQ98" s="129"/>
      <c r="JXR98" s="129"/>
      <c r="JXS98" s="129"/>
      <c r="JXT98" s="129"/>
      <c r="JXU98" s="129"/>
      <c r="JXV98" s="129"/>
      <c r="JXW98" s="129"/>
      <c r="JXX98" s="129"/>
      <c r="JXY98" s="129"/>
      <c r="JXZ98" s="129"/>
      <c r="JYA98" s="129"/>
      <c r="JYB98" s="129"/>
      <c r="JYC98" s="129"/>
      <c r="JYD98" s="129"/>
      <c r="JYE98" s="129"/>
      <c r="JYF98" s="129"/>
      <c r="JYG98" s="129"/>
      <c r="JYH98" s="129"/>
      <c r="JYI98" s="129"/>
      <c r="JYJ98" s="129"/>
      <c r="JYK98" s="129"/>
      <c r="JYL98" s="129"/>
      <c r="JYM98" s="129"/>
      <c r="JYN98" s="129"/>
      <c r="JYO98" s="129"/>
      <c r="JYP98" s="129"/>
      <c r="JYQ98" s="129"/>
      <c r="JYR98" s="129"/>
      <c r="JYS98" s="129"/>
      <c r="JYT98" s="129"/>
      <c r="JYU98" s="129"/>
      <c r="JYV98" s="129"/>
      <c r="JYW98" s="129"/>
      <c r="JYX98" s="129"/>
      <c r="JYY98" s="129"/>
      <c r="JYZ98" s="129"/>
      <c r="JZA98" s="129"/>
      <c r="JZB98" s="129"/>
      <c r="JZC98" s="129"/>
      <c r="JZD98" s="129"/>
      <c r="JZE98" s="129"/>
      <c r="JZF98" s="129"/>
      <c r="JZG98" s="129"/>
      <c r="JZH98" s="129"/>
      <c r="JZI98" s="129"/>
      <c r="JZJ98" s="129"/>
      <c r="JZK98" s="129"/>
      <c r="JZL98" s="129"/>
      <c r="JZM98" s="129"/>
      <c r="JZN98" s="129"/>
      <c r="JZO98" s="129"/>
      <c r="JZP98" s="129"/>
      <c r="JZQ98" s="129"/>
      <c r="JZR98" s="129"/>
      <c r="JZS98" s="129"/>
      <c r="JZT98" s="129"/>
      <c r="JZU98" s="129"/>
      <c r="JZV98" s="129"/>
      <c r="JZW98" s="129"/>
      <c r="JZX98" s="129"/>
      <c r="JZY98" s="129"/>
      <c r="JZZ98" s="129"/>
      <c r="KAA98" s="129"/>
      <c r="KAB98" s="129"/>
      <c r="KAC98" s="129"/>
      <c r="KAD98" s="129"/>
      <c r="KAE98" s="129"/>
      <c r="KAF98" s="129"/>
      <c r="KAG98" s="129"/>
      <c r="KAH98" s="129"/>
      <c r="KAI98" s="129"/>
      <c r="KAJ98" s="129"/>
      <c r="KAK98" s="129"/>
      <c r="KAL98" s="129"/>
      <c r="KAM98" s="129"/>
      <c r="KAN98" s="129"/>
      <c r="KAO98" s="129"/>
      <c r="KAP98" s="129"/>
      <c r="KAQ98" s="129"/>
      <c r="KAR98" s="129"/>
      <c r="KAS98" s="129"/>
      <c r="KAT98" s="129"/>
      <c r="KAU98" s="129"/>
      <c r="KAV98" s="129"/>
      <c r="KAW98" s="129"/>
      <c r="KAX98" s="129"/>
      <c r="KAY98" s="129"/>
      <c r="KAZ98" s="129"/>
      <c r="KBA98" s="129"/>
      <c r="KBB98" s="129"/>
      <c r="KBC98" s="129"/>
      <c r="KBD98" s="129"/>
      <c r="KBE98" s="129"/>
      <c r="KBF98" s="129"/>
      <c r="KBG98" s="129"/>
      <c r="KBH98" s="129"/>
      <c r="KBI98" s="129"/>
      <c r="KBJ98" s="129"/>
      <c r="KBK98" s="129"/>
      <c r="KBL98" s="129"/>
      <c r="KBM98" s="129"/>
      <c r="KBN98" s="129"/>
      <c r="KBO98" s="129"/>
      <c r="KBP98" s="129"/>
      <c r="KBQ98" s="129"/>
      <c r="KBR98" s="129"/>
      <c r="KBS98" s="129"/>
      <c r="KBT98" s="129"/>
      <c r="KBU98" s="129"/>
      <c r="KBV98" s="129"/>
      <c r="KBW98" s="129"/>
      <c r="KBX98" s="129"/>
      <c r="KBY98" s="129"/>
      <c r="KBZ98" s="129"/>
      <c r="KCA98" s="129"/>
      <c r="KCB98" s="129"/>
      <c r="KCC98" s="129"/>
      <c r="KCD98" s="129"/>
      <c r="KCE98" s="129"/>
      <c r="KCF98" s="129"/>
      <c r="KCG98" s="129"/>
      <c r="KCH98" s="129"/>
      <c r="KCI98" s="129"/>
      <c r="KCJ98" s="129"/>
      <c r="KCK98" s="129"/>
      <c r="KCL98" s="129"/>
      <c r="KCM98" s="129"/>
      <c r="KCN98" s="129"/>
      <c r="KCO98" s="129"/>
      <c r="KCP98" s="129"/>
      <c r="KCQ98" s="129"/>
      <c r="KCR98" s="129"/>
      <c r="KCS98" s="129"/>
      <c r="KCT98" s="129"/>
      <c r="KCU98" s="129"/>
      <c r="KCV98" s="129"/>
      <c r="KCW98" s="129"/>
      <c r="KCX98" s="129"/>
      <c r="KCY98" s="129"/>
      <c r="KCZ98" s="129"/>
      <c r="KDA98" s="129"/>
      <c r="KDB98" s="129"/>
      <c r="KDC98" s="129"/>
      <c r="KDD98" s="129"/>
      <c r="KDE98" s="129"/>
      <c r="KDF98" s="129"/>
      <c r="KDG98" s="129"/>
      <c r="KDH98" s="129"/>
      <c r="KDI98" s="129"/>
      <c r="KDJ98" s="129"/>
      <c r="KDK98" s="129"/>
      <c r="KDL98" s="129"/>
      <c r="KDM98" s="129"/>
      <c r="KDN98" s="129"/>
      <c r="KDO98" s="129"/>
      <c r="KDP98" s="129"/>
      <c r="KDQ98" s="129"/>
      <c r="KDR98" s="129"/>
      <c r="KDS98" s="129"/>
      <c r="KDT98" s="129"/>
      <c r="KDU98" s="129"/>
      <c r="KDV98" s="129"/>
      <c r="KDW98" s="129"/>
      <c r="KDX98" s="129"/>
      <c r="KDY98" s="129"/>
      <c r="KDZ98" s="129"/>
      <c r="KEA98" s="129"/>
      <c r="KEB98" s="129"/>
      <c r="KEC98" s="129"/>
      <c r="KED98" s="129"/>
      <c r="KEE98" s="129"/>
      <c r="KEF98" s="129"/>
      <c r="KEG98" s="129"/>
      <c r="KEH98" s="129"/>
      <c r="KEI98" s="129"/>
      <c r="KEJ98" s="129"/>
      <c r="KEK98" s="129"/>
      <c r="KEL98" s="129"/>
      <c r="KEM98" s="129"/>
      <c r="KEN98" s="129"/>
      <c r="KEO98" s="129"/>
      <c r="KEP98" s="129"/>
      <c r="KEQ98" s="129"/>
      <c r="KER98" s="129"/>
      <c r="KES98" s="129"/>
      <c r="KET98" s="129"/>
      <c r="KEU98" s="129"/>
      <c r="KEV98" s="129"/>
      <c r="KEW98" s="129"/>
      <c r="KEX98" s="129"/>
      <c r="KEY98" s="129"/>
      <c r="KEZ98" s="129"/>
      <c r="KFA98" s="129"/>
      <c r="KFB98" s="129"/>
      <c r="KFC98" s="129"/>
      <c r="KFD98" s="129"/>
      <c r="KFE98" s="129"/>
      <c r="KFF98" s="129"/>
      <c r="KFG98" s="129"/>
      <c r="KFH98" s="129"/>
      <c r="KFI98" s="129"/>
      <c r="KFJ98" s="129"/>
      <c r="KFK98" s="129"/>
      <c r="KFL98" s="129"/>
      <c r="KFM98" s="129"/>
      <c r="KFN98" s="129"/>
      <c r="KFO98" s="129"/>
      <c r="KFP98" s="129"/>
      <c r="KFQ98" s="129"/>
      <c r="KFR98" s="129"/>
      <c r="KFS98" s="129"/>
      <c r="KFT98" s="129"/>
      <c r="KFU98" s="129"/>
      <c r="KFV98" s="129"/>
      <c r="KFW98" s="129"/>
      <c r="KFX98" s="129"/>
      <c r="KFY98" s="129"/>
      <c r="KFZ98" s="129"/>
      <c r="KGA98" s="129"/>
      <c r="KGB98" s="129"/>
      <c r="KGC98" s="129"/>
      <c r="KGD98" s="129"/>
      <c r="KGE98" s="129"/>
      <c r="KGF98" s="129"/>
      <c r="KGG98" s="129"/>
      <c r="KGH98" s="129"/>
      <c r="KGI98" s="129"/>
      <c r="KGJ98" s="129"/>
      <c r="KGK98" s="129"/>
      <c r="KGL98" s="129"/>
      <c r="KGM98" s="129"/>
      <c r="KGN98" s="129"/>
      <c r="KGO98" s="129"/>
      <c r="KGP98" s="129"/>
      <c r="KGQ98" s="129"/>
      <c r="KGR98" s="129"/>
      <c r="KGS98" s="129"/>
      <c r="KGT98" s="129"/>
      <c r="KGU98" s="129"/>
      <c r="KGV98" s="129"/>
      <c r="KGW98" s="129"/>
      <c r="KGX98" s="129"/>
      <c r="KGY98" s="129"/>
      <c r="KGZ98" s="129"/>
      <c r="KHA98" s="129"/>
      <c r="KHB98" s="129"/>
      <c r="KHC98" s="129"/>
      <c r="KHD98" s="129"/>
      <c r="KHE98" s="129"/>
      <c r="KHF98" s="129"/>
      <c r="KHG98" s="129"/>
      <c r="KHH98" s="129"/>
      <c r="KHI98" s="129"/>
      <c r="KHJ98" s="129"/>
      <c r="KHK98" s="129"/>
      <c r="KHL98" s="129"/>
      <c r="KHM98" s="129"/>
      <c r="KHN98" s="129"/>
      <c r="KHO98" s="129"/>
      <c r="KHP98" s="129"/>
      <c r="KHQ98" s="129"/>
      <c r="KHR98" s="129"/>
      <c r="KHS98" s="129"/>
      <c r="KHT98" s="129"/>
      <c r="KHU98" s="129"/>
      <c r="KHV98" s="129"/>
      <c r="KHW98" s="129"/>
      <c r="KHX98" s="129"/>
      <c r="KHY98" s="129"/>
      <c r="KHZ98" s="129"/>
      <c r="KIA98" s="129"/>
      <c r="KIB98" s="129"/>
      <c r="KIC98" s="129"/>
      <c r="KID98" s="129"/>
      <c r="KIE98" s="129"/>
      <c r="KIF98" s="129"/>
      <c r="KIG98" s="129"/>
      <c r="KIH98" s="129"/>
      <c r="KII98" s="129"/>
      <c r="KIJ98" s="129"/>
      <c r="KIK98" s="129"/>
      <c r="KIL98" s="129"/>
      <c r="KIM98" s="129"/>
      <c r="KIN98" s="129"/>
      <c r="KIO98" s="129"/>
      <c r="KIP98" s="129"/>
      <c r="KIQ98" s="129"/>
      <c r="KIR98" s="129"/>
      <c r="KIS98" s="129"/>
      <c r="KIT98" s="129"/>
      <c r="KIU98" s="129"/>
      <c r="KIV98" s="129"/>
      <c r="KIW98" s="129"/>
      <c r="KIX98" s="129"/>
      <c r="KIY98" s="129"/>
      <c r="KIZ98" s="129"/>
      <c r="KJA98" s="129"/>
      <c r="KJB98" s="129"/>
      <c r="KJC98" s="129"/>
      <c r="KJD98" s="129"/>
      <c r="KJE98" s="129"/>
      <c r="KJF98" s="129"/>
      <c r="KJG98" s="129"/>
      <c r="KJH98" s="129"/>
      <c r="KJI98" s="129"/>
      <c r="KJJ98" s="129"/>
      <c r="KJK98" s="129"/>
      <c r="KJL98" s="129"/>
      <c r="KJM98" s="129"/>
      <c r="KJN98" s="129"/>
      <c r="KJO98" s="129"/>
      <c r="KJP98" s="129"/>
      <c r="KJQ98" s="129"/>
      <c r="KJR98" s="129"/>
      <c r="KJS98" s="129"/>
      <c r="KJT98" s="129"/>
      <c r="KJU98" s="129"/>
      <c r="KJV98" s="129"/>
      <c r="KJW98" s="129"/>
      <c r="KJX98" s="129"/>
      <c r="KJY98" s="129"/>
      <c r="KJZ98" s="129"/>
      <c r="KKA98" s="129"/>
      <c r="KKB98" s="129"/>
      <c r="KKC98" s="129"/>
      <c r="KKD98" s="129"/>
      <c r="KKE98" s="129"/>
      <c r="KKF98" s="129"/>
      <c r="KKG98" s="129"/>
      <c r="KKH98" s="129"/>
      <c r="KKI98" s="129"/>
      <c r="KKJ98" s="129"/>
      <c r="KKK98" s="129"/>
      <c r="KKL98" s="129"/>
      <c r="KKM98" s="129"/>
      <c r="KKN98" s="129"/>
      <c r="KKO98" s="129"/>
      <c r="KKP98" s="129"/>
      <c r="KKQ98" s="129"/>
      <c r="KKR98" s="129"/>
      <c r="KKS98" s="129"/>
      <c r="KKT98" s="129"/>
      <c r="KKU98" s="129"/>
      <c r="KKV98" s="129"/>
      <c r="KKW98" s="129"/>
      <c r="KKX98" s="129"/>
      <c r="KKY98" s="129"/>
      <c r="KKZ98" s="129"/>
      <c r="KLA98" s="129"/>
      <c r="KLB98" s="129"/>
      <c r="KLC98" s="129"/>
      <c r="KLD98" s="129"/>
      <c r="KLE98" s="129"/>
      <c r="KLF98" s="129"/>
      <c r="KLG98" s="129"/>
      <c r="KLH98" s="129"/>
      <c r="KLI98" s="129"/>
      <c r="KLJ98" s="129"/>
      <c r="KLK98" s="129"/>
      <c r="KLL98" s="129"/>
      <c r="KLM98" s="129"/>
      <c r="KLN98" s="129"/>
      <c r="KLO98" s="129"/>
      <c r="KLP98" s="129"/>
      <c r="KLQ98" s="129"/>
      <c r="KLR98" s="129"/>
      <c r="KLS98" s="129"/>
      <c r="KLT98" s="129"/>
      <c r="KLU98" s="129"/>
      <c r="KLV98" s="129"/>
      <c r="KLW98" s="129"/>
      <c r="KLX98" s="129"/>
      <c r="KLY98" s="129"/>
      <c r="KLZ98" s="129"/>
      <c r="KMA98" s="129"/>
      <c r="KMB98" s="129"/>
      <c r="KMC98" s="129"/>
      <c r="KMD98" s="129"/>
      <c r="KME98" s="129"/>
      <c r="KMF98" s="129"/>
      <c r="KMG98" s="129"/>
      <c r="KMH98" s="129"/>
      <c r="KMI98" s="129"/>
      <c r="KMJ98" s="129"/>
      <c r="KMK98" s="129"/>
      <c r="KML98" s="129"/>
      <c r="KMM98" s="129"/>
      <c r="KMN98" s="129"/>
      <c r="KMO98" s="129"/>
      <c r="KMP98" s="129"/>
      <c r="KMQ98" s="129"/>
      <c r="KMR98" s="129"/>
      <c r="KMS98" s="129"/>
      <c r="KMT98" s="129"/>
      <c r="KMU98" s="129"/>
      <c r="KMV98" s="129"/>
      <c r="KMW98" s="129"/>
      <c r="KMX98" s="129"/>
      <c r="KMY98" s="129"/>
      <c r="KMZ98" s="129"/>
      <c r="KNA98" s="129"/>
      <c r="KNB98" s="129"/>
      <c r="KNC98" s="129"/>
      <c r="KND98" s="129"/>
      <c r="KNE98" s="129"/>
      <c r="KNF98" s="129"/>
      <c r="KNG98" s="129"/>
      <c r="KNH98" s="129"/>
      <c r="KNI98" s="129"/>
      <c r="KNJ98" s="129"/>
      <c r="KNK98" s="129"/>
      <c r="KNL98" s="129"/>
      <c r="KNM98" s="129"/>
      <c r="KNN98" s="129"/>
      <c r="KNO98" s="129"/>
      <c r="KNP98" s="129"/>
      <c r="KNQ98" s="129"/>
      <c r="KNR98" s="129"/>
      <c r="KNS98" s="129"/>
      <c r="KNT98" s="129"/>
      <c r="KNU98" s="129"/>
      <c r="KNV98" s="129"/>
      <c r="KNW98" s="129"/>
      <c r="KNX98" s="129"/>
      <c r="KNY98" s="129"/>
      <c r="KNZ98" s="129"/>
      <c r="KOA98" s="129"/>
      <c r="KOB98" s="129"/>
      <c r="KOC98" s="129"/>
      <c r="KOD98" s="129"/>
      <c r="KOE98" s="129"/>
      <c r="KOF98" s="129"/>
      <c r="KOG98" s="129"/>
      <c r="KOH98" s="129"/>
      <c r="KOI98" s="129"/>
      <c r="KOJ98" s="129"/>
      <c r="KOK98" s="129"/>
      <c r="KOL98" s="129"/>
      <c r="KOM98" s="129"/>
      <c r="KON98" s="129"/>
      <c r="KOO98" s="129"/>
      <c r="KOP98" s="129"/>
      <c r="KOQ98" s="129"/>
      <c r="KOR98" s="129"/>
      <c r="KOS98" s="129"/>
      <c r="KOT98" s="129"/>
      <c r="KOU98" s="129"/>
      <c r="KOV98" s="129"/>
      <c r="KOW98" s="129"/>
      <c r="KOX98" s="129"/>
      <c r="KOY98" s="129"/>
      <c r="KOZ98" s="129"/>
      <c r="KPA98" s="129"/>
      <c r="KPB98" s="129"/>
      <c r="KPC98" s="129"/>
      <c r="KPD98" s="129"/>
      <c r="KPE98" s="129"/>
      <c r="KPF98" s="129"/>
      <c r="KPG98" s="129"/>
      <c r="KPH98" s="129"/>
      <c r="KPI98" s="129"/>
      <c r="KPJ98" s="129"/>
      <c r="KPK98" s="129"/>
      <c r="KPL98" s="129"/>
      <c r="KPM98" s="129"/>
      <c r="KPN98" s="129"/>
      <c r="KPO98" s="129"/>
      <c r="KPP98" s="129"/>
      <c r="KPQ98" s="129"/>
      <c r="KPR98" s="129"/>
      <c r="KPS98" s="129"/>
      <c r="KPT98" s="129"/>
      <c r="KPU98" s="129"/>
      <c r="KPV98" s="129"/>
      <c r="KPW98" s="129"/>
      <c r="KPX98" s="129"/>
      <c r="KPY98" s="129"/>
      <c r="KPZ98" s="129"/>
      <c r="KQA98" s="129"/>
      <c r="KQB98" s="129"/>
      <c r="KQC98" s="129"/>
      <c r="KQD98" s="129"/>
      <c r="KQE98" s="129"/>
      <c r="KQF98" s="129"/>
      <c r="KQG98" s="129"/>
      <c r="KQH98" s="129"/>
      <c r="KQI98" s="129"/>
      <c r="KQJ98" s="129"/>
      <c r="KQK98" s="129"/>
      <c r="KQL98" s="129"/>
      <c r="KQM98" s="129"/>
      <c r="KQN98" s="129"/>
      <c r="KQO98" s="129"/>
      <c r="KQP98" s="129"/>
      <c r="KQQ98" s="129"/>
      <c r="KQR98" s="129"/>
      <c r="KQS98" s="129"/>
      <c r="KQT98" s="129"/>
      <c r="KQU98" s="129"/>
      <c r="KQV98" s="129"/>
      <c r="KQW98" s="129"/>
      <c r="KQX98" s="129"/>
      <c r="KQY98" s="129"/>
      <c r="KQZ98" s="129"/>
      <c r="KRA98" s="129"/>
      <c r="KRB98" s="129"/>
      <c r="KRC98" s="129"/>
      <c r="KRD98" s="129"/>
      <c r="KRE98" s="129"/>
      <c r="KRF98" s="129"/>
      <c r="KRG98" s="129"/>
      <c r="KRH98" s="129"/>
      <c r="KRI98" s="129"/>
      <c r="KRJ98" s="129"/>
      <c r="KRK98" s="129"/>
      <c r="KRL98" s="129"/>
      <c r="KRM98" s="129"/>
      <c r="KRN98" s="129"/>
      <c r="KRO98" s="129"/>
      <c r="KRP98" s="129"/>
      <c r="KRQ98" s="129"/>
      <c r="KRR98" s="129"/>
      <c r="KRS98" s="129"/>
      <c r="KRT98" s="129"/>
      <c r="KRU98" s="129"/>
      <c r="KRV98" s="129"/>
      <c r="KRW98" s="129"/>
      <c r="KRX98" s="129"/>
      <c r="KRY98" s="129"/>
      <c r="KRZ98" s="129"/>
      <c r="KSA98" s="129"/>
      <c r="KSB98" s="129"/>
      <c r="KSC98" s="129"/>
      <c r="KSD98" s="129"/>
      <c r="KSE98" s="129"/>
      <c r="KSF98" s="129"/>
      <c r="KSG98" s="129"/>
      <c r="KSH98" s="129"/>
      <c r="KSI98" s="129"/>
      <c r="KSJ98" s="129"/>
      <c r="KSK98" s="129"/>
      <c r="KSL98" s="129"/>
      <c r="KSM98" s="129"/>
      <c r="KSN98" s="129"/>
      <c r="KSO98" s="129"/>
      <c r="KSP98" s="129"/>
      <c r="KSQ98" s="129"/>
      <c r="KSR98" s="129"/>
      <c r="KSS98" s="129"/>
      <c r="KST98" s="129"/>
      <c r="KSU98" s="129"/>
      <c r="KSV98" s="129"/>
      <c r="KSW98" s="129"/>
      <c r="KSX98" s="129"/>
      <c r="KSY98" s="129"/>
      <c r="KSZ98" s="129"/>
      <c r="KTA98" s="129"/>
      <c r="KTB98" s="129"/>
      <c r="KTC98" s="129"/>
      <c r="KTD98" s="129"/>
      <c r="KTE98" s="129"/>
      <c r="KTF98" s="129"/>
      <c r="KTG98" s="129"/>
      <c r="KTH98" s="129"/>
      <c r="KTI98" s="129"/>
      <c r="KTJ98" s="129"/>
      <c r="KTK98" s="129"/>
      <c r="KTL98" s="129"/>
      <c r="KTM98" s="129"/>
      <c r="KTN98" s="129"/>
      <c r="KTO98" s="129"/>
      <c r="KTP98" s="129"/>
      <c r="KTQ98" s="129"/>
      <c r="KTR98" s="129"/>
      <c r="KTS98" s="129"/>
      <c r="KTT98" s="129"/>
      <c r="KTU98" s="129"/>
      <c r="KTV98" s="129"/>
      <c r="KTW98" s="129"/>
      <c r="KTX98" s="129"/>
      <c r="KTY98" s="129"/>
      <c r="KTZ98" s="129"/>
      <c r="KUA98" s="129"/>
      <c r="KUB98" s="129"/>
      <c r="KUC98" s="129"/>
      <c r="KUD98" s="129"/>
      <c r="KUE98" s="129"/>
      <c r="KUF98" s="129"/>
      <c r="KUG98" s="129"/>
      <c r="KUH98" s="129"/>
      <c r="KUI98" s="129"/>
      <c r="KUJ98" s="129"/>
      <c r="KUK98" s="129"/>
      <c r="KUL98" s="129"/>
      <c r="KUM98" s="129"/>
      <c r="KUN98" s="129"/>
      <c r="KUO98" s="129"/>
      <c r="KUP98" s="129"/>
      <c r="KUQ98" s="129"/>
      <c r="KUR98" s="129"/>
      <c r="KUS98" s="129"/>
      <c r="KUT98" s="129"/>
      <c r="KUU98" s="129"/>
      <c r="KUV98" s="129"/>
      <c r="KUW98" s="129"/>
      <c r="KUX98" s="129"/>
      <c r="KUY98" s="129"/>
      <c r="KUZ98" s="129"/>
      <c r="KVA98" s="129"/>
      <c r="KVB98" s="129"/>
      <c r="KVC98" s="129"/>
      <c r="KVD98" s="129"/>
      <c r="KVE98" s="129"/>
      <c r="KVF98" s="129"/>
      <c r="KVG98" s="129"/>
      <c r="KVH98" s="129"/>
      <c r="KVI98" s="129"/>
      <c r="KVJ98" s="129"/>
      <c r="KVK98" s="129"/>
      <c r="KVL98" s="129"/>
      <c r="KVM98" s="129"/>
      <c r="KVN98" s="129"/>
      <c r="KVO98" s="129"/>
      <c r="KVP98" s="129"/>
      <c r="KVQ98" s="129"/>
      <c r="KVR98" s="129"/>
      <c r="KVS98" s="129"/>
      <c r="KVT98" s="129"/>
      <c r="KVU98" s="129"/>
      <c r="KVV98" s="129"/>
      <c r="KVW98" s="129"/>
      <c r="KVX98" s="129"/>
      <c r="KVY98" s="129"/>
      <c r="KVZ98" s="129"/>
      <c r="KWA98" s="129"/>
      <c r="KWB98" s="129"/>
      <c r="KWC98" s="129"/>
      <c r="KWD98" s="129"/>
      <c r="KWE98" s="129"/>
      <c r="KWF98" s="129"/>
      <c r="KWG98" s="129"/>
      <c r="KWH98" s="129"/>
      <c r="KWI98" s="129"/>
      <c r="KWJ98" s="129"/>
      <c r="KWK98" s="129"/>
      <c r="KWL98" s="129"/>
      <c r="KWM98" s="129"/>
      <c r="KWN98" s="129"/>
      <c r="KWO98" s="129"/>
      <c r="KWP98" s="129"/>
      <c r="KWQ98" s="129"/>
      <c r="KWR98" s="129"/>
      <c r="KWS98" s="129"/>
      <c r="KWT98" s="129"/>
      <c r="KWU98" s="129"/>
      <c r="KWV98" s="129"/>
      <c r="KWW98" s="129"/>
      <c r="KWX98" s="129"/>
      <c r="KWY98" s="129"/>
      <c r="KWZ98" s="129"/>
      <c r="KXA98" s="129"/>
      <c r="KXB98" s="129"/>
      <c r="KXC98" s="129"/>
      <c r="KXD98" s="129"/>
      <c r="KXE98" s="129"/>
      <c r="KXF98" s="129"/>
      <c r="KXG98" s="129"/>
      <c r="KXH98" s="129"/>
      <c r="KXI98" s="129"/>
      <c r="KXJ98" s="129"/>
      <c r="KXK98" s="129"/>
      <c r="KXL98" s="129"/>
      <c r="KXM98" s="129"/>
      <c r="KXN98" s="129"/>
      <c r="KXO98" s="129"/>
      <c r="KXP98" s="129"/>
      <c r="KXQ98" s="129"/>
      <c r="KXR98" s="129"/>
      <c r="KXS98" s="129"/>
      <c r="KXT98" s="129"/>
      <c r="KXU98" s="129"/>
      <c r="KXV98" s="129"/>
      <c r="KXW98" s="129"/>
      <c r="KXX98" s="129"/>
      <c r="KXY98" s="129"/>
      <c r="KXZ98" s="129"/>
      <c r="KYA98" s="129"/>
      <c r="KYB98" s="129"/>
      <c r="KYC98" s="129"/>
      <c r="KYD98" s="129"/>
      <c r="KYE98" s="129"/>
      <c r="KYF98" s="129"/>
      <c r="KYG98" s="129"/>
      <c r="KYH98" s="129"/>
      <c r="KYI98" s="129"/>
      <c r="KYJ98" s="129"/>
      <c r="KYK98" s="129"/>
      <c r="KYL98" s="129"/>
      <c r="KYM98" s="129"/>
      <c r="KYN98" s="129"/>
      <c r="KYO98" s="129"/>
      <c r="KYP98" s="129"/>
      <c r="KYQ98" s="129"/>
      <c r="KYR98" s="129"/>
      <c r="KYS98" s="129"/>
      <c r="KYT98" s="129"/>
      <c r="KYU98" s="129"/>
      <c r="KYV98" s="129"/>
      <c r="KYW98" s="129"/>
      <c r="KYX98" s="129"/>
      <c r="KYY98" s="129"/>
      <c r="KYZ98" s="129"/>
      <c r="KZA98" s="129"/>
      <c r="KZB98" s="129"/>
      <c r="KZC98" s="129"/>
      <c r="KZD98" s="129"/>
      <c r="KZE98" s="129"/>
      <c r="KZF98" s="129"/>
      <c r="KZG98" s="129"/>
      <c r="KZH98" s="129"/>
      <c r="KZI98" s="129"/>
      <c r="KZJ98" s="129"/>
      <c r="KZK98" s="129"/>
      <c r="KZL98" s="129"/>
      <c r="KZM98" s="129"/>
      <c r="KZN98" s="129"/>
      <c r="KZO98" s="129"/>
      <c r="KZP98" s="129"/>
      <c r="KZQ98" s="129"/>
      <c r="KZR98" s="129"/>
      <c r="KZS98" s="129"/>
      <c r="KZT98" s="129"/>
      <c r="KZU98" s="129"/>
      <c r="KZV98" s="129"/>
      <c r="KZW98" s="129"/>
      <c r="KZX98" s="129"/>
      <c r="KZY98" s="129"/>
      <c r="KZZ98" s="129"/>
      <c r="LAA98" s="129"/>
      <c r="LAB98" s="129"/>
      <c r="LAC98" s="129"/>
      <c r="LAD98" s="129"/>
      <c r="LAE98" s="129"/>
      <c r="LAF98" s="129"/>
      <c r="LAG98" s="129"/>
      <c r="LAH98" s="129"/>
      <c r="LAI98" s="129"/>
      <c r="LAJ98" s="129"/>
      <c r="LAK98" s="129"/>
      <c r="LAL98" s="129"/>
      <c r="LAM98" s="129"/>
      <c r="LAN98" s="129"/>
      <c r="LAO98" s="129"/>
      <c r="LAP98" s="129"/>
      <c r="LAQ98" s="129"/>
      <c r="LAR98" s="129"/>
      <c r="LAS98" s="129"/>
      <c r="LAT98" s="129"/>
      <c r="LAU98" s="129"/>
      <c r="LAV98" s="129"/>
      <c r="LAW98" s="129"/>
      <c r="LAX98" s="129"/>
      <c r="LAY98" s="129"/>
      <c r="LAZ98" s="129"/>
      <c r="LBA98" s="129"/>
      <c r="LBB98" s="129"/>
      <c r="LBC98" s="129"/>
      <c r="LBD98" s="129"/>
      <c r="LBE98" s="129"/>
      <c r="LBF98" s="129"/>
      <c r="LBG98" s="129"/>
      <c r="LBH98" s="129"/>
      <c r="LBI98" s="129"/>
      <c r="LBJ98" s="129"/>
      <c r="LBK98" s="129"/>
      <c r="LBL98" s="129"/>
      <c r="LBM98" s="129"/>
      <c r="LBN98" s="129"/>
      <c r="LBO98" s="129"/>
      <c r="LBP98" s="129"/>
      <c r="LBQ98" s="129"/>
      <c r="LBR98" s="129"/>
      <c r="LBS98" s="129"/>
      <c r="LBT98" s="129"/>
      <c r="LBU98" s="129"/>
      <c r="LBV98" s="129"/>
      <c r="LBW98" s="129"/>
      <c r="LBX98" s="129"/>
      <c r="LBY98" s="129"/>
      <c r="LBZ98" s="129"/>
      <c r="LCA98" s="129"/>
      <c r="LCB98" s="129"/>
      <c r="LCC98" s="129"/>
      <c r="LCD98" s="129"/>
      <c r="LCE98" s="129"/>
      <c r="LCF98" s="129"/>
      <c r="LCG98" s="129"/>
      <c r="LCH98" s="129"/>
      <c r="LCI98" s="129"/>
      <c r="LCJ98" s="129"/>
      <c r="LCK98" s="129"/>
      <c r="LCL98" s="129"/>
      <c r="LCM98" s="129"/>
      <c r="LCN98" s="129"/>
      <c r="LCO98" s="129"/>
      <c r="LCP98" s="129"/>
      <c r="LCQ98" s="129"/>
      <c r="LCR98" s="129"/>
      <c r="LCS98" s="129"/>
      <c r="LCT98" s="129"/>
      <c r="LCU98" s="129"/>
      <c r="LCV98" s="129"/>
      <c r="LCW98" s="129"/>
      <c r="LCX98" s="129"/>
      <c r="LCY98" s="129"/>
      <c r="LCZ98" s="129"/>
      <c r="LDA98" s="129"/>
      <c r="LDB98" s="129"/>
      <c r="LDC98" s="129"/>
      <c r="LDD98" s="129"/>
      <c r="LDE98" s="129"/>
      <c r="LDF98" s="129"/>
      <c r="LDG98" s="129"/>
      <c r="LDH98" s="129"/>
      <c r="LDI98" s="129"/>
      <c r="LDJ98" s="129"/>
      <c r="LDK98" s="129"/>
      <c r="LDL98" s="129"/>
      <c r="LDM98" s="129"/>
      <c r="LDN98" s="129"/>
      <c r="LDO98" s="129"/>
      <c r="LDP98" s="129"/>
      <c r="LDQ98" s="129"/>
      <c r="LDR98" s="129"/>
      <c r="LDS98" s="129"/>
      <c r="LDT98" s="129"/>
      <c r="LDU98" s="129"/>
      <c r="LDV98" s="129"/>
      <c r="LDW98" s="129"/>
      <c r="LDX98" s="129"/>
      <c r="LDY98" s="129"/>
      <c r="LDZ98" s="129"/>
      <c r="LEA98" s="129"/>
      <c r="LEB98" s="129"/>
      <c r="LEC98" s="129"/>
      <c r="LED98" s="129"/>
      <c r="LEE98" s="129"/>
      <c r="LEF98" s="129"/>
      <c r="LEG98" s="129"/>
      <c r="LEH98" s="129"/>
      <c r="LEI98" s="129"/>
      <c r="LEJ98" s="129"/>
      <c r="LEK98" s="129"/>
      <c r="LEL98" s="129"/>
      <c r="LEM98" s="129"/>
      <c r="LEN98" s="129"/>
      <c r="LEO98" s="129"/>
      <c r="LEP98" s="129"/>
      <c r="LEQ98" s="129"/>
      <c r="LER98" s="129"/>
      <c r="LES98" s="129"/>
      <c r="LET98" s="129"/>
      <c r="LEU98" s="129"/>
      <c r="LEV98" s="129"/>
      <c r="LEW98" s="129"/>
      <c r="LEX98" s="129"/>
      <c r="LEY98" s="129"/>
      <c r="LEZ98" s="129"/>
      <c r="LFA98" s="129"/>
      <c r="LFB98" s="129"/>
      <c r="LFC98" s="129"/>
      <c r="LFD98" s="129"/>
      <c r="LFE98" s="129"/>
      <c r="LFF98" s="129"/>
      <c r="LFG98" s="129"/>
      <c r="LFH98" s="129"/>
      <c r="LFI98" s="129"/>
      <c r="LFJ98" s="129"/>
      <c r="LFK98" s="129"/>
      <c r="LFL98" s="129"/>
      <c r="LFM98" s="129"/>
      <c r="LFN98" s="129"/>
      <c r="LFO98" s="129"/>
      <c r="LFP98" s="129"/>
      <c r="LFQ98" s="129"/>
      <c r="LFR98" s="129"/>
      <c r="LFS98" s="129"/>
      <c r="LFT98" s="129"/>
      <c r="LFU98" s="129"/>
      <c r="LFV98" s="129"/>
      <c r="LFW98" s="129"/>
      <c r="LFX98" s="129"/>
      <c r="LFY98" s="129"/>
      <c r="LFZ98" s="129"/>
      <c r="LGA98" s="129"/>
      <c r="LGB98" s="129"/>
      <c r="LGC98" s="129"/>
      <c r="LGD98" s="129"/>
      <c r="LGE98" s="129"/>
      <c r="LGF98" s="129"/>
      <c r="LGG98" s="129"/>
      <c r="LGH98" s="129"/>
      <c r="LGI98" s="129"/>
      <c r="LGJ98" s="129"/>
      <c r="LGK98" s="129"/>
      <c r="LGL98" s="129"/>
      <c r="LGM98" s="129"/>
      <c r="LGN98" s="129"/>
      <c r="LGO98" s="129"/>
      <c r="LGP98" s="129"/>
      <c r="LGQ98" s="129"/>
      <c r="LGR98" s="129"/>
      <c r="LGS98" s="129"/>
      <c r="LGT98" s="129"/>
      <c r="LGU98" s="129"/>
      <c r="LGV98" s="129"/>
      <c r="LGW98" s="129"/>
      <c r="LGX98" s="129"/>
      <c r="LGY98" s="129"/>
      <c r="LGZ98" s="129"/>
      <c r="LHA98" s="129"/>
      <c r="LHB98" s="129"/>
      <c r="LHC98" s="129"/>
      <c r="LHD98" s="129"/>
      <c r="LHE98" s="129"/>
      <c r="LHF98" s="129"/>
      <c r="LHG98" s="129"/>
      <c r="LHH98" s="129"/>
      <c r="LHI98" s="129"/>
      <c r="LHJ98" s="129"/>
      <c r="LHK98" s="129"/>
      <c r="LHL98" s="129"/>
      <c r="LHM98" s="129"/>
      <c r="LHN98" s="129"/>
      <c r="LHO98" s="129"/>
      <c r="LHP98" s="129"/>
      <c r="LHQ98" s="129"/>
      <c r="LHR98" s="129"/>
      <c r="LHS98" s="129"/>
      <c r="LHT98" s="129"/>
      <c r="LHU98" s="129"/>
      <c r="LHV98" s="129"/>
      <c r="LHW98" s="129"/>
      <c r="LHX98" s="129"/>
      <c r="LHY98" s="129"/>
      <c r="LHZ98" s="129"/>
      <c r="LIA98" s="129"/>
      <c r="LIB98" s="129"/>
      <c r="LIC98" s="129"/>
      <c r="LID98" s="129"/>
      <c r="LIE98" s="129"/>
      <c r="LIF98" s="129"/>
      <c r="LIG98" s="129"/>
      <c r="LIH98" s="129"/>
      <c r="LII98" s="129"/>
      <c r="LIJ98" s="129"/>
      <c r="LIK98" s="129"/>
      <c r="LIL98" s="129"/>
      <c r="LIM98" s="129"/>
      <c r="LIN98" s="129"/>
      <c r="LIO98" s="129"/>
      <c r="LIP98" s="129"/>
      <c r="LIQ98" s="129"/>
      <c r="LIR98" s="129"/>
      <c r="LIS98" s="129"/>
      <c r="LIT98" s="129"/>
      <c r="LIU98" s="129"/>
      <c r="LIV98" s="129"/>
      <c r="LIW98" s="129"/>
      <c r="LIX98" s="129"/>
      <c r="LIY98" s="129"/>
      <c r="LIZ98" s="129"/>
      <c r="LJA98" s="129"/>
      <c r="LJB98" s="129"/>
      <c r="LJC98" s="129"/>
      <c r="LJD98" s="129"/>
      <c r="LJE98" s="129"/>
      <c r="LJF98" s="129"/>
      <c r="LJG98" s="129"/>
      <c r="LJH98" s="129"/>
      <c r="LJI98" s="129"/>
      <c r="LJJ98" s="129"/>
      <c r="LJK98" s="129"/>
      <c r="LJL98" s="129"/>
      <c r="LJM98" s="129"/>
      <c r="LJN98" s="129"/>
      <c r="LJO98" s="129"/>
      <c r="LJP98" s="129"/>
      <c r="LJQ98" s="129"/>
      <c r="LJR98" s="129"/>
      <c r="LJS98" s="129"/>
      <c r="LJT98" s="129"/>
      <c r="LJU98" s="129"/>
      <c r="LJV98" s="129"/>
      <c r="LJW98" s="129"/>
      <c r="LJX98" s="129"/>
      <c r="LJY98" s="129"/>
      <c r="LJZ98" s="129"/>
      <c r="LKA98" s="129"/>
      <c r="LKB98" s="129"/>
      <c r="LKC98" s="129"/>
      <c r="LKD98" s="129"/>
      <c r="LKE98" s="129"/>
      <c r="LKF98" s="129"/>
      <c r="LKG98" s="129"/>
      <c r="LKH98" s="129"/>
      <c r="LKI98" s="129"/>
      <c r="LKJ98" s="129"/>
      <c r="LKK98" s="129"/>
      <c r="LKL98" s="129"/>
      <c r="LKM98" s="129"/>
      <c r="LKN98" s="129"/>
      <c r="LKO98" s="129"/>
      <c r="LKP98" s="129"/>
      <c r="LKQ98" s="129"/>
      <c r="LKR98" s="129"/>
      <c r="LKS98" s="129"/>
      <c r="LKT98" s="129"/>
      <c r="LKU98" s="129"/>
      <c r="LKV98" s="129"/>
      <c r="LKW98" s="129"/>
      <c r="LKX98" s="129"/>
      <c r="LKY98" s="129"/>
      <c r="LKZ98" s="129"/>
      <c r="LLA98" s="129"/>
      <c r="LLB98" s="129"/>
      <c r="LLC98" s="129"/>
      <c r="LLD98" s="129"/>
      <c r="LLE98" s="129"/>
      <c r="LLF98" s="129"/>
      <c r="LLG98" s="129"/>
      <c r="LLH98" s="129"/>
      <c r="LLI98" s="129"/>
      <c r="LLJ98" s="129"/>
      <c r="LLK98" s="129"/>
      <c r="LLL98" s="129"/>
      <c r="LLM98" s="129"/>
      <c r="LLN98" s="129"/>
      <c r="LLO98" s="129"/>
      <c r="LLP98" s="129"/>
      <c r="LLQ98" s="129"/>
      <c r="LLR98" s="129"/>
      <c r="LLS98" s="129"/>
      <c r="LLT98" s="129"/>
      <c r="LLU98" s="129"/>
      <c r="LLV98" s="129"/>
      <c r="LLW98" s="129"/>
      <c r="LLX98" s="129"/>
      <c r="LLY98" s="129"/>
      <c r="LLZ98" s="129"/>
      <c r="LMA98" s="129"/>
      <c r="LMB98" s="129"/>
      <c r="LMC98" s="129"/>
      <c r="LMD98" s="129"/>
      <c r="LME98" s="129"/>
      <c r="LMF98" s="129"/>
      <c r="LMG98" s="129"/>
      <c r="LMH98" s="129"/>
      <c r="LMI98" s="129"/>
      <c r="LMJ98" s="129"/>
      <c r="LMK98" s="129"/>
      <c r="LML98" s="129"/>
      <c r="LMM98" s="129"/>
      <c r="LMN98" s="129"/>
      <c r="LMO98" s="129"/>
      <c r="LMP98" s="129"/>
      <c r="LMQ98" s="129"/>
      <c r="LMR98" s="129"/>
      <c r="LMS98" s="129"/>
      <c r="LMT98" s="129"/>
      <c r="LMU98" s="129"/>
      <c r="LMV98" s="129"/>
      <c r="LMW98" s="129"/>
      <c r="LMX98" s="129"/>
      <c r="LMY98" s="129"/>
      <c r="LMZ98" s="129"/>
      <c r="LNA98" s="129"/>
      <c r="LNB98" s="129"/>
      <c r="LNC98" s="129"/>
      <c r="LND98" s="129"/>
      <c r="LNE98" s="129"/>
      <c r="LNF98" s="129"/>
      <c r="LNG98" s="129"/>
      <c r="LNH98" s="129"/>
      <c r="LNI98" s="129"/>
      <c r="LNJ98" s="129"/>
      <c r="LNK98" s="129"/>
      <c r="LNL98" s="129"/>
      <c r="LNM98" s="129"/>
      <c r="LNN98" s="129"/>
      <c r="LNO98" s="129"/>
      <c r="LNP98" s="129"/>
      <c r="LNQ98" s="129"/>
      <c r="LNR98" s="129"/>
      <c r="LNS98" s="129"/>
      <c r="LNT98" s="129"/>
      <c r="LNU98" s="129"/>
      <c r="LNV98" s="129"/>
      <c r="LNW98" s="129"/>
      <c r="LNX98" s="129"/>
      <c r="LNY98" s="129"/>
      <c r="LNZ98" s="129"/>
      <c r="LOA98" s="129"/>
      <c r="LOB98" s="129"/>
      <c r="LOC98" s="129"/>
      <c r="LOD98" s="129"/>
      <c r="LOE98" s="129"/>
      <c r="LOF98" s="129"/>
      <c r="LOG98" s="129"/>
      <c r="LOH98" s="129"/>
      <c r="LOI98" s="129"/>
      <c r="LOJ98" s="129"/>
      <c r="LOK98" s="129"/>
      <c r="LOL98" s="129"/>
      <c r="LOM98" s="129"/>
      <c r="LON98" s="129"/>
      <c r="LOO98" s="129"/>
      <c r="LOP98" s="129"/>
      <c r="LOQ98" s="129"/>
      <c r="LOR98" s="129"/>
      <c r="LOS98" s="129"/>
      <c r="LOT98" s="129"/>
      <c r="LOU98" s="129"/>
      <c r="LOV98" s="129"/>
      <c r="LOW98" s="129"/>
      <c r="LOX98" s="129"/>
      <c r="LOY98" s="129"/>
      <c r="LOZ98" s="129"/>
      <c r="LPA98" s="129"/>
      <c r="LPB98" s="129"/>
      <c r="LPC98" s="129"/>
      <c r="LPD98" s="129"/>
      <c r="LPE98" s="129"/>
      <c r="LPF98" s="129"/>
      <c r="LPG98" s="129"/>
      <c r="LPH98" s="129"/>
      <c r="LPI98" s="129"/>
      <c r="LPJ98" s="129"/>
      <c r="LPK98" s="129"/>
      <c r="LPL98" s="129"/>
      <c r="LPM98" s="129"/>
      <c r="LPN98" s="129"/>
      <c r="LPO98" s="129"/>
      <c r="LPP98" s="129"/>
      <c r="LPQ98" s="129"/>
      <c r="LPR98" s="129"/>
      <c r="LPS98" s="129"/>
      <c r="LPT98" s="129"/>
      <c r="LPU98" s="129"/>
      <c r="LPV98" s="129"/>
      <c r="LPW98" s="129"/>
      <c r="LPX98" s="129"/>
      <c r="LPY98" s="129"/>
      <c r="LPZ98" s="129"/>
      <c r="LQA98" s="129"/>
      <c r="LQB98" s="129"/>
      <c r="LQC98" s="129"/>
      <c r="LQD98" s="129"/>
      <c r="LQE98" s="129"/>
      <c r="LQF98" s="129"/>
      <c r="LQG98" s="129"/>
      <c r="LQH98" s="129"/>
      <c r="LQI98" s="129"/>
      <c r="LQJ98" s="129"/>
      <c r="LQK98" s="129"/>
      <c r="LQL98" s="129"/>
      <c r="LQM98" s="129"/>
      <c r="LQN98" s="129"/>
      <c r="LQO98" s="129"/>
      <c r="LQP98" s="129"/>
      <c r="LQQ98" s="129"/>
      <c r="LQR98" s="129"/>
      <c r="LQS98" s="129"/>
      <c r="LQT98" s="129"/>
      <c r="LQU98" s="129"/>
      <c r="LQV98" s="129"/>
      <c r="LQW98" s="129"/>
      <c r="LQX98" s="129"/>
      <c r="LQY98" s="129"/>
      <c r="LQZ98" s="129"/>
      <c r="LRA98" s="129"/>
      <c r="LRB98" s="129"/>
      <c r="LRC98" s="129"/>
      <c r="LRD98" s="129"/>
      <c r="LRE98" s="129"/>
      <c r="LRF98" s="129"/>
      <c r="LRG98" s="129"/>
      <c r="LRH98" s="129"/>
      <c r="LRI98" s="129"/>
      <c r="LRJ98" s="129"/>
      <c r="LRK98" s="129"/>
      <c r="LRL98" s="129"/>
      <c r="LRM98" s="129"/>
      <c r="LRN98" s="129"/>
      <c r="LRO98" s="129"/>
      <c r="LRP98" s="129"/>
      <c r="LRQ98" s="129"/>
      <c r="LRR98" s="129"/>
      <c r="LRS98" s="129"/>
      <c r="LRT98" s="129"/>
      <c r="LRU98" s="129"/>
      <c r="LRV98" s="129"/>
      <c r="LRW98" s="129"/>
      <c r="LRX98" s="129"/>
      <c r="LRY98" s="129"/>
      <c r="LRZ98" s="129"/>
      <c r="LSA98" s="129"/>
      <c r="LSB98" s="129"/>
      <c r="LSC98" s="129"/>
      <c r="LSD98" s="129"/>
      <c r="LSE98" s="129"/>
      <c r="LSF98" s="129"/>
      <c r="LSG98" s="129"/>
      <c r="LSH98" s="129"/>
      <c r="LSI98" s="129"/>
      <c r="LSJ98" s="129"/>
      <c r="LSK98" s="129"/>
      <c r="LSL98" s="129"/>
      <c r="LSM98" s="129"/>
      <c r="LSN98" s="129"/>
      <c r="LSO98" s="129"/>
      <c r="LSP98" s="129"/>
      <c r="LSQ98" s="129"/>
      <c r="LSR98" s="129"/>
      <c r="LSS98" s="129"/>
      <c r="LST98" s="129"/>
      <c r="LSU98" s="129"/>
      <c r="LSV98" s="129"/>
      <c r="LSW98" s="129"/>
      <c r="LSX98" s="129"/>
      <c r="LSY98" s="129"/>
      <c r="LSZ98" s="129"/>
      <c r="LTA98" s="129"/>
      <c r="LTB98" s="129"/>
      <c r="LTC98" s="129"/>
      <c r="LTD98" s="129"/>
      <c r="LTE98" s="129"/>
      <c r="LTF98" s="129"/>
      <c r="LTG98" s="129"/>
      <c r="LTH98" s="129"/>
      <c r="LTI98" s="129"/>
      <c r="LTJ98" s="129"/>
      <c r="LTK98" s="129"/>
      <c r="LTL98" s="129"/>
      <c r="LTM98" s="129"/>
      <c r="LTN98" s="129"/>
      <c r="LTO98" s="129"/>
      <c r="LTP98" s="129"/>
      <c r="LTQ98" s="129"/>
      <c r="LTR98" s="129"/>
      <c r="LTS98" s="129"/>
      <c r="LTT98" s="129"/>
      <c r="LTU98" s="129"/>
      <c r="LTV98" s="129"/>
      <c r="LTW98" s="129"/>
      <c r="LTX98" s="129"/>
      <c r="LTY98" s="129"/>
      <c r="LTZ98" s="129"/>
      <c r="LUA98" s="129"/>
      <c r="LUB98" s="129"/>
      <c r="LUC98" s="129"/>
      <c r="LUD98" s="129"/>
      <c r="LUE98" s="129"/>
      <c r="LUF98" s="129"/>
      <c r="LUG98" s="129"/>
      <c r="LUH98" s="129"/>
      <c r="LUI98" s="129"/>
      <c r="LUJ98" s="129"/>
      <c r="LUK98" s="129"/>
      <c r="LUL98" s="129"/>
      <c r="LUM98" s="129"/>
      <c r="LUN98" s="129"/>
      <c r="LUO98" s="129"/>
      <c r="LUP98" s="129"/>
      <c r="LUQ98" s="129"/>
      <c r="LUR98" s="129"/>
      <c r="LUS98" s="129"/>
      <c r="LUT98" s="129"/>
      <c r="LUU98" s="129"/>
      <c r="LUV98" s="129"/>
      <c r="LUW98" s="129"/>
      <c r="LUX98" s="129"/>
      <c r="LUY98" s="129"/>
      <c r="LUZ98" s="129"/>
      <c r="LVA98" s="129"/>
      <c r="LVB98" s="129"/>
      <c r="LVC98" s="129"/>
      <c r="LVD98" s="129"/>
      <c r="LVE98" s="129"/>
      <c r="LVF98" s="129"/>
      <c r="LVG98" s="129"/>
      <c r="LVH98" s="129"/>
      <c r="LVI98" s="129"/>
      <c r="LVJ98" s="129"/>
      <c r="LVK98" s="129"/>
      <c r="LVL98" s="129"/>
      <c r="LVM98" s="129"/>
      <c r="LVN98" s="129"/>
      <c r="LVO98" s="129"/>
      <c r="LVP98" s="129"/>
      <c r="LVQ98" s="129"/>
      <c r="LVR98" s="129"/>
      <c r="LVS98" s="129"/>
      <c r="LVT98" s="129"/>
      <c r="LVU98" s="129"/>
      <c r="LVV98" s="129"/>
      <c r="LVW98" s="129"/>
      <c r="LVX98" s="129"/>
      <c r="LVY98" s="129"/>
      <c r="LVZ98" s="129"/>
      <c r="LWA98" s="129"/>
      <c r="LWB98" s="129"/>
      <c r="LWC98" s="129"/>
      <c r="LWD98" s="129"/>
      <c r="LWE98" s="129"/>
      <c r="LWF98" s="129"/>
      <c r="LWG98" s="129"/>
      <c r="LWH98" s="129"/>
      <c r="LWI98" s="129"/>
      <c r="LWJ98" s="129"/>
      <c r="LWK98" s="129"/>
      <c r="LWL98" s="129"/>
      <c r="LWM98" s="129"/>
      <c r="LWN98" s="129"/>
      <c r="LWO98" s="129"/>
      <c r="LWP98" s="129"/>
      <c r="LWQ98" s="129"/>
      <c r="LWR98" s="129"/>
      <c r="LWS98" s="129"/>
      <c r="LWT98" s="129"/>
      <c r="LWU98" s="129"/>
      <c r="LWV98" s="129"/>
      <c r="LWW98" s="129"/>
      <c r="LWX98" s="129"/>
      <c r="LWY98" s="129"/>
      <c r="LWZ98" s="129"/>
      <c r="LXA98" s="129"/>
      <c r="LXB98" s="129"/>
      <c r="LXC98" s="129"/>
      <c r="LXD98" s="129"/>
      <c r="LXE98" s="129"/>
      <c r="LXF98" s="129"/>
      <c r="LXG98" s="129"/>
      <c r="LXH98" s="129"/>
      <c r="LXI98" s="129"/>
      <c r="LXJ98" s="129"/>
      <c r="LXK98" s="129"/>
      <c r="LXL98" s="129"/>
      <c r="LXM98" s="129"/>
      <c r="LXN98" s="129"/>
      <c r="LXO98" s="129"/>
      <c r="LXP98" s="129"/>
      <c r="LXQ98" s="129"/>
      <c r="LXR98" s="129"/>
      <c r="LXS98" s="129"/>
      <c r="LXT98" s="129"/>
      <c r="LXU98" s="129"/>
      <c r="LXV98" s="129"/>
      <c r="LXW98" s="129"/>
      <c r="LXX98" s="129"/>
      <c r="LXY98" s="129"/>
      <c r="LXZ98" s="129"/>
      <c r="LYA98" s="129"/>
      <c r="LYB98" s="129"/>
      <c r="LYC98" s="129"/>
      <c r="LYD98" s="129"/>
      <c r="LYE98" s="129"/>
      <c r="LYF98" s="129"/>
      <c r="LYG98" s="129"/>
      <c r="LYH98" s="129"/>
      <c r="LYI98" s="129"/>
      <c r="LYJ98" s="129"/>
      <c r="LYK98" s="129"/>
      <c r="LYL98" s="129"/>
      <c r="LYM98" s="129"/>
      <c r="LYN98" s="129"/>
      <c r="LYO98" s="129"/>
      <c r="LYP98" s="129"/>
      <c r="LYQ98" s="129"/>
      <c r="LYR98" s="129"/>
      <c r="LYS98" s="129"/>
      <c r="LYT98" s="129"/>
      <c r="LYU98" s="129"/>
      <c r="LYV98" s="129"/>
      <c r="LYW98" s="129"/>
      <c r="LYX98" s="129"/>
      <c r="LYY98" s="129"/>
      <c r="LYZ98" s="129"/>
      <c r="LZA98" s="129"/>
      <c r="LZB98" s="129"/>
      <c r="LZC98" s="129"/>
      <c r="LZD98" s="129"/>
      <c r="LZE98" s="129"/>
      <c r="LZF98" s="129"/>
      <c r="LZG98" s="129"/>
      <c r="LZH98" s="129"/>
      <c r="LZI98" s="129"/>
      <c r="LZJ98" s="129"/>
      <c r="LZK98" s="129"/>
      <c r="LZL98" s="129"/>
      <c r="LZM98" s="129"/>
      <c r="LZN98" s="129"/>
      <c r="LZO98" s="129"/>
      <c r="LZP98" s="129"/>
      <c r="LZQ98" s="129"/>
      <c r="LZR98" s="129"/>
      <c r="LZS98" s="129"/>
      <c r="LZT98" s="129"/>
      <c r="LZU98" s="129"/>
      <c r="LZV98" s="129"/>
      <c r="LZW98" s="129"/>
      <c r="LZX98" s="129"/>
      <c r="LZY98" s="129"/>
      <c r="LZZ98" s="129"/>
      <c r="MAA98" s="129"/>
      <c r="MAB98" s="129"/>
      <c r="MAC98" s="129"/>
      <c r="MAD98" s="129"/>
      <c r="MAE98" s="129"/>
      <c r="MAF98" s="129"/>
      <c r="MAG98" s="129"/>
      <c r="MAH98" s="129"/>
      <c r="MAI98" s="129"/>
      <c r="MAJ98" s="129"/>
      <c r="MAK98" s="129"/>
      <c r="MAL98" s="129"/>
      <c r="MAM98" s="129"/>
      <c r="MAN98" s="129"/>
      <c r="MAO98" s="129"/>
      <c r="MAP98" s="129"/>
      <c r="MAQ98" s="129"/>
      <c r="MAR98" s="129"/>
      <c r="MAS98" s="129"/>
      <c r="MAT98" s="129"/>
      <c r="MAU98" s="129"/>
      <c r="MAV98" s="129"/>
      <c r="MAW98" s="129"/>
      <c r="MAX98" s="129"/>
      <c r="MAY98" s="129"/>
      <c r="MAZ98" s="129"/>
      <c r="MBA98" s="129"/>
      <c r="MBB98" s="129"/>
      <c r="MBC98" s="129"/>
      <c r="MBD98" s="129"/>
      <c r="MBE98" s="129"/>
      <c r="MBF98" s="129"/>
      <c r="MBG98" s="129"/>
      <c r="MBH98" s="129"/>
      <c r="MBI98" s="129"/>
      <c r="MBJ98" s="129"/>
      <c r="MBK98" s="129"/>
      <c r="MBL98" s="129"/>
      <c r="MBM98" s="129"/>
      <c r="MBN98" s="129"/>
      <c r="MBO98" s="129"/>
      <c r="MBP98" s="129"/>
      <c r="MBQ98" s="129"/>
      <c r="MBR98" s="129"/>
      <c r="MBS98" s="129"/>
      <c r="MBT98" s="129"/>
      <c r="MBU98" s="129"/>
      <c r="MBV98" s="129"/>
      <c r="MBW98" s="129"/>
      <c r="MBX98" s="129"/>
      <c r="MBY98" s="129"/>
      <c r="MBZ98" s="129"/>
      <c r="MCA98" s="129"/>
      <c r="MCB98" s="129"/>
      <c r="MCC98" s="129"/>
      <c r="MCD98" s="129"/>
      <c r="MCE98" s="129"/>
      <c r="MCF98" s="129"/>
      <c r="MCG98" s="129"/>
      <c r="MCH98" s="129"/>
      <c r="MCI98" s="129"/>
      <c r="MCJ98" s="129"/>
      <c r="MCK98" s="129"/>
      <c r="MCL98" s="129"/>
      <c r="MCM98" s="129"/>
      <c r="MCN98" s="129"/>
      <c r="MCO98" s="129"/>
      <c r="MCP98" s="129"/>
      <c r="MCQ98" s="129"/>
      <c r="MCR98" s="129"/>
      <c r="MCS98" s="129"/>
      <c r="MCT98" s="129"/>
      <c r="MCU98" s="129"/>
      <c r="MCV98" s="129"/>
      <c r="MCW98" s="129"/>
      <c r="MCX98" s="129"/>
      <c r="MCY98" s="129"/>
      <c r="MCZ98" s="129"/>
      <c r="MDA98" s="129"/>
      <c r="MDB98" s="129"/>
      <c r="MDC98" s="129"/>
      <c r="MDD98" s="129"/>
      <c r="MDE98" s="129"/>
      <c r="MDF98" s="129"/>
      <c r="MDG98" s="129"/>
      <c r="MDH98" s="129"/>
      <c r="MDI98" s="129"/>
      <c r="MDJ98" s="129"/>
      <c r="MDK98" s="129"/>
      <c r="MDL98" s="129"/>
      <c r="MDM98" s="129"/>
      <c r="MDN98" s="129"/>
      <c r="MDO98" s="129"/>
      <c r="MDP98" s="129"/>
      <c r="MDQ98" s="129"/>
      <c r="MDR98" s="129"/>
      <c r="MDS98" s="129"/>
      <c r="MDT98" s="129"/>
      <c r="MDU98" s="129"/>
      <c r="MDV98" s="129"/>
      <c r="MDW98" s="129"/>
      <c r="MDX98" s="129"/>
      <c r="MDY98" s="129"/>
      <c r="MDZ98" s="129"/>
      <c r="MEA98" s="129"/>
      <c r="MEB98" s="129"/>
      <c r="MEC98" s="129"/>
      <c r="MED98" s="129"/>
      <c r="MEE98" s="129"/>
      <c r="MEF98" s="129"/>
      <c r="MEG98" s="129"/>
      <c r="MEH98" s="129"/>
      <c r="MEI98" s="129"/>
      <c r="MEJ98" s="129"/>
      <c r="MEK98" s="129"/>
      <c r="MEL98" s="129"/>
      <c r="MEM98" s="129"/>
      <c r="MEN98" s="129"/>
      <c r="MEO98" s="129"/>
      <c r="MEP98" s="129"/>
      <c r="MEQ98" s="129"/>
      <c r="MER98" s="129"/>
      <c r="MES98" s="129"/>
      <c r="MET98" s="129"/>
      <c r="MEU98" s="129"/>
      <c r="MEV98" s="129"/>
      <c r="MEW98" s="129"/>
      <c r="MEX98" s="129"/>
      <c r="MEY98" s="129"/>
      <c r="MEZ98" s="129"/>
      <c r="MFA98" s="129"/>
      <c r="MFB98" s="129"/>
      <c r="MFC98" s="129"/>
      <c r="MFD98" s="129"/>
      <c r="MFE98" s="129"/>
      <c r="MFF98" s="129"/>
      <c r="MFG98" s="129"/>
      <c r="MFH98" s="129"/>
      <c r="MFI98" s="129"/>
      <c r="MFJ98" s="129"/>
      <c r="MFK98" s="129"/>
      <c r="MFL98" s="129"/>
      <c r="MFM98" s="129"/>
      <c r="MFN98" s="129"/>
      <c r="MFO98" s="129"/>
      <c r="MFP98" s="129"/>
      <c r="MFQ98" s="129"/>
      <c r="MFR98" s="129"/>
      <c r="MFS98" s="129"/>
      <c r="MFT98" s="129"/>
      <c r="MFU98" s="129"/>
      <c r="MFV98" s="129"/>
      <c r="MFW98" s="129"/>
      <c r="MFX98" s="129"/>
      <c r="MFY98" s="129"/>
      <c r="MFZ98" s="129"/>
      <c r="MGA98" s="129"/>
      <c r="MGB98" s="129"/>
      <c r="MGC98" s="129"/>
      <c r="MGD98" s="129"/>
      <c r="MGE98" s="129"/>
      <c r="MGF98" s="129"/>
      <c r="MGG98" s="129"/>
      <c r="MGH98" s="129"/>
      <c r="MGI98" s="129"/>
      <c r="MGJ98" s="129"/>
      <c r="MGK98" s="129"/>
      <c r="MGL98" s="129"/>
      <c r="MGM98" s="129"/>
      <c r="MGN98" s="129"/>
      <c r="MGO98" s="129"/>
      <c r="MGP98" s="129"/>
      <c r="MGQ98" s="129"/>
      <c r="MGR98" s="129"/>
      <c r="MGS98" s="129"/>
      <c r="MGT98" s="129"/>
      <c r="MGU98" s="129"/>
      <c r="MGV98" s="129"/>
      <c r="MGW98" s="129"/>
      <c r="MGX98" s="129"/>
      <c r="MGY98" s="129"/>
      <c r="MGZ98" s="129"/>
      <c r="MHA98" s="129"/>
      <c r="MHB98" s="129"/>
      <c r="MHC98" s="129"/>
      <c r="MHD98" s="129"/>
      <c r="MHE98" s="129"/>
      <c r="MHF98" s="129"/>
      <c r="MHG98" s="129"/>
      <c r="MHH98" s="129"/>
      <c r="MHI98" s="129"/>
      <c r="MHJ98" s="129"/>
      <c r="MHK98" s="129"/>
      <c r="MHL98" s="129"/>
      <c r="MHM98" s="129"/>
      <c r="MHN98" s="129"/>
      <c r="MHO98" s="129"/>
      <c r="MHP98" s="129"/>
      <c r="MHQ98" s="129"/>
      <c r="MHR98" s="129"/>
      <c r="MHS98" s="129"/>
      <c r="MHT98" s="129"/>
      <c r="MHU98" s="129"/>
      <c r="MHV98" s="129"/>
      <c r="MHW98" s="129"/>
      <c r="MHX98" s="129"/>
      <c r="MHY98" s="129"/>
      <c r="MHZ98" s="129"/>
      <c r="MIA98" s="129"/>
      <c r="MIB98" s="129"/>
      <c r="MIC98" s="129"/>
      <c r="MID98" s="129"/>
      <c r="MIE98" s="129"/>
      <c r="MIF98" s="129"/>
      <c r="MIG98" s="129"/>
      <c r="MIH98" s="129"/>
      <c r="MII98" s="129"/>
      <c r="MIJ98" s="129"/>
      <c r="MIK98" s="129"/>
      <c r="MIL98" s="129"/>
      <c r="MIM98" s="129"/>
      <c r="MIN98" s="129"/>
      <c r="MIO98" s="129"/>
      <c r="MIP98" s="129"/>
      <c r="MIQ98" s="129"/>
      <c r="MIR98" s="129"/>
      <c r="MIS98" s="129"/>
      <c r="MIT98" s="129"/>
      <c r="MIU98" s="129"/>
      <c r="MIV98" s="129"/>
      <c r="MIW98" s="129"/>
      <c r="MIX98" s="129"/>
      <c r="MIY98" s="129"/>
      <c r="MIZ98" s="129"/>
      <c r="MJA98" s="129"/>
      <c r="MJB98" s="129"/>
      <c r="MJC98" s="129"/>
      <c r="MJD98" s="129"/>
      <c r="MJE98" s="129"/>
      <c r="MJF98" s="129"/>
      <c r="MJG98" s="129"/>
      <c r="MJH98" s="129"/>
      <c r="MJI98" s="129"/>
      <c r="MJJ98" s="129"/>
      <c r="MJK98" s="129"/>
      <c r="MJL98" s="129"/>
      <c r="MJM98" s="129"/>
      <c r="MJN98" s="129"/>
      <c r="MJO98" s="129"/>
      <c r="MJP98" s="129"/>
      <c r="MJQ98" s="129"/>
      <c r="MJR98" s="129"/>
      <c r="MJS98" s="129"/>
      <c r="MJT98" s="129"/>
      <c r="MJU98" s="129"/>
      <c r="MJV98" s="129"/>
      <c r="MJW98" s="129"/>
      <c r="MJX98" s="129"/>
      <c r="MJY98" s="129"/>
      <c r="MJZ98" s="129"/>
      <c r="MKA98" s="129"/>
      <c r="MKB98" s="129"/>
      <c r="MKC98" s="129"/>
      <c r="MKD98" s="129"/>
      <c r="MKE98" s="129"/>
      <c r="MKF98" s="129"/>
      <c r="MKG98" s="129"/>
      <c r="MKH98" s="129"/>
      <c r="MKI98" s="129"/>
      <c r="MKJ98" s="129"/>
      <c r="MKK98" s="129"/>
      <c r="MKL98" s="129"/>
      <c r="MKM98" s="129"/>
      <c r="MKN98" s="129"/>
      <c r="MKO98" s="129"/>
      <c r="MKP98" s="129"/>
      <c r="MKQ98" s="129"/>
      <c r="MKR98" s="129"/>
      <c r="MKS98" s="129"/>
      <c r="MKT98" s="129"/>
      <c r="MKU98" s="129"/>
      <c r="MKV98" s="129"/>
      <c r="MKW98" s="129"/>
      <c r="MKX98" s="129"/>
      <c r="MKY98" s="129"/>
      <c r="MKZ98" s="129"/>
      <c r="MLA98" s="129"/>
      <c r="MLB98" s="129"/>
      <c r="MLC98" s="129"/>
      <c r="MLD98" s="129"/>
      <c r="MLE98" s="129"/>
      <c r="MLF98" s="129"/>
      <c r="MLG98" s="129"/>
      <c r="MLH98" s="129"/>
      <c r="MLI98" s="129"/>
      <c r="MLJ98" s="129"/>
      <c r="MLK98" s="129"/>
      <c r="MLL98" s="129"/>
      <c r="MLM98" s="129"/>
      <c r="MLN98" s="129"/>
      <c r="MLO98" s="129"/>
      <c r="MLP98" s="129"/>
      <c r="MLQ98" s="129"/>
      <c r="MLR98" s="129"/>
      <c r="MLS98" s="129"/>
      <c r="MLT98" s="129"/>
      <c r="MLU98" s="129"/>
      <c r="MLV98" s="129"/>
      <c r="MLW98" s="129"/>
      <c r="MLX98" s="129"/>
      <c r="MLY98" s="129"/>
      <c r="MLZ98" s="129"/>
      <c r="MMA98" s="129"/>
      <c r="MMB98" s="129"/>
      <c r="MMC98" s="129"/>
      <c r="MMD98" s="129"/>
      <c r="MME98" s="129"/>
      <c r="MMF98" s="129"/>
      <c r="MMG98" s="129"/>
      <c r="MMH98" s="129"/>
      <c r="MMI98" s="129"/>
      <c r="MMJ98" s="129"/>
      <c r="MMK98" s="129"/>
      <c r="MML98" s="129"/>
      <c r="MMM98" s="129"/>
      <c r="MMN98" s="129"/>
      <c r="MMO98" s="129"/>
      <c r="MMP98" s="129"/>
      <c r="MMQ98" s="129"/>
      <c r="MMR98" s="129"/>
      <c r="MMS98" s="129"/>
      <c r="MMT98" s="129"/>
      <c r="MMU98" s="129"/>
      <c r="MMV98" s="129"/>
      <c r="MMW98" s="129"/>
      <c r="MMX98" s="129"/>
      <c r="MMY98" s="129"/>
      <c r="MMZ98" s="129"/>
      <c r="MNA98" s="129"/>
      <c r="MNB98" s="129"/>
      <c r="MNC98" s="129"/>
      <c r="MND98" s="129"/>
      <c r="MNE98" s="129"/>
      <c r="MNF98" s="129"/>
      <c r="MNG98" s="129"/>
      <c r="MNH98" s="129"/>
      <c r="MNI98" s="129"/>
      <c r="MNJ98" s="129"/>
      <c r="MNK98" s="129"/>
      <c r="MNL98" s="129"/>
      <c r="MNM98" s="129"/>
      <c r="MNN98" s="129"/>
      <c r="MNO98" s="129"/>
      <c r="MNP98" s="129"/>
      <c r="MNQ98" s="129"/>
      <c r="MNR98" s="129"/>
      <c r="MNS98" s="129"/>
      <c r="MNT98" s="129"/>
      <c r="MNU98" s="129"/>
      <c r="MNV98" s="129"/>
      <c r="MNW98" s="129"/>
      <c r="MNX98" s="129"/>
      <c r="MNY98" s="129"/>
      <c r="MNZ98" s="129"/>
      <c r="MOA98" s="129"/>
      <c r="MOB98" s="129"/>
      <c r="MOC98" s="129"/>
      <c r="MOD98" s="129"/>
      <c r="MOE98" s="129"/>
      <c r="MOF98" s="129"/>
      <c r="MOG98" s="129"/>
      <c r="MOH98" s="129"/>
      <c r="MOI98" s="129"/>
      <c r="MOJ98" s="129"/>
      <c r="MOK98" s="129"/>
      <c r="MOL98" s="129"/>
      <c r="MOM98" s="129"/>
      <c r="MON98" s="129"/>
      <c r="MOO98" s="129"/>
      <c r="MOP98" s="129"/>
      <c r="MOQ98" s="129"/>
      <c r="MOR98" s="129"/>
      <c r="MOS98" s="129"/>
      <c r="MOT98" s="129"/>
      <c r="MOU98" s="129"/>
      <c r="MOV98" s="129"/>
      <c r="MOW98" s="129"/>
      <c r="MOX98" s="129"/>
      <c r="MOY98" s="129"/>
      <c r="MOZ98" s="129"/>
      <c r="MPA98" s="129"/>
      <c r="MPB98" s="129"/>
      <c r="MPC98" s="129"/>
      <c r="MPD98" s="129"/>
      <c r="MPE98" s="129"/>
      <c r="MPF98" s="129"/>
      <c r="MPG98" s="129"/>
      <c r="MPH98" s="129"/>
      <c r="MPI98" s="129"/>
      <c r="MPJ98" s="129"/>
      <c r="MPK98" s="129"/>
      <c r="MPL98" s="129"/>
      <c r="MPM98" s="129"/>
      <c r="MPN98" s="129"/>
      <c r="MPO98" s="129"/>
      <c r="MPP98" s="129"/>
      <c r="MPQ98" s="129"/>
      <c r="MPR98" s="129"/>
      <c r="MPS98" s="129"/>
      <c r="MPT98" s="129"/>
      <c r="MPU98" s="129"/>
      <c r="MPV98" s="129"/>
      <c r="MPW98" s="129"/>
      <c r="MPX98" s="129"/>
      <c r="MPY98" s="129"/>
      <c r="MPZ98" s="129"/>
      <c r="MQA98" s="129"/>
      <c r="MQB98" s="129"/>
      <c r="MQC98" s="129"/>
      <c r="MQD98" s="129"/>
      <c r="MQE98" s="129"/>
      <c r="MQF98" s="129"/>
      <c r="MQG98" s="129"/>
      <c r="MQH98" s="129"/>
      <c r="MQI98" s="129"/>
      <c r="MQJ98" s="129"/>
      <c r="MQK98" s="129"/>
      <c r="MQL98" s="129"/>
      <c r="MQM98" s="129"/>
      <c r="MQN98" s="129"/>
      <c r="MQO98" s="129"/>
      <c r="MQP98" s="129"/>
      <c r="MQQ98" s="129"/>
      <c r="MQR98" s="129"/>
      <c r="MQS98" s="129"/>
      <c r="MQT98" s="129"/>
      <c r="MQU98" s="129"/>
      <c r="MQV98" s="129"/>
      <c r="MQW98" s="129"/>
      <c r="MQX98" s="129"/>
      <c r="MQY98" s="129"/>
      <c r="MQZ98" s="129"/>
      <c r="MRA98" s="129"/>
      <c r="MRB98" s="129"/>
      <c r="MRC98" s="129"/>
      <c r="MRD98" s="129"/>
      <c r="MRE98" s="129"/>
      <c r="MRF98" s="129"/>
      <c r="MRG98" s="129"/>
      <c r="MRH98" s="129"/>
      <c r="MRI98" s="129"/>
      <c r="MRJ98" s="129"/>
      <c r="MRK98" s="129"/>
      <c r="MRL98" s="129"/>
      <c r="MRM98" s="129"/>
      <c r="MRN98" s="129"/>
      <c r="MRO98" s="129"/>
      <c r="MRP98" s="129"/>
      <c r="MRQ98" s="129"/>
      <c r="MRR98" s="129"/>
      <c r="MRS98" s="129"/>
      <c r="MRT98" s="129"/>
      <c r="MRU98" s="129"/>
      <c r="MRV98" s="129"/>
      <c r="MRW98" s="129"/>
      <c r="MRX98" s="129"/>
      <c r="MRY98" s="129"/>
      <c r="MRZ98" s="129"/>
      <c r="MSA98" s="129"/>
      <c r="MSB98" s="129"/>
      <c r="MSC98" s="129"/>
      <c r="MSD98" s="129"/>
      <c r="MSE98" s="129"/>
      <c r="MSF98" s="129"/>
      <c r="MSG98" s="129"/>
      <c r="MSH98" s="129"/>
      <c r="MSI98" s="129"/>
      <c r="MSJ98" s="129"/>
      <c r="MSK98" s="129"/>
      <c r="MSL98" s="129"/>
      <c r="MSM98" s="129"/>
      <c r="MSN98" s="129"/>
      <c r="MSO98" s="129"/>
      <c r="MSP98" s="129"/>
      <c r="MSQ98" s="129"/>
      <c r="MSR98" s="129"/>
      <c r="MSS98" s="129"/>
      <c r="MST98" s="129"/>
      <c r="MSU98" s="129"/>
      <c r="MSV98" s="129"/>
      <c r="MSW98" s="129"/>
      <c r="MSX98" s="129"/>
      <c r="MSY98" s="129"/>
      <c r="MSZ98" s="129"/>
      <c r="MTA98" s="129"/>
      <c r="MTB98" s="129"/>
      <c r="MTC98" s="129"/>
      <c r="MTD98" s="129"/>
      <c r="MTE98" s="129"/>
      <c r="MTF98" s="129"/>
      <c r="MTG98" s="129"/>
      <c r="MTH98" s="129"/>
      <c r="MTI98" s="129"/>
      <c r="MTJ98" s="129"/>
      <c r="MTK98" s="129"/>
      <c r="MTL98" s="129"/>
      <c r="MTM98" s="129"/>
      <c r="MTN98" s="129"/>
      <c r="MTO98" s="129"/>
      <c r="MTP98" s="129"/>
      <c r="MTQ98" s="129"/>
      <c r="MTR98" s="129"/>
      <c r="MTS98" s="129"/>
      <c r="MTT98" s="129"/>
      <c r="MTU98" s="129"/>
      <c r="MTV98" s="129"/>
      <c r="MTW98" s="129"/>
      <c r="MTX98" s="129"/>
      <c r="MTY98" s="129"/>
      <c r="MTZ98" s="129"/>
      <c r="MUA98" s="129"/>
      <c r="MUB98" s="129"/>
      <c r="MUC98" s="129"/>
      <c r="MUD98" s="129"/>
      <c r="MUE98" s="129"/>
      <c r="MUF98" s="129"/>
      <c r="MUG98" s="129"/>
      <c r="MUH98" s="129"/>
      <c r="MUI98" s="129"/>
      <c r="MUJ98" s="129"/>
      <c r="MUK98" s="129"/>
      <c r="MUL98" s="129"/>
      <c r="MUM98" s="129"/>
      <c r="MUN98" s="129"/>
      <c r="MUO98" s="129"/>
      <c r="MUP98" s="129"/>
      <c r="MUQ98" s="129"/>
      <c r="MUR98" s="129"/>
      <c r="MUS98" s="129"/>
      <c r="MUT98" s="129"/>
      <c r="MUU98" s="129"/>
      <c r="MUV98" s="129"/>
      <c r="MUW98" s="129"/>
      <c r="MUX98" s="129"/>
      <c r="MUY98" s="129"/>
      <c r="MUZ98" s="129"/>
      <c r="MVA98" s="129"/>
      <c r="MVB98" s="129"/>
      <c r="MVC98" s="129"/>
      <c r="MVD98" s="129"/>
      <c r="MVE98" s="129"/>
      <c r="MVF98" s="129"/>
      <c r="MVG98" s="129"/>
      <c r="MVH98" s="129"/>
      <c r="MVI98" s="129"/>
      <c r="MVJ98" s="129"/>
      <c r="MVK98" s="129"/>
      <c r="MVL98" s="129"/>
      <c r="MVM98" s="129"/>
      <c r="MVN98" s="129"/>
      <c r="MVO98" s="129"/>
      <c r="MVP98" s="129"/>
      <c r="MVQ98" s="129"/>
      <c r="MVR98" s="129"/>
      <c r="MVS98" s="129"/>
      <c r="MVT98" s="129"/>
      <c r="MVU98" s="129"/>
      <c r="MVV98" s="129"/>
      <c r="MVW98" s="129"/>
      <c r="MVX98" s="129"/>
      <c r="MVY98" s="129"/>
      <c r="MVZ98" s="129"/>
      <c r="MWA98" s="129"/>
      <c r="MWB98" s="129"/>
      <c r="MWC98" s="129"/>
      <c r="MWD98" s="129"/>
      <c r="MWE98" s="129"/>
      <c r="MWF98" s="129"/>
      <c r="MWG98" s="129"/>
      <c r="MWH98" s="129"/>
      <c r="MWI98" s="129"/>
      <c r="MWJ98" s="129"/>
      <c r="MWK98" s="129"/>
      <c r="MWL98" s="129"/>
      <c r="MWM98" s="129"/>
      <c r="MWN98" s="129"/>
      <c r="MWO98" s="129"/>
      <c r="MWP98" s="129"/>
      <c r="MWQ98" s="129"/>
      <c r="MWR98" s="129"/>
      <c r="MWS98" s="129"/>
      <c r="MWT98" s="129"/>
      <c r="MWU98" s="129"/>
      <c r="MWV98" s="129"/>
      <c r="MWW98" s="129"/>
      <c r="MWX98" s="129"/>
      <c r="MWY98" s="129"/>
      <c r="MWZ98" s="129"/>
      <c r="MXA98" s="129"/>
      <c r="MXB98" s="129"/>
      <c r="MXC98" s="129"/>
      <c r="MXD98" s="129"/>
      <c r="MXE98" s="129"/>
      <c r="MXF98" s="129"/>
      <c r="MXG98" s="129"/>
      <c r="MXH98" s="129"/>
      <c r="MXI98" s="129"/>
      <c r="MXJ98" s="129"/>
      <c r="MXK98" s="129"/>
      <c r="MXL98" s="129"/>
      <c r="MXM98" s="129"/>
      <c r="MXN98" s="129"/>
      <c r="MXO98" s="129"/>
      <c r="MXP98" s="129"/>
      <c r="MXQ98" s="129"/>
      <c r="MXR98" s="129"/>
      <c r="MXS98" s="129"/>
      <c r="MXT98" s="129"/>
      <c r="MXU98" s="129"/>
      <c r="MXV98" s="129"/>
      <c r="MXW98" s="129"/>
      <c r="MXX98" s="129"/>
      <c r="MXY98" s="129"/>
      <c r="MXZ98" s="129"/>
      <c r="MYA98" s="129"/>
      <c r="MYB98" s="129"/>
      <c r="MYC98" s="129"/>
      <c r="MYD98" s="129"/>
      <c r="MYE98" s="129"/>
      <c r="MYF98" s="129"/>
      <c r="MYG98" s="129"/>
      <c r="MYH98" s="129"/>
      <c r="MYI98" s="129"/>
      <c r="MYJ98" s="129"/>
      <c r="MYK98" s="129"/>
      <c r="MYL98" s="129"/>
      <c r="MYM98" s="129"/>
      <c r="MYN98" s="129"/>
      <c r="MYO98" s="129"/>
      <c r="MYP98" s="129"/>
      <c r="MYQ98" s="129"/>
      <c r="MYR98" s="129"/>
      <c r="MYS98" s="129"/>
      <c r="MYT98" s="129"/>
      <c r="MYU98" s="129"/>
      <c r="MYV98" s="129"/>
      <c r="MYW98" s="129"/>
      <c r="MYX98" s="129"/>
      <c r="MYY98" s="129"/>
      <c r="MYZ98" s="129"/>
      <c r="MZA98" s="129"/>
      <c r="MZB98" s="129"/>
      <c r="MZC98" s="129"/>
      <c r="MZD98" s="129"/>
      <c r="MZE98" s="129"/>
      <c r="MZF98" s="129"/>
      <c r="MZG98" s="129"/>
      <c r="MZH98" s="129"/>
      <c r="MZI98" s="129"/>
      <c r="MZJ98" s="129"/>
      <c r="MZK98" s="129"/>
      <c r="MZL98" s="129"/>
      <c r="MZM98" s="129"/>
      <c r="MZN98" s="129"/>
      <c r="MZO98" s="129"/>
      <c r="MZP98" s="129"/>
      <c r="MZQ98" s="129"/>
      <c r="MZR98" s="129"/>
      <c r="MZS98" s="129"/>
      <c r="MZT98" s="129"/>
      <c r="MZU98" s="129"/>
      <c r="MZV98" s="129"/>
      <c r="MZW98" s="129"/>
      <c r="MZX98" s="129"/>
      <c r="MZY98" s="129"/>
      <c r="MZZ98" s="129"/>
      <c r="NAA98" s="129"/>
      <c r="NAB98" s="129"/>
      <c r="NAC98" s="129"/>
      <c r="NAD98" s="129"/>
      <c r="NAE98" s="129"/>
      <c r="NAF98" s="129"/>
      <c r="NAG98" s="129"/>
      <c r="NAH98" s="129"/>
      <c r="NAI98" s="129"/>
      <c r="NAJ98" s="129"/>
      <c r="NAK98" s="129"/>
      <c r="NAL98" s="129"/>
      <c r="NAM98" s="129"/>
      <c r="NAN98" s="129"/>
      <c r="NAO98" s="129"/>
      <c r="NAP98" s="129"/>
      <c r="NAQ98" s="129"/>
      <c r="NAR98" s="129"/>
      <c r="NAS98" s="129"/>
      <c r="NAT98" s="129"/>
      <c r="NAU98" s="129"/>
      <c r="NAV98" s="129"/>
      <c r="NAW98" s="129"/>
      <c r="NAX98" s="129"/>
      <c r="NAY98" s="129"/>
      <c r="NAZ98" s="129"/>
      <c r="NBA98" s="129"/>
      <c r="NBB98" s="129"/>
      <c r="NBC98" s="129"/>
      <c r="NBD98" s="129"/>
      <c r="NBE98" s="129"/>
      <c r="NBF98" s="129"/>
      <c r="NBG98" s="129"/>
      <c r="NBH98" s="129"/>
      <c r="NBI98" s="129"/>
      <c r="NBJ98" s="129"/>
      <c r="NBK98" s="129"/>
      <c r="NBL98" s="129"/>
      <c r="NBM98" s="129"/>
      <c r="NBN98" s="129"/>
      <c r="NBO98" s="129"/>
      <c r="NBP98" s="129"/>
      <c r="NBQ98" s="129"/>
      <c r="NBR98" s="129"/>
      <c r="NBS98" s="129"/>
      <c r="NBT98" s="129"/>
      <c r="NBU98" s="129"/>
      <c r="NBV98" s="129"/>
      <c r="NBW98" s="129"/>
      <c r="NBX98" s="129"/>
      <c r="NBY98" s="129"/>
      <c r="NBZ98" s="129"/>
      <c r="NCA98" s="129"/>
      <c r="NCB98" s="129"/>
      <c r="NCC98" s="129"/>
      <c r="NCD98" s="129"/>
      <c r="NCE98" s="129"/>
      <c r="NCF98" s="129"/>
      <c r="NCG98" s="129"/>
      <c r="NCH98" s="129"/>
      <c r="NCI98" s="129"/>
      <c r="NCJ98" s="129"/>
      <c r="NCK98" s="129"/>
      <c r="NCL98" s="129"/>
      <c r="NCM98" s="129"/>
      <c r="NCN98" s="129"/>
      <c r="NCO98" s="129"/>
      <c r="NCP98" s="129"/>
      <c r="NCQ98" s="129"/>
      <c r="NCR98" s="129"/>
      <c r="NCS98" s="129"/>
      <c r="NCT98" s="129"/>
      <c r="NCU98" s="129"/>
      <c r="NCV98" s="129"/>
      <c r="NCW98" s="129"/>
      <c r="NCX98" s="129"/>
      <c r="NCY98" s="129"/>
      <c r="NCZ98" s="129"/>
      <c r="NDA98" s="129"/>
      <c r="NDB98" s="129"/>
      <c r="NDC98" s="129"/>
      <c r="NDD98" s="129"/>
      <c r="NDE98" s="129"/>
      <c r="NDF98" s="129"/>
      <c r="NDG98" s="129"/>
      <c r="NDH98" s="129"/>
      <c r="NDI98" s="129"/>
      <c r="NDJ98" s="129"/>
      <c r="NDK98" s="129"/>
      <c r="NDL98" s="129"/>
      <c r="NDM98" s="129"/>
      <c r="NDN98" s="129"/>
      <c r="NDO98" s="129"/>
      <c r="NDP98" s="129"/>
      <c r="NDQ98" s="129"/>
      <c r="NDR98" s="129"/>
      <c r="NDS98" s="129"/>
      <c r="NDT98" s="129"/>
      <c r="NDU98" s="129"/>
      <c r="NDV98" s="129"/>
      <c r="NDW98" s="129"/>
      <c r="NDX98" s="129"/>
      <c r="NDY98" s="129"/>
      <c r="NDZ98" s="129"/>
      <c r="NEA98" s="129"/>
      <c r="NEB98" s="129"/>
      <c r="NEC98" s="129"/>
      <c r="NED98" s="129"/>
      <c r="NEE98" s="129"/>
      <c r="NEF98" s="129"/>
      <c r="NEG98" s="129"/>
      <c r="NEH98" s="129"/>
      <c r="NEI98" s="129"/>
      <c r="NEJ98" s="129"/>
      <c r="NEK98" s="129"/>
      <c r="NEL98" s="129"/>
      <c r="NEM98" s="129"/>
      <c r="NEN98" s="129"/>
      <c r="NEO98" s="129"/>
      <c r="NEP98" s="129"/>
      <c r="NEQ98" s="129"/>
      <c r="NER98" s="129"/>
      <c r="NES98" s="129"/>
      <c r="NET98" s="129"/>
      <c r="NEU98" s="129"/>
      <c r="NEV98" s="129"/>
      <c r="NEW98" s="129"/>
      <c r="NEX98" s="129"/>
      <c r="NEY98" s="129"/>
      <c r="NEZ98" s="129"/>
      <c r="NFA98" s="129"/>
      <c r="NFB98" s="129"/>
      <c r="NFC98" s="129"/>
      <c r="NFD98" s="129"/>
      <c r="NFE98" s="129"/>
      <c r="NFF98" s="129"/>
      <c r="NFG98" s="129"/>
      <c r="NFH98" s="129"/>
      <c r="NFI98" s="129"/>
      <c r="NFJ98" s="129"/>
      <c r="NFK98" s="129"/>
      <c r="NFL98" s="129"/>
      <c r="NFM98" s="129"/>
      <c r="NFN98" s="129"/>
      <c r="NFO98" s="129"/>
      <c r="NFP98" s="129"/>
      <c r="NFQ98" s="129"/>
      <c r="NFR98" s="129"/>
      <c r="NFS98" s="129"/>
      <c r="NFT98" s="129"/>
      <c r="NFU98" s="129"/>
      <c r="NFV98" s="129"/>
      <c r="NFW98" s="129"/>
      <c r="NFX98" s="129"/>
      <c r="NFY98" s="129"/>
      <c r="NFZ98" s="129"/>
      <c r="NGA98" s="129"/>
      <c r="NGB98" s="129"/>
      <c r="NGC98" s="129"/>
      <c r="NGD98" s="129"/>
      <c r="NGE98" s="129"/>
      <c r="NGF98" s="129"/>
      <c r="NGG98" s="129"/>
      <c r="NGH98" s="129"/>
      <c r="NGI98" s="129"/>
      <c r="NGJ98" s="129"/>
      <c r="NGK98" s="129"/>
      <c r="NGL98" s="129"/>
      <c r="NGM98" s="129"/>
      <c r="NGN98" s="129"/>
      <c r="NGO98" s="129"/>
      <c r="NGP98" s="129"/>
      <c r="NGQ98" s="129"/>
      <c r="NGR98" s="129"/>
      <c r="NGS98" s="129"/>
      <c r="NGT98" s="129"/>
      <c r="NGU98" s="129"/>
      <c r="NGV98" s="129"/>
      <c r="NGW98" s="129"/>
      <c r="NGX98" s="129"/>
      <c r="NGY98" s="129"/>
      <c r="NGZ98" s="129"/>
      <c r="NHA98" s="129"/>
      <c r="NHB98" s="129"/>
      <c r="NHC98" s="129"/>
      <c r="NHD98" s="129"/>
      <c r="NHE98" s="129"/>
      <c r="NHF98" s="129"/>
      <c r="NHG98" s="129"/>
      <c r="NHH98" s="129"/>
      <c r="NHI98" s="129"/>
      <c r="NHJ98" s="129"/>
      <c r="NHK98" s="129"/>
      <c r="NHL98" s="129"/>
      <c r="NHM98" s="129"/>
      <c r="NHN98" s="129"/>
      <c r="NHO98" s="129"/>
      <c r="NHP98" s="129"/>
      <c r="NHQ98" s="129"/>
      <c r="NHR98" s="129"/>
      <c r="NHS98" s="129"/>
      <c r="NHT98" s="129"/>
      <c r="NHU98" s="129"/>
      <c r="NHV98" s="129"/>
      <c r="NHW98" s="129"/>
      <c r="NHX98" s="129"/>
      <c r="NHY98" s="129"/>
      <c r="NHZ98" s="129"/>
      <c r="NIA98" s="129"/>
      <c r="NIB98" s="129"/>
      <c r="NIC98" s="129"/>
      <c r="NID98" s="129"/>
      <c r="NIE98" s="129"/>
      <c r="NIF98" s="129"/>
      <c r="NIG98" s="129"/>
      <c r="NIH98" s="129"/>
      <c r="NII98" s="129"/>
      <c r="NIJ98" s="129"/>
      <c r="NIK98" s="129"/>
      <c r="NIL98" s="129"/>
      <c r="NIM98" s="129"/>
      <c r="NIN98" s="129"/>
      <c r="NIO98" s="129"/>
      <c r="NIP98" s="129"/>
      <c r="NIQ98" s="129"/>
      <c r="NIR98" s="129"/>
      <c r="NIS98" s="129"/>
      <c r="NIT98" s="129"/>
      <c r="NIU98" s="129"/>
      <c r="NIV98" s="129"/>
      <c r="NIW98" s="129"/>
      <c r="NIX98" s="129"/>
      <c r="NIY98" s="129"/>
      <c r="NIZ98" s="129"/>
      <c r="NJA98" s="129"/>
      <c r="NJB98" s="129"/>
      <c r="NJC98" s="129"/>
      <c r="NJD98" s="129"/>
      <c r="NJE98" s="129"/>
      <c r="NJF98" s="129"/>
      <c r="NJG98" s="129"/>
      <c r="NJH98" s="129"/>
      <c r="NJI98" s="129"/>
      <c r="NJJ98" s="129"/>
      <c r="NJK98" s="129"/>
      <c r="NJL98" s="129"/>
      <c r="NJM98" s="129"/>
      <c r="NJN98" s="129"/>
      <c r="NJO98" s="129"/>
      <c r="NJP98" s="129"/>
      <c r="NJQ98" s="129"/>
      <c r="NJR98" s="129"/>
      <c r="NJS98" s="129"/>
      <c r="NJT98" s="129"/>
      <c r="NJU98" s="129"/>
      <c r="NJV98" s="129"/>
      <c r="NJW98" s="129"/>
      <c r="NJX98" s="129"/>
      <c r="NJY98" s="129"/>
      <c r="NJZ98" s="129"/>
      <c r="NKA98" s="129"/>
      <c r="NKB98" s="129"/>
      <c r="NKC98" s="129"/>
      <c r="NKD98" s="129"/>
      <c r="NKE98" s="129"/>
      <c r="NKF98" s="129"/>
      <c r="NKG98" s="129"/>
      <c r="NKH98" s="129"/>
      <c r="NKI98" s="129"/>
      <c r="NKJ98" s="129"/>
      <c r="NKK98" s="129"/>
      <c r="NKL98" s="129"/>
      <c r="NKM98" s="129"/>
      <c r="NKN98" s="129"/>
      <c r="NKO98" s="129"/>
      <c r="NKP98" s="129"/>
      <c r="NKQ98" s="129"/>
      <c r="NKR98" s="129"/>
      <c r="NKS98" s="129"/>
      <c r="NKT98" s="129"/>
      <c r="NKU98" s="129"/>
      <c r="NKV98" s="129"/>
      <c r="NKW98" s="129"/>
      <c r="NKX98" s="129"/>
      <c r="NKY98" s="129"/>
      <c r="NKZ98" s="129"/>
      <c r="NLA98" s="129"/>
      <c r="NLB98" s="129"/>
      <c r="NLC98" s="129"/>
      <c r="NLD98" s="129"/>
      <c r="NLE98" s="129"/>
      <c r="NLF98" s="129"/>
      <c r="NLG98" s="129"/>
      <c r="NLH98" s="129"/>
      <c r="NLI98" s="129"/>
      <c r="NLJ98" s="129"/>
      <c r="NLK98" s="129"/>
      <c r="NLL98" s="129"/>
      <c r="NLM98" s="129"/>
      <c r="NLN98" s="129"/>
      <c r="NLO98" s="129"/>
      <c r="NLP98" s="129"/>
      <c r="NLQ98" s="129"/>
      <c r="NLR98" s="129"/>
      <c r="NLS98" s="129"/>
      <c r="NLT98" s="129"/>
      <c r="NLU98" s="129"/>
      <c r="NLV98" s="129"/>
      <c r="NLW98" s="129"/>
      <c r="NLX98" s="129"/>
      <c r="NLY98" s="129"/>
      <c r="NLZ98" s="129"/>
      <c r="NMA98" s="129"/>
      <c r="NMB98" s="129"/>
      <c r="NMC98" s="129"/>
      <c r="NMD98" s="129"/>
      <c r="NME98" s="129"/>
      <c r="NMF98" s="129"/>
      <c r="NMG98" s="129"/>
      <c r="NMH98" s="129"/>
      <c r="NMI98" s="129"/>
      <c r="NMJ98" s="129"/>
      <c r="NMK98" s="129"/>
      <c r="NML98" s="129"/>
      <c r="NMM98" s="129"/>
      <c r="NMN98" s="129"/>
      <c r="NMO98" s="129"/>
      <c r="NMP98" s="129"/>
      <c r="NMQ98" s="129"/>
      <c r="NMR98" s="129"/>
      <c r="NMS98" s="129"/>
      <c r="NMT98" s="129"/>
      <c r="NMU98" s="129"/>
      <c r="NMV98" s="129"/>
      <c r="NMW98" s="129"/>
      <c r="NMX98" s="129"/>
      <c r="NMY98" s="129"/>
      <c r="NMZ98" s="129"/>
      <c r="NNA98" s="129"/>
      <c r="NNB98" s="129"/>
      <c r="NNC98" s="129"/>
      <c r="NND98" s="129"/>
      <c r="NNE98" s="129"/>
      <c r="NNF98" s="129"/>
      <c r="NNG98" s="129"/>
      <c r="NNH98" s="129"/>
      <c r="NNI98" s="129"/>
      <c r="NNJ98" s="129"/>
      <c r="NNK98" s="129"/>
      <c r="NNL98" s="129"/>
      <c r="NNM98" s="129"/>
      <c r="NNN98" s="129"/>
      <c r="NNO98" s="129"/>
      <c r="NNP98" s="129"/>
      <c r="NNQ98" s="129"/>
      <c r="NNR98" s="129"/>
      <c r="NNS98" s="129"/>
      <c r="NNT98" s="129"/>
      <c r="NNU98" s="129"/>
      <c r="NNV98" s="129"/>
      <c r="NNW98" s="129"/>
      <c r="NNX98" s="129"/>
      <c r="NNY98" s="129"/>
      <c r="NNZ98" s="129"/>
      <c r="NOA98" s="129"/>
      <c r="NOB98" s="129"/>
      <c r="NOC98" s="129"/>
      <c r="NOD98" s="129"/>
      <c r="NOE98" s="129"/>
      <c r="NOF98" s="129"/>
      <c r="NOG98" s="129"/>
      <c r="NOH98" s="129"/>
      <c r="NOI98" s="129"/>
      <c r="NOJ98" s="129"/>
      <c r="NOK98" s="129"/>
      <c r="NOL98" s="129"/>
      <c r="NOM98" s="129"/>
      <c r="NON98" s="129"/>
      <c r="NOO98" s="129"/>
      <c r="NOP98" s="129"/>
      <c r="NOQ98" s="129"/>
      <c r="NOR98" s="129"/>
      <c r="NOS98" s="129"/>
      <c r="NOT98" s="129"/>
      <c r="NOU98" s="129"/>
      <c r="NOV98" s="129"/>
      <c r="NOW98" s="129"/>
      <c r="NOX98" s="129"/>
      <c r="NOY98" s="129"/>
      <c r="NOZ98" s="129"/>
      <c r="NPA98" s="129"/>
      <c r="NPB98" s="129"/>
      <c r="NPC98" s="129"/>
      <c r="NPD98" s="129"/>
      <c r="NPE98" s="129"/>
      <c r="NPF98" s="129"/>
      <c r="NPG98" s="129"/>
      <c r="NPH98" s="129"/>
      <c r="NPI98" s="129"/>
      <c r="NPJ98" s="129"/>
      <c r="NPK98" s="129"/>
      <c r="NPL98" s="129"/>
      <c r="NPM98" s="129"/>
      <c r="NPN98" s="129"/>
      <c r="NPO98" s="129"/>
      <c r="NPP98" s="129"/>
      <c r="NPQ98" s="129"/>
      <c r="NPR98" s="129"/>
      <c r="NPS98" s="129"/>
      <c r="NPT98" s="129"/>
      <c r="NPU98" s="129"/>
      <c r="NPV98" s="129"/>
      <c r="NPW98" s="129"/>
      <c r="NPX98" s="129"/>
      <c r="NPY98" s="129"/>
      <c r="NPZ98" s="129"/>
      <c r="NQA98" s="129"/>
      <c r="NQB98" s="129"/>
      <c r="NQC98" s="129"/>
      <c r="NQD98" s="129"/>
      <c r="NQE98" s="129"/>
      <c r="NQF98" s="129"/>
      <c r="NQG98" s="129"/>
      <c r="NQH98" s="129"/>
      <c r="NQI98" s="129"/>
      <c r="NQJ98" s="129"/>
      <c r="NQK98" s="129"/>
      <c r="NQL98" s="129"/>
      <c r="NQM98" s="129"/>
      <c r="NQN98" s="129"/>
      <c r="NQO98" s="129"/>
      <c r="NQP98" s="129"/>
      <c r="NQQ98" s="129"/>
      <c r="NQR98" s="129"/>
      <c r="NQS98" s="129"/>
      <c r="NQT98" s="129"/>
      <c r="NQU98" s="129"/>
      <c r="NQV98" s="129"/>
      <c r="NQW98" s="129"/>
      <c r="NQX98" s="129"/>
      <c r="NQY98" s="129"/>
      <c r="NQZ98" s="129"/>
      <c r="NRA98" s="129"/>
      <c r="NRB98" s="129"/>
      <c r="NRC98" s="129"/>
      <c r="NRD98" s="129"/>
      <c r="NRE98" s="129"/>
      <c r="NRF98" s="129"/>
      <c r="NRG98" s="129"/>
      <c r="NRH98" s="129"/>
      <c r="NRI98" s="129"/>
      <c r="NRJ98" s="129"/>
      <c r="NRK98" s="129"/>
      <c r="NRL98" s="129"/>
      <c r="NRM98" s="129"/>
      <c r="NRN98" s="129"/>
      <c r="NRO98" s="129"/>
      <c r="NRP98" s="129"/>
      <c r="NRQ98" s="129"/>
      <c r="NRR98" s="129"/>
      <c r="NRS98" s="129"/>
      <c r="NRT98" s="129"/>
      <c r="NRU98" s="129"/>
      <c r="NRV98" s="129"/>
      <c r="NRW98" s="129"/>
      <c r="NRX98" s="129"/>
      <c r="NRY98" s="129"/>
      <c r="NRZ98" s="129"/>
      <c r="NSA98" s="129"/>
      <c r="NSB98" s="129"/>
      <c r="NSC98" s="129"/>
      <c r="NSD98" s="129"/>
      <c r="NSE98" s="129"/>
      <c r="NSF98" s="129"/>
      <c r="NSG98" s="129"/>
      <c r="NSH98" s="129"/>
      <c r="NSI98" s="129"/>
      <c r="NSJ98" s="129"/>
      <c r="NSK98" s="129"/>
      <c r="NSL98" s="129"/>
      <c r="NSM98" s="129"/>
      <c r="NSN98" s="129"/>
      <c r="NSO98" s="129"/>
      <c r="NSP98" s="129"/>
      <c r="NSQ98" s="129"/>
      <c r="NSR98" s="129"/>
      <c r="NSS98" s="129"/>
      <c r="NST98" s="129"/>
      <c r="NSU98" s="129"/>
      <c r="NSV98" s="129"/>
      <c r="NSW98" s="129"/>
      <c r="NSX98" s="129"/>
      <c r="NSY98" s="129"/>
      <c r="NSZ98" s="129"/>
      <c r="NTA98" s="129"/>
      <c r="NTB98" s="129"/>
      <c r="NTC98" s="129"/>
      <c r="NTD98" s="129"/>
      <c r="NTE98" s="129"/>
      <c r="NTF98" s="129"/>
      <c r="NTG98" s="129"/>
      <c r="NTH98" s="129"/>
      <c r="NTI98" s="129"/>
      <c r="NTJ98" s="129"/>
      <c r="NTK98" s="129"/>
      <c r="NTL98" s="129"/>
      <c r="NTM98" s="129"/>
      <c r="NTN98" s="129"/>
      <c r="NTO98" s="129"/>
      <c r="NTP98" s="129"/>
      <c r="NTQ98" s="129"/>
      <c r="NTR98" s="129"/>
      <c r="NTS98" s="129"/>
      <c r="NTT98" s="129"/>
      <c r="NTU98" s="129"/>
      <c r="NTV98" s="129"/>
      <c r="NTW98" s="129"/>
      <c r="NTX98" s="129"/>
      <c r="NTY98" s="129"/>
      <c r="NTZ98" s="129"/>
      <c r="NUA98" s="129"/>
      <c r="NUB98" s="129"/>
      <c r="NUC98" s="129"/>
      <c r="NUD98" s="129"/>
      <c r="NUE98" s="129"/>
      <c r="NUF98" s="129"/>
      <c r="NUG98" s="129"/>
      <c r="NUH98" s="129"/>
      <c r="NUI98" s="129"/>
      <c r="NUJ98" s="129"/>
      <c r="NUK98" s="129"/>
      <c r="NUL98" s="129"/>
      <c r="NUM98" s="129"/>
      <c r="NUN98" s="129"/>
      <c r="NUO98" s="129"/>
      <c r="NUP98" s="129"/>
      <c r="NUQ98" s="129"/>
      <c r="NUR98" s="129"/>
      <c r="NUS98" s="129"/>
      <c r="NUT98" s="129"/>
      <c r="NUU98" s="129"/>
      <c r="NUV98" s="129"/>
      <c r="NUW98" s="129"/>
      <c r="NUX98" s="129"/>
      <c r="NUY98" s="129"/>
      <c r="NUZ98" s="129"/>
      <c r="NVA98" s="129"/>
      <c r="NVB98" s="129"/>
      <c r="NVC98" s="129"/>
      <c r="NVD98" s="129"/>
      <c r="NVE98" s="129"/>
      <c r="NVF98" s="129"/>
      <c r="NVG98" s="129"/>
      <c r="NVH98" s="129"/>
      <c r="NVI98" s="129"/>
      <c r="NVJ98" s="129"/>
      <c r="NVK98" s="129"/>
      <c r="NVL98" s="129"/>
      <c r="NVM98" s="129"/>
      <c r="NVN98" s="129"/>
      <c r="NVO98" s="129"/>
      <c r="NVP98" s="129"/>
      <c r="NVQ98" s="129"/>
      <c r="NVR98" s="129"/>
      <c r="NVS98" s="129"/>
      <c r="NVT98" s="129"/>
      <c r="NVU98" s="129"/>
      <c r="NVV98" s="129"/>
      <c r="NVW98" s="129"/>
      <c r="NVX98" s="129"/>
      <c r="NVY98" s="129"/>
      <c r="NVZ98" s="129"/>
      <c r="NWA98" s="129"/>
      <c r="NWB98" s="129"/>
      <c r="NWC98" s="129"/>
      <c r="NWD98" s="129"/>
      <c r="NWE98" s="129"/>
      <c r="NWF98" s="129"/>
      <c r="NWG98" s="129"/>
      <c r="NWH98" s="129"/>
      <c r="NWI98" s="129"/>
      <c r="NWJ98" s="129"/>
      <c r="NWK98" s="129"/>
      <c r="NWL98" s="129"/>
      <c r="NWM98" s="129"/>
      <c r="NWN98" s="129"/>
      <c r="NWO98" s="129"/>
      <c r="NWP98" s="129"/>
      <c r="NWQ98" s="129"/>
      <c r="NWR98" s="129"/>
      <c r="NWS98" s="129"/>
      <c r="NWT98" s="129"/>
      <c r="NWU98" s="129"/>
      <c r="NWV98" s="129"/>
      <c r="NWW98" s="129"/>
      <c r="NWX98" s="129"/>
      <c r="NWY98" s="129"/>
      <c r="NWZ98" s="129"/>
      <c r="NXA98" s="129"/>
      <c r="NXB98" s="129"/>
      <c r="NXC98" s="129"/>
      <c r="NXD98" s="129"/>
      <c r="NXE98" s="129"/>
      <c r="NXF98" s="129"/>
      <c r="NXG98" s="129"/>
      <c r="NXH98" s="129"/>
      <c r="NXI98" s="129"/>
      <c r="NXJ98" s="129"/>
      <c r="NXK98" s="129"/>
      <c r="NXL98" s="129"/>
      <c r="NXM98" s="129"/>
      <c r="NXN98" s="129"/>
      <c r="NXO98" s="129"/>
      <c r="NXP98" s="129"/>
      <c r="NXQ98" s="129"/>
      <c r="NXR98" s="129"/>
      <c r="NXS98" s="129"/>
      <c r="NXT98" s="129"/>
      <c r="NXU98" s="129"/>
      <c r="NXV98" s="129"/>
      <c r="NXW98" s="129"/>
      <c r="NXX98" s="129"/>
      <c r="NXY98" s="129"/>
      <c r="NXZ98" s="129"/>
      <c r="NYA98" s="129"/>
      <c r="NYB98" s="129"/>
      <c r="NYC98" s="129"/>
      <c r="NYD98" s="129"/>
      <c r="NYE98" s="129"/>
      <c r="NYF98" s="129"/>
      <c r="NYG98" s="129"/>
      <c r="NYH98" s="129"/>
      <c r="NYI98" s="129"/>
      <c r="NYJ98" s="129"/>
      <c r="NYK98" s="129"/>
      <c r="NYL98" s="129"/>
      <c r="NYM98" s="129"/>
      <c r="NYN98" s="129"/>
      <c r="NYO98" s="129"/>
      <c r="NYP98" s="129"/>
      <c r="NYQ98" s="129"/>
      <c r="NYR98" s="129"/>
      <c r="NYS98" s="129"/>
      <c r="NYT98" s="129"/>
      <c r="NYU98" s="129"/>
      <c r="NYV98" s="129"/>
      <c r="NYW98" s="129"/>
      <c r="NYX98" s="129"/>
      <c r="NYY98" s="129"/>
      <c r="NYZ98" s="129"/>
      <c r="NZA98" s="129"/>
      <c r="NZB98" s="129"/>
      <c r="NZC98" s="129"/>
      <c r="NZD98" s="129"/>
      <c r="NZE98" s="129"/>
      <c r="NZF98" s="129"/>
      <c r="NZG98" s="129"/>
      <c r="NZH98" s="129"/>
      <c r="NZI98" s="129"/>
      <c r="NZJ98" s="129"/>
      <c r="NZK98" s="129"/>
      <c r="NZL98" s="129"/>
      <c r="NZM98" s="129"/>
      <c r="NZN98" s="129"/>
      <c r="NZO98" s="129"/>
      <c r="NZP98" s="129"/>
      <c r="NZQ98" s="129"/>
      <c r="NZR98" s="129"/>
      <c r="NZS98" s="129"/>
      <c r="NZT98" s="129"/>
      <c r="NZU98" s="129"/>
      <c r="NZV98" s="129"/>
      <c r="NZW98" s="129"/>
      <c r="NZX98" s="129"/>
      <c r="NZY98" s="129"/>
      <c r="NZZ98" s="129"/>
      <c r="OAA98" s="129"/>
      <c r="OAB98" s="129"/>
      <c r="OAC98" s="129"/>
      <c r="OAD98" s="129"/>
      <c r="OAE98" s="129"/>
      <c r="OAF98" s="129"/>
      <c r="OAG98" s="129"/>
      <c r="OAH98" s="129"/>
      <c r="OAI98" s="129"/>
      <c r="OAJ98" s="129"/>
      <c r="OAK98" s="129"/>
      <c r="OAL98" s="129"/>
      <c r="OAM98" s="129"/>
      <c r="OAN98" s="129"/>
      <c r="OAO98" s="129"/>
      <c r="OAP98" s="129"/>
      <c r="OAQ98" s="129"/>
      <c r="OAR98" s="129"/>
      <c r="OAS98" s="129"/>
      <c r="OAT98" s="129"/>
      <c r="OAU98" s="129"/>
      <c r="OAV98" s="129"/>
      <c r="OAW98" s="129"/>
      <c r="OAX98" s="129"/>
      <c r="OAY98" s="129"/>
      <c r="OAZ98" s="129"/>
      <c r="OBA98" s="129"/>
      <c r="OBB98" s="129"/>
      <c r="OBC98" s="129"/>
      <c r="OBD98" s="129"/>
      <c r="OBE98" s="129"/>
      <c r="OBF98" s="129"/>
      <c r="OBG98" s="129"/>
      <c r="OBH98" s="129"/>
      <c r="OBI98" s="129"/>
      <c r="OBJ98" s="129"/>
      <c r="OBK98" s="129"/>
      <c r="OBL98" s="129"/>
      <c r="OBM98" s="129"/>
      <c r="OBN98" s="129"/>
      <c r="OBO98" s="129"/>
      <c r="OBP98" s="129"/>
      <c r="OBQ98" s="129"/>
      <c r="OBR98" s="129"/>
      <c r="OBS98" s="129"/>
      <c r="OBT98" s="129"/>
      <c r="OBU98" s="129"/>
      <c r="OBV98" s="129"/>
      <c r="OBW98" s="129"/>
      <c r="OBX98" s="129"/>
      <c r="OBY98" s="129"/>
      <c r="OBZ98" s="129"/>
      <c r="OCA98" s="129"/>
      <c r="OCB98" s="129"/>
      <c r="OCC98" s="129"/>
      <c r="OCD98" s="129"/>
      <c r="OCE98" s="129"/>
      <c r="OCF98" s="129"/>
      <c r="OCG98" s="129"/>
      <c r="OCH98" s="129"/>
      <c r="OCI98" s="129"/>
      <c r="OCJ98" s="129"/>
      <c r="OCK98" s="129"/>
      <c r="OCL98" s="129"/>
      <c r="OCM98" s="129"/>
      <c r="OCN98" s="129"/>
      <c r="OCO98" s="129"/>
      <c r="OCP98" s="129"/>
      <c r="OCQ98" s="129"/>
      <c r="OCR98" s="129"/>
      <c r="OCS98" s="129"/>
      <c r="OCT98" s="129"/>
      <c r="OCU98" s="129"/>
      <c r="OCV98" s="129"/>
      <c r="OCW98" s="129"/>
      <c r="OCX98" s="129"/>
      <c r="OCY98" s="129"/>
      <c r="OCZ98" s="129"/>
      <c r="ODA98" s="129"/>
      <c r="ODB98" s="129"/>
      <c r="ODC98" s="129"/>
      <c r="ODD98" s="129"/>
      <c r="ODE98" s="129"/>
      <c r="ODF98" s="129"/>
      <c r="ODG98" s="129"/>
      <c r="ODH98" s="129"/>
      <c r="ODI98" s="129"/>
      <c r="ODJ98" s="129"/>
      <c r="ODK98" s="129"/>
      <c r="ODL98" s="129"/>
      <c r="ODM98" s="129"/>
      <c r="ODN98" s="129"/>
      <c r="ODO98" s="129"/>
      <c r="ODP98" s="129"/>
      <c r="ODQ98" s="129"/>
      <c r="ODR98" s="129"/>
      <c r="ODS98" s="129"/>
      <c r="ODT98" s="129"/>
      <c r="ODU98" s="129"/>
      <c r="ODV98" s="129"/>
      <c r="ODW98" s="129"/>
      <c r="ODX98" s="129"/>
      <c r="ODY98" s="129"/>
      <c r="ODZ98" s="129"/>
      <c r="OEA98" s="129"/>
      <c r="OEB98" s="129"/>
      <c r="OEC98" s="129"/>
      <c r="OED98" s="129"/>
      <c r="OEE98" s="129"/>
      <c r="OEF98" s="129"/>
      <c r="OEG98" s="129"/>
      <c r="OEH98" s="129"/>
      <c r="OEI98" s="129"/>
      <c r="OEJ98" s="129"/>
      <c r="OEK98" s="129"/>
      <c r="OEL98" s="129"/>
      <c r="OEM98" s="129"/>
      <c r="OEN98" s="129"/>
      <c r="OEO98" s="129"/>
      <c r="OEP98" s="129"/>
      <c r="OEQ98" s="129"/>
      <c r="OER98" s="129"/>
      <c r="OES98" s="129"/>
      <c r="OET98" s="129"/>
      <c r="OEU98" s="129"/>
      <c r="OEV98" s="129"/>
      <c r="OEW98" s="129"/>
      <c r="OEX98" s="129"/>
      <c r="OEY98" s="129"/>
      <c r="OEZ98" s="129"/>
      <c r="OFA98" s="129"/>
      <c r="OFB98" s="129"/>
      <c r="OFC98" s="129"/>
      <c r="OFD98" s="129"/>
      <c r="OFE98" s="129"/>
      <c r="OFF98" s="129"/>
      <c r="OFG98" s="129"/>
      <c r="OFH98" s="129"/>
      <c r="OFI98" s="129"/>
      <c r="OFJ98" s="129"/>
      <c r="OFK98" s="129"/>
      <c r="OFL98" s="129"/>
      <c r="OFM98" s="129"/>
      <c r="OFN98" s="129"/>
      <c r="OFO98" s="129"/>
      <c r="OFP98" s="129"/>
      <c r="OFQ98" s="129"/>
      <c r="OFR98" s="129"/>
      <c r="OFS98" s="129"/>
      <c r="OFT98" s="129"/>
      <c r="OFU98" s="129"/>
      <c r="OFV98" s="129"/>
      <c r="OFW98" s="129"/>
      <c r="OFX98" s="129"/>
      <c r="OFY98" s="129"/>
      <c r="OFZ98" s="129"/>
      <c r="OGA98" s="129"/>
      <c r="OGB98" s="129"/>
      <c r="OGC98" s="129"/>
      <c r="OGD98" s="129"/>
      <c r="OGE98" s="129"/>
      <c r="OGF98" s="129"/>
      <c r="OGG98" s="129"/>
      <c r="OGH98" s="129"/>
      <c r="OGI98" s="129"/>
      <c r="OGJ98" s="129"/>
      <c r="OGK98" s="129"/>
      <c r="OGL98" s="129"/>
      <c r="OGM98" s="129"/>
      <c r="OGN98" s="129"/>
      <c r="OGO98" s="129"/>
      <c r="OGP98" s="129"/>
      <c r="OGQ98" s="129"/>
      <c r="OGR98" s="129"/>
      <c r="OGS98" s="129"/>
      <c r="OGT98" s="129"/>
      <c r="OGU98" s="129"/>
      <c r="OGV98" s="129"/>
      <c r="OGW98" s="129"/>
      <c r="OGX98" s="129"/>
      <c r="OGY98" s="129"/>
      <c r="OGZ98" s="129"/>
      <c r="OHA98" s="129"/>
      <c r="OHB98" s="129"/>
      <c r="OHC98" s="129"/>
      <c r="OHD98" s="129"/>
      <c r="OHE98" s="129"/>
      <c r="OHF98" s="129"/>
      <c r="OHG98" s="129"/>
      <c r="OHH98" s="129"/>
      <c r="OHI98" s="129"/>
      <c r="OHJ98" s="129"/>
      <c r="OHK98" s="129"/>
      <c r="OHL98" s="129"/>
      <c r="OHM98" s="129"/>
      <c r="OHN98" s="129"/>
      <c r="OHO98" s="129"/>
      <c r="OHP98" s="129"/>
      <c r="OHQ98" s="129"/>
      <c r="OHR98" s="129"/>
      <c r="OHS98" s="129"/>
      <c r="OHT98" s="129"/>
      <c r="OHU98" s="129"/>
      <c r="OHV98" s="129"/>
      <c r="OHW98" s="129"/>
      <c r="OHX98" s="129"/>
      <c r="OHY98" s="129"/>
      <c r="OHZ98" s="129"/>
      <c r="OIA98" s="129"/>
      <c r="OIB98" s="129"/>
      <c r="OIC98" s="129"/>
      <c r="OID98" s="129"/>
      <c r="OIE98" s="129"/>
      <c r="OIF98" s="129"/>
      <c r="OIG98" s="129"/>
      <c r="OIH98" s="129"/>
      <c r="OII98" s="129"/>
      <c r="OIJ98" s="129"/>
      <c r="OIK98" s="129"/>
      <c r="OIL98" s="129"/>
      <c r="OIM98" s="129"/>
      <c r="OIN98" s="129"/>
      <c r="OIO98" s="129"/>
      <c r="OIP98" s="129"/>
      <c r="OIQ98" s="129"/>
      <c r="OIR98" s="129"/>
      <c r="OIS98" s="129"/>
      <c r="OIT98" s="129"/>
      <c r="OIU98" s="129"/>
      <c r="OIV98" s="129"/>
      <c r="OIW98" s="129"/>
      <c r="OIX98" s="129"/>
      <c r="OIY98" s="129"/>
      <c r="OIZ98" s="129"/>
      <c r="OJA98" s="129"/>
      <c r="OJB98" s="129"/>
      <c r="OJC98" s="129"/>
      <c r="OJD98" s="129"/>
      <c r="OJE98" s="129"/>
      <c r="OJF98" s="129"/>
      <c r="OJG98" s="129"/>
      <c r="OJH98" s="129"/>
      <c r="OJI98" s="129"/>
      <c r="OJJ98" s="129"/>
      <c r="OJK98" s="129"/>
      <c r="OJL98" s="129"/>
      <c r="OJM98" s="129"/>
      <c r="OJN98" s="129"/>
      <c r="OJO98" s="129"/>
      <c r="OJP98" s="129"/>
      <c r="OJQ98" s="129"/>
      <c r="OJR98" s="129"/>
      <c r="OJS98" s="129"/>
      <c r="OJT98" s="129"/>
      <c r="OJU98" s="129"/>
      <c r="OJV98" s="129"/>
      <c r="OJW98" s="129"/>
      <c r="OJX98" s="129"/>
      <c r="OJY98" s="129"/>
      <c r="OJZ98" s="129"/>
      <c r="OKA98" s="129"/>
      <c r="OKB98" s="129"/>
      <c r="OKC98" s="129"/>
      <c r="OKD98" s="129"/>
      <c r="OKE98" s="129"/>
      <c r="OKF98" s="129"/>
      <c r="OKG98" s="129"/>
      <c r="OKH98" s="129"/>
      <c r="OKI98" s="129"/>
      <c r="OKJ98" s="129"/>
      <c r="OKK98" s="129"/>
      <c r="OKL98" s="129"/>
      <c r="OKM98" s="129"/>
      <c r="OKN98" s="129"/>
      <c r="OKO98" s="129"/>
      <c r="OKP98" s="129"/>
      <c r="OKQ98" s="129"/>
      <c r="OKR98" s="129"/>
      <c r="OKS98" s="129"/>
      <c r="OKT98" s="129"/>
      <c r="OKU98" s="129"/>
      <c r="OKV98" s="129"/>
      <c r="OKW98" s="129"/>
      <c r="OKX98" s="129"/>
      <c r="OKY98" s="129"/>
      <c r="OKZ98" s="129"/>
      <c r="OLA98" s="129"/>
      <c r="OLB98" s="129"/>
      <c r="OLC98" s="129"/>
      <c r="OLD98" s="129"/>
      <c r="OLE98" s="129"/>
      <c r="OLF98" s="129"/>
      <c r="OLG98" s="129"/>
      <c r="OLH98" s="129"/>
      <c r="OLI98" s="129"/>
      <c r="OLJ98" s="129"/>
      <c r="OLK98" s="129"/>
      <c r="OLL98" s="129"/>
      <c r="OLM98" s="129"/>
      <c r="OLN98" s="129"/>
      <c r="OLO98" s="129"/>
      <c r="OLP98" s="129"/>
      <c r="OLQ98" s="129"/>
      <c r="OLR98" s="129"/>
      <c r="OLS98" s="129"/>
      <c r="OLT98" s="129"/>
      <c r="OLU98" s="129"/>
      <c r="OLV98" s="129"/>
      <c r="OLW98" s="129"/>
      <c r="OLX98" s="129"/>
      <c r="OLY98" s="129"/>
      <c r="OLZ98" s="129"/>
      <c r="OMA98" s="129"/>
      <c r="OMB98" s="129"/>
      <c r="OMC98" s="129"/>
      <c r="OMD98" s="129"/>
      <c r="OME98" s="129"/>
      <c r="OMF98" s="129"/>
      <c r="OMG98" s="129"/>
      <c r="OMH98" s="129"/>
      <c r="OMI98" s="129"/>
      <c r="OMJ98" s="129"/>
      <c r="OMK98" s="129"/>
      <c r="OML98" s="129"/>
      <c r="OMM98" s="129"/>
      <c r="OMN98" s="129"/>
      <c r="OMO98" s="129"/>
      <c r="OMP98" s="129"/>
      <c r="OMQ98" s="129"/>
      <c r="OMR98" s="129"/>
      <c r="OMS98" s="129"/>
      <c r="OMT98" s="129"/>
      <c r="OMU98" s="129"/>
      <c r="OMV98" s="129"/>
      <c r="OMW98" s="129"/>
      <c r="OMX98" s="129"/>
      <c r="OMY98" s="129"/>
      <c r="OMZ98" s="129"/>
      <c r="ONA98" s="129"/>
      <c r="ONB98" s="129"/>
      <c r="ONC98" s="129"/>
      <c r="OND98" s="129"/>
      <c r="ONE98" s="129"/>
      <c r="ONF98" s="129"/>
      <c r="ONG98" s="129"/>
      <c r="ONH98" s="129"/>
      <c r="ONI98" s="129"/>
      <c r="ONJ98" s="129"/>
      <c r="ONK98" s="129"/>
      <c r="ONL98" s="129"/>
      <c r="ONM98" s="129"/>
      <c r="ONN98" s="129"/>
      <c r="ONO98" s="129"/>
      <c r="ONP98" s="129"/>
      <c r="ONQ98" s="129"/>
      <c r="ONR98" s="129"/>
      <c r="ONS98" s="129"/>
      <c r="ONT98" s="129"/>
      <c r="ONU98" s="129"/>
      <c r="ONV98" s="129"/>
      <c r="ONW98" s="129"/>
      <c r="ONX98" s="129"/>
      <c r="ONY98" s="129"/>
      <c r="ONZ98" s="129"/>
      <c r="OOA98" s="129"/>
      <c r="OOB98" s="129"/>
      <c r="OOC98" s="129"/>
      <c r="OOD98" s="129"/>
      <c r="OOE98" s="129"/>
      <c r="OOF98" s="129"/>
      <c r="OOG98" s="129"/>
      <c r="OOH98" s="129"/>
      <c r="OOI98" s="129"/>
      <c r="OOJ98" s="129"/>
      <c r="OOK98" s="129"/>
      <c r="OOL98" s="129"/>
      <c r="OOM98" s="129"/>
      <c r="OON98" s="129"/>
      <c r="OOO98" s="129"/>
      <c r="OOP98" s="129"/>
      <c r="OOQ98" s="129"/>
      <c r="OOR98" s="129"/>
      <c r="OOS98" s="129"/>
      <c r="OOT98" s="129"/>
      <c r="OOU98" s="129"/>
      <c r="OOV98" s="129"/>
      <c r="OOW98" s="129"/>
      <c r="OOX98" s="129"/>
      <c r="OOY98" s="129"/>
      <c r="OOZ98" s="129"/>
      <c r="OPA98" s="129"/>
      <c r="OPB98" s="129"/>
      <c r="OPC98" s="129"/>
      <c r="OPD98" s="129"/>
      <c r="OPE98" s="129"/>
      <c r="OPF98" s="129"/>
      <c r="OPG98" s="129"/>
      <c r="OPH98" s="129"/>
      <c r="OPI98" s="129"/>
      <c r="OPJ98" s="129"/>
      <c r="OPK98" s="129"/>
      <c r="OPL98" s="129"/>
      <c r="OPM98" s="129"/>
      <c r="OPN98" s="129"/>
      <c r="OPO98" s="129"/>
      <c r="OPP98" s="129"/>
      <c r="OPQ98" s="129"/>
      <c r="OPR98" s="129"/>
      <c r="OPS98" s="129"/>
      <c r="OPT98" s="129"/>
      <c r="OPU98" s="129"/>
      <c r="OPV98" s="129"/>
      <c r="OPW98" s="129"/>
      <c r="OPX98" s="129"/>
      <c r="OPY98" s="129"/>
      <c r="OPZ98" s="129"/>
      <c r="OQA98" s="129"/>
      <c r="OQB98" s="129"/>
      <c r="OQC98" s="129"/>
      <c r="OQD98" s="129"/>
      <c r="OQE98" s="129"/>
      <c r="OQF98" s="129"/>
      <c r="OQG98" s="129"/>
      <c r="OQH98" s="129"/>
      <c r="OQI98" s="129"/>
      <c r="OQJ98" s="129"/>
      <c r="OQK98" s="129"/>
      <c r="OQL98" s="129"/>
      <c r="OQM98" s="129"/>
      <c r="OQN98" s="129"/>
      <c r="OQO98" s="129"/>
      <c r="OQP98" s="129"/>
      <c r="OQQ98" s="129"/>
      <c r="OQR98" s="129"/>
      <c r="OQS98" s="129"/>
      <c r="OQT98" s="129"/>
      <c r="OQU98" s="129"/>
      <c r="OQV98" s="129"/>
      <c r="OQW98" s="129"/>
      <c r="OQX98" s="129"/>
      <c r="OQY98" s="129"/>
      <c r="OQZ98" s="129"/>
      <c r="ORA98" s="129"/>
      <c r="ORB98" s="129"/>
      <c r="ORC98" s="129"/>
      <c r="ORD98" s="129"/>
      <c r="ORE98" s="129"/>
      <c r="ORF98" s="129"/>
      <c r="ORG98" s="129"/>
      <c r="ORH98" s="129"/>
      <c r="ORI98" s="129"/>
      <c r="ORJ98" s="129"/>
      <c r="ORK98" s="129"/>
      <c r="ORL98" s="129"/>
      <c r="ORM98" s="129"/>
      <c r="ORN98" s="129"/>
      <c r="ORO98" s="129"/>
      <c r="ORP98" s="129"/>
      <c r="ORQ98" s="129"/>
      <c r="ORR98" s="129"/>
      <c r="ORS98" s="129"/>
      <c r="ORT98" s="129"/>
      <c r="ORU98" s="129"/>
      <c r="ORV98" s="129"/>
      <c r="ORW98" s="129"/>
      <c r="ORX98" s="129"/>
      <c r="ORY98" s="129"/>
      <c r="ORZ98" s="129"/>
      <c r="OSA98" s="129"/>
      <c r="OSB98" s="129"/>
      <c r="OSC98" s="129"/>
      <c r="OSD98" s="129"/>
      <c r="OSE98" s="129"/>
      <c r="OSF98" s="129"/>
      <c r="OSG98" s="129"/>
      <c r="OSH98" s="129"/>
      <c r="OSI98" s="129"/>
      <c r="OSJ98" s="129"/>
      <c r="OSK98" s="129"/>
      <c r="OSL98" s="129"/>
      <c r="OSM98" s="129"/>
      <c r="OSN98" s="129"/>
      <c r="OSO98" s="129"/>
      <c r="OSP98" s="129"/>
      <c r="OSQ98" s="129"/>
      <c r="OSR98" s="129"/>
      <c r="OSS98" s="129"/>
      <c r="OST98" s="129"/>
      <c r="OSU98" s="129"/>
      <c r="OSV98" s="129"/>
      <c r="OSW98" s="129"/>
      <c r="OSX98" s="129"/>
      <c r="OSY98" s="129"/>
      <c r="OSZ98" s="129"/>
      <c r="OTA98" s="129"/>
      <c r="OTB98" s="129"/>
      <c r="OTC98" s="129"/>
      <c r="OTD98" s="129"/>
      <c r="OTE98" s="129"/>
      <c r="OTF98" s="129"/>
      <c r="OTG98" s="129"/>
      <c r="OTH98" s="129"/>
      <c r="OTI98" s="129"/>
      <c r="OTJ98" s="129"/>
      <c r="OTK98" s="129"/>
      <c r="OTL98" s="129"/>
      <c r="OTM98" s="129"/>
      <c r="OTN98" s="129"/>
      <c r="OTO98" s="129"/>
      <c r="OTP98" s="129"/>
      <c r="OTQ98" s="129"/>
      <c r="OTR98" s="129"/>
      <c r="OTS98" s="129"/>
      <c r="OTT98" s="129"/>
      <c r="OTU98" s="129"/>
      <c r="OTV98" s="129"/>
      <c r="OTW98" s="129"/>
      <c r="OTX98" s="129"/>
      <c r="OTY98" s="129"/>
      <c r="OTZ98" s="129"/>
      <c r="OUA98" s="129"/>
      <c r="OUB98" s="129"/>
      <c r="OUC98" s="129"/>
      <c r="OUD98" s="129"/>
      <c r="OUE98" s="129"/>
      <c r="OUF98" s="129"/>
      <c r="OUG98" s="129"/>
      <c r="OUH98" s="129"/>
      <c r="OUI98" s="129"/>
      <c r="OUJ98" s="129"/>
      <c r="OUK98" s="129"/>
      <c r="OUL98" s="129"/>
      <c r="OUM98" s="129"/>
      <c r="OUN98" s="129"/>
      <c r="OUO98" s="129"/>
      <c r="OUP98" s="129"/>
      <c r="OUQ98" s="129"/>
      <c r="OUR98" s="129"/>
      <c r="OUS98" s="129"/>
      <c r="OUT98" s="129"/>
      <c r="OUU98" s="129"/>
      <c r="OUV98" s="129"/>
      <c r="OUW98" s="129"/>
      <c r="OUX98" s="129"/>
      <c r="OUY98" s="129"/>
      <c r="OUZ98" s="129"/>
      <c r="OVA98" s="129"/>
      <c r="OVB98" s="129"/>
      <c r="OVC98" s="129"/>
      <c r="OVD98" s="129"/>
      <c r="OVE98" s="129"/>
      <c r="OVF98" s="129"/>
      <c r="OVG98" s="129"/>
      <c r="OVH98" s="129"/>
      <c r="OVI98" s="129"/>
      <c r="OVJ98" s="129"/>
      <c r="OVK98" s="129"/>
      <c r="OVL98" s="129"/>
      <c r="OVM98" s="129"/>
      <c r="OVN98" s="129"/>
      <c r="OVO98" s="129"/>
      <c r="OVP98" s="129"/>
      <c r="OVQ98" s="129"/>
      <c r="OVR98" s="129"/>
      <c r="OVS98" s="129"/>
      <c r="OVT98" s="129"/>
      <c r="OVU98" s="129"/>
      <c r="OVV98" s="129"/>
      <c r="OVW98" s="129"/>
      <c r="OVX98" s="129"/>
      <c r="OVY98" s="129"/>
      <c r="OVZ98" s="129"/>
      <c r="OWA98" s="129"/>
      <c r="OWB98" s="129"/>
      <c r="OWC98" s="129"/>
      <c r="OWD98" s="129"/>
      <c r="OWE98" s="129"/>
      <c r="OWF98" s="129"/>
      <c r="OWG98" s="129"/>
      <c r="OWH98" s="129"/>
      <c r="OWI98" s="129"/>
      <c r="OWJ98" s="129"/>
      <c r="OWK98" s="129"/>
      <c r="OWL98" s="129"/>
      <c r="OWM98" s="129"/>
      <c r="OWN98" s="129"/>
      <c r="OWO98" s="129"/>
      <c r="OWP98" s="129"/>
      <c r="OWQ98" s="129"/>
      <c r="OWR98" s="129"/>
      <c r="OWS98" s="129"/>
      <c r="OWT98" s="129"/>
      <c r="OWU98" s="129"/>
      <c r="OWV98" s="129"/>
      <c r="OWW98" s="129"/>
      <c r="OWX98" s="129"/>
      <c r="OWY98" s="129"/>
      <c r="OWZ98" s="129"/>
      <c r="OXA98" s="129"/>
      <c r="OXB98" s="129"/>
      <c r="OXC98" s="129"/>
      <c r="OXD98" s="129"/>
      <c r="OXE98" s="129"/>
      <c r="OXF98" s="129"/>
      <c r="OXG98" s="129"/>
      <c r="OXH98" s="129"/>
      <c r="OXI98" s="129"/>
      <c r="OXJ98" s="129"/>
      <c r="OXK98" s="129"/>
      <c r="OXL98" s="129"/>
      <c r="OXM98" s="129"/>
      <c r="OXN98" s="129"/>
      <c r="OXO98" s="129"/>
      <c r="OXP98" s="129"/>
      <c r="OXQ98" s="129"/>
      <c r="OXR98" s="129"/>
      <c r="OXS98" s="129"/>
      <c r="OXT98" s="129"/>
      <c r="OXU98" s="129"/>
      <c r="OXV98" s="129"/>
      <c r="OXW98" s="129"/>
      <c r="OXX98" s="129"/>
      <c r="OXY98" s="129"/>
      <c r="OXZ98" s="129"/>
      <c r="OYA98" s="129"/>
      <c r="OYB98" s="129"/>
      <c r="OYC98" s="129"/>
      <c r="OYD98" s="129"/>
      <c r="OYE98" s="129"/>
      <c r="OYF98" s="129"/>
      <c r="OYG98" s="129"/>
      <c r="OYH98" s="129"/>
      <c r="OYI98" s="129"/>
      <c r="OYJ98" s="129"/>
      <c r="OYK98" s="129"/>
      <c r="OYL98" s="129"/>
      <c r="OYM98" s="129"/>
      <c r="OYN98" s="129"/>
      <c r="OYO98" s="129"/>
      <c r="OYP98" s="129"/>
      <c r="OYQ98" s="129"/>
      <c r="OYR98" s="129"/>
      <c r="OYS98" s="129"/>
      <c r="OYT98" s="129"/>
      <c r="OYU98" s="129"/>
      <c r="OYV98" s="129"/>
      <c r="OYW98" s="129"/>
      <c r="OYX98" s="129"/>
      <c r="OYY98" s="129"/>
      <c r="OYZ98" s="129"/>
      <c r="OZA98" s="129"/>
      <c r="OZB98" s="129"/>
      <c r="OZC98" s="129"/>
      <c r="OZD98" s="129"/>
      <c r="OZE98" s="129"/>
      <c r="OZF98" s="129"/>
      <c r="OZG98" s="129"/>
      <c r="OZH98" s="129"/>
      <c r="OZI98" s="129"/>
      <c r="OZJ98" s="129"/>
      <c r="OZK98" s="129"/>
      <c r="OZL98" s="129"/>
      <c r="OZM98" s="129"/>
      <c r="OZN98" s="129"/>
      <c r="OZO98" s="129"/>
      <c r="OZP98" s="129"/>
      <c r="OZQ98" s="129"/>
      <c r="OZR98" s="129"/>
      <c r="OZS98" s="129"/>
      <c r="OZT98" s="129"/>
      <c r="OZU98" s="129"/>
      <c r="OZV98" s="129"/>
      <c r="OZW98" s="129"/>
      <c r="OZX98" s="129"/>
      <c r="OZY98" s="129"/>
      <c r="OZZ98" s="129"/>
      <c r="PAA98" s="129"/>
      <c r="PAB98" s="129"/>
      <c r="PAC98" s="129"/>
      <c r="PAD98" s="129"/>
      <c r="PAE98" s="129"/>
      <c r="PAF98" s="129"/>
      <c r="PAG98" s="129"/>
      <c r="PAH98" s="129"/>
      <c r="PAI98" s="129"/>
      <c r="PAJ98" s="129"/>
      <c r="PAK98" s="129"/>
      <c r="PAL98" s="129"/>
      <c r="PAM98" s="129"/>
      <c r="PAN98" s="129"/>
      <c r="PAO98" s="129"/>
      <c r="PAP98" s="129"/>
      <c r="PAQ98" s="129"/>
      <c r="PAR98" s="129"/>
      <c r="PAS98" s="129"/>
      <c r="PAT98" s="129"/>
      <c r="PAU98" s="129"/>
      <c r="PAV98" s="129"/>
      <c r="PAW98" s="129"/>
      <c r="PAX98" s="129"/>
      <c r="PAY98" s="129"/>
      <c r="PAZ98" s="129"/>
      <c r="PBA98" s="129"/>
      <c r="PBB98" s="129"/>
      <c r="PBC98" s="129"/>
      <c r="PBD98" s="129"/>
      <c r="PBE98" s="129"/>
      <c r="PBF98" s="129"/>
      <c r="PBG98" s="129"/>
      <c r="PBH98" s="129"/>
      <c r="PBI98" s="129"/>
      <c r="PBJ98" s="129"/>
      <c r="PBK98" s="129"/>
      <c r="PBL98" s="129"/>
      <c r="PBM98" s="129"/>
      <c r="PBN98" s="129"/>
      <c r="PBO98" s="129"/>
      <c r="PBP98" s="129"/>
      <c r="PBQ98" s="129"/>
      <c r="PBR98" s="129"/>
      <c r="PBS98" s="129"/>
      <c r="PBT98" s="129"/>
      <c r="PBU98" s="129"/>
      <c r="PBV98" s="129"/>
      <c r="PBW98" s="129"/>
      <c r="PBX98" s="129"/>
      <c r="PBY98" s="129"/>
      <c r="PBZ98" s="129"/>
      <c r="PCA98" s="129"/>
      <c r="PCB98" s="129"/>
      <c r="PCC98" s="129"/>
      <c r="PCD98" s="129"/>
      <c r="PCE98" s="129"/>
      <c r="PCF98" s="129"/>
      <c r="PCG98" s="129"/>
      <c r="PCH98" s="129"/>
      <c r="PCI98" s="129"/>
      <c r="PCJ98" s="129"/>
      <c r="PCK98" s="129"/>
      <c r="PCL98" s="129"/>
      <c r="PCM98" s="129"/>
      <c r="PCN98" s="129"/>
      <c r="PCO98" s="129"/>
      <c r="PCP98" s="129"/>
      <c r="PCQ98" s="129"/>
      <c r="PCR98" s="129"/>
      <c r="PCS98" s="129"/>
      <c r="PCT98" s="129"/>
      <c r="PCU98" s="129"/>
      <c r="PCV98" s="129"/>
      <c r="PCW98" s="129"/>
      <c r="PCX98" s="129"/>
      <c r="PCY98" s="129"/>
      <c r="PCZ98" s="129"/>
      <c r="PDA98" s="129"/>
      <c r="PDB98" s="129"/>
      <c r="PDC98" s="129"/>
      <c r="PDD98" s="129"/>
      <c r="PDE98" s="129"/>
      <c r="PDF98" s="129"/>
      <c r="PDG98" s="129"/>
      <c r="PDH98" s="129"/>
      <c r="PDI98" s="129"/>
      <c r="PDJ98" s="129"/>
      <c r="PDK98" s="129"/>
      <c r="PDL98" s="129"/>
      <c r="PDM98" s="129"/>
      <c r="PDN98" s="129"/>
      <c r="PDO98" s="129"/>
      <c r="PDP98" s="129"/>
      <c r="PDQ98" s="129"/>
      <c r="PDR98" s="129"/>
      <c r="PDS98" s="129"/>
      <c r="PDT98" s="129"/>
      <c r="PDU98" s="129"/>
      <c r="PDV98" s="129"/>
      <c r="PDW98" s="129"/>
      <c r="PDX98" s="129"/>
      <c r="PDY98" s="129"/>
      <c r="PDZ98" s="129"/>
      <c r="PEA98" s="129"/>
      <c r="PEB98" s="129"/>
      <c r="PEC98" s="129"/>
      <c r="PED98" s="129"/>
      <c r="PEE98" s="129"/>
      <c r="PEF98" s="129"/>
      <c r="PEG98" s="129"/>
      <c r="PEH98" s="129"/>
      <c r="PEI98" s="129"/>
      <c r="PEJ98" s="129"/>
      <c r="PEK98" s="129"/>
      <c r="PEL98" s="129"/>
      <c r="PEM98" s="129"/>
      <c r="PEN98" s="129"/>
      <c r="PEO98" s="129"/>
      <c r="PEP98" s="129"/>
      <c r="PEQ98" s="129"/>
      <c r="PER98" s="129"/>
      <c r="PES98" s="129"/>
      <c r="PET98" s="129"/>
      <c r="PEU98" s="129"/>
      <c r="PEV98" s="129"/>
      <c r="PEW98" s="129"/>
      <c r="PEX98" s="129"/>
      <c r="PEY98" s="129"/>
      <c r="PEZ98" s="129"/>
      <c r="PFA98" s="129"/>
      <c r="PFB98" s="129"/>
      <c r="PFC98" s="129"/>
      <c r="PFD98" s="129"/>
      <c r="PFE98" s="129"/>
      <c r="PFF98" s="129"/>
      <c r="PFG98" s="129"/>
      <c r="PFH98" s="129"/>
      <c r="PFI98" s="129"/>
      <c r="PFJ98" s="129"/>
      <c r="PFK98" s="129"/>
      <c r="PFL98" s="129"/>
      <c r="PFM98" s="129"/>
      <c r="PFN98" s="129"/>
      <c r="PFO98" s="129"/>
      <c r="PFP98" s="129"/>
      <c r="PFQ98" s="129"/>
      <c r="PFR98" s="129"/>
      <c r="PFS98" s="129"/>
      <c r="PFT98" s="129"/>
      <c r="PFU98" s="129"/>
      <c r="PFV98" s="129"/>
      <c r="PFW98" s="129"/>
      <c r="PFX98" s="129"/>
      <c r="PFY98" s="129"/>
      <c r="PFZ98" s="129"/>
      <c r="PGA98" s="129"/>
      <c r="PGB98" s="129"/>
      <c r="PGC98" s="129"/>
      <c r="PGD98" s="129"/>
      <c r="PGE98" s="129"/>
      <c r="PGF98" s="129"/>
      <c r="PGG98" s="129"/>
      <c r="PGH98" s="129"/>
      <c r="PGI98" s="129"/>
      <c r="PGJ98" s="129"/>
      <c r="PGK98" s="129"/>
      <c r="PGL98" s="129"/>
      <c r="PGM98" s="129"/>
      <c r="PGN98" s="129"/>
      <c r="PGO98" s="129"/>
      <c r="PGP98" s="129"/>
      <c r="PGQ98" s="129"/>
      <c r="PGR98" s="129"/>
      <c r="PGS98" s="129"/>
      <c r="PGT98" s="129"/>
      <c r="PGU98" s="129"/>
      <c r="PGV98" s="129"/>
      <c r="PGW98" s="129"/>
      <c r="PGX98" s="129"/>
      <c r="PGY98" s="129"/>
      <c r="PGZ98" s="129"/>
      <c r="PHA98" s="129"/>
      <c r="PHB98" s="129"/>
      <c r="PHC98" s="129"/>
      <c r="PHD98" s="129"/>
      <c r="PHE98" s="129"/>
      <c r="PHF98" s="129"/>
      <c r="PHG98" s="129"/>
      <c r="PHH98" s="129"/>
      <c r="PHI98" s="129"/>
      <c r="PHJ98" s="129"/>
      <c r="PHK98" s="129"/>
      <c r="PHL98" s="129"/>
      <c r="PHM98" s="129"/>
      <c r="PHN98" s="129"/>
      <c r="PHO98" s="129"/>
      <c r="PHP98" s="129"/>
      <c r="PHQ98" s="129"/>
      <c r="PHR98" s="129"/>
      <c r="PHS98" s="129"/>
      <c r="PHT98" s="129"/>
      <c r="PHU98" s="129"/>
      <c r="PHV98" s="129"/>
      <c r="PHW98" s="129"/>
      <c r="PHX98" s="129"/>
      <c r="PHY98" s="129"/>
      <c r="PHZ98" s="129"/>
      <c r="PIA98" s="129"/>
      <c r="PIB98" s="129"/>
      <c r="PIC98" s="129"/>
      <c r="PID98" s="129"/>
      <c r="PIE98" s="129"/>
      <c r="PIF98" s="129"/>
      <c r="PIG98" s="129"/>
      <c r="PIH98" s="129"/>
      <c r="PII98" s="129"/>
      <c r="PIJ98" s="129"/>
      <c r="PIK98" s="129"/>
      <c r="PIL98" s="129"/>
      <c r="PIM98" s="129"/>
      <c r="PIN98" s="129"/>
      <c r="PIO98" s="129"/>
      <c r="PIP98" s="129"/>
      <c r="PIQ98" s="129"/>
      <c r="PIR98" s="129"/>
      <c r="PIS98" s="129"/>
      <c r="PIT98" s="129"/>
      <c r="PIU98" s="129"/>
      <c r="PIV98" s="129"/>
      <c r="PIW98" s="129"/>
      <c r="PIX98" s="129"/>
      <c r="PIY98" s="129"/>
      <c r="PIZ98" s="129"/>
      <c r="PJA98" s="129"/>
      <c r="PJB98" s="129"/>
      <c r="PJC98" s="129"/>
      <c r="PJD98" s="129"/>
      <c r="PJE98" s="129"/>
      <c r="PJF98" s="129"/>
      <c r="PJG98" s="129"/>
      <c r="PJH98" s="129"/>
      <c r="PJI98" s="129"/>
      <c r="PJJ98" s="129"/>
      <c r="PJK98" s="129"/>
      <c r="PJL98" s="129"/>
      <c r="PJM98" s="129"/>
      <c r="PJN98" s="129"/>
      <c r="PJO98" s="129"/>
      <c r="PJP98" s="129"/>
      <c r="PJQ98" s="129"/>
      <c r="PJR98" s="129"/>
      <c r="PJS98" s="129"/>
      <c r="PJT98" s="129"/>
      <c r="PJU98" s="129"/>
      <c r="PJV98" s="129"/>
      <c r="PJW98" s="129"/>
      <c r="PJX98" s="129"/>
      <c r="PJY98" s="129"/>
      <c r="PJZ98" s="129"/>
      <c r="PKA98" s="129"/>
      <c r="PKB98" s="129"/>
      <c r="PKC98" s="129"/>
      <c r="PKD98" s="129"/>
      <c r="PKE98" s="129"/>
      <c r="PKF98" s="129"/>
      <c r="PKG98" s="129"/>
      <c r="PKH98" s="129"/>
      <c r="PKI98" s="129"/>
      <c r="PKJ98" s="129"/>
      <c r="PKK98" s="129"/>
      <c r="PKL98" s="129"/>
      <c r="PKM98" s="129"/>
      <c r="PKN98" s="129"/>
      <c r="PKO98" s="129"/>
      <c r="PKP98" s="129"/>
      <c r="PKQ98" s="129"/>
      <c r="PKR98" s="129"/>
      <c r="PKS98" s="129"/>
      <c r="PKT98" s="129"/>
      <c r="PKU98" s="129"/>
      <c r="PKV98" s="129"/>
      <c r="PKW98" s="129"/>
      <c r="PKX98" s="129"/>
      <c r="PKY98" s="129"/>
      <c r="PKZ98" s="129"/>
      <c r="PLA98" s="129"/>
      <c r="PLB98" s="129"/>
      <c r="PLC98" s="129"/>
      <c r="PLD98" s="129"/>
      <c r="PLE98" s="129"/>
      <c r="PLF98" s="129"/>
      <c r="PLG98" s="129"/>
      <c r="PLH98" s="129"/>
      <c r="PLI98" s="129"/>
      <c r="PLJ98" s="129"/>
      <c r="PLK98" s="129"/>
      <c r="PLL98" s="129"/>
      <c r="PLM98" s="129"/>
      <c r="PLN98" s="129"/>
      <c r="PLO98" s="129"/>
      <c r="PLP98" s="129"/>
      <c r="PLQ98" s="129"/>
      <c r="PLR98" s="129"/>
      <c r="PLS98" s="129"/>
      <c r="PLT98" s="129"/>
      <c r="PLU98" s="129"/>
      <c r="PLV98" s="129"/>
      <c r="PLW98" s="129"/>
      <c r="PLX98" s="129"/>
      <c r="PLY98" s="129"/>
      <c r="PLZ98" s="129"/>
      <c r="PMA98" s="129"/>
      <c r="PMB98" s="129"/>
      <c r="PMC98" s="129"/>
      <c r="PMD98" s="129"/>
      <c r="PME98" s="129"/>
      <c r="PMF98" s="129"/>
      <c r="PMG98" s="129"/>
      <c r="PMH98" s="129"/>
      <c r="PMI98" s="129"/>
      <c r="PMJ98" s="129"/>
      <c r="PMK98" s="129"/>
      <c r="PML98" s="129"/>
      <c r="PMM98" s="129"/>
      <c r="PMN98" s="129"/>
      <c r="PMO98" s="129"/>
      <c r="PMP98" s="129"/>
      <c r="PMQ98" s="129"/>
      <c r="PMR98" s="129"/>
      <c r="PMS98" s="129"/>
      <c r="PMT98" s="129"/>
      <c r="PMU98" s="129"/>
      <c r="PMV98" s="129"/>
      <c r="PMW98" s="129"/>
      <c r="PMX98" s="129"/>
      <c r="PMY98" s="129"/>
      <c r="PMZ98" s="129"/>
      <c r="PNA98" s="129"/>
      <c r="PNB98" s="129"/>
      <c r="PNC98" s="129"/>
      <c r="PND98" s="129"/>
      <c r="PNE98" s="129"/>
      <c r="PNF98" s="129"/>
      <c r="PNG98" s="129"/>
      <c r="PNH98" s="129"/>
      <c r="PNI98" s="129"/>
      <c r="PNJ98" s="129"/>
      <c r="PNK98" s="129"/>
      <c r="PNL98" s="129"/>
      <c r="PNM98" s="129"/>
      <c r="PNN98" s="129"/>
      <c r="PNO98" s="129"/>
      <c r="PNP98" s="129"/>
      <c r="PNQ98" s="129"/>
      <c r="PNR98" s="129"/>
      <c r="PNS98" s="129"/>
      <c r="PNT98" s="129"/>
      <c r="PNU98" s="129"/>
      <c r="PNV98" s="129"/>
      <c r="PNW98" s="129"/>
      <c r="PNX98" s="129"/>
      <c r="PNY98" s="129"/>
      <c r="PNZ98" s="129"/>
      <c r="POA98" s="129"/>
      <c r="POB98" s="129"/>
      <c r="POC98" s="129"/>
      <c r="POD98" s="129"/>
      <c r="POE98" s="129"/>
      <c r="POF98" s="129"/>
      <c r="POG98" s="129"/>
      <c r="POH98" s="129"/>
      <c r="POI98" s="129"/>
      <c r="POJ98" s="129"/>
      <c r="POK98" s="129"/>
      <c r="POL98" s="129"/>
      <c r="POM98" s="129"/>
      <c r="PON98" s="129"/>
      <c r="POO98" s="129"/>
      <c r="POP98" s="129"/>
      <c r="POQ98" s="129"/>
      <c r="POR98" s="129"/>
      <c r="POS98" s="129"/>
      <c r="POT98" s="129"/>
      <c r="POU98" s="129"/>
      <c r="POV98" s="129"/>
      <c r="POW98" s="129"/>
      <c r="POX98" s="129"/>
      <c r="POY98" s="129"/>
      <c r="POZ98" s="129"/>
      <c r="PPA98" s="129"/>
      <c r="PPB98" s="129"/>
      <c r="PPC98" s="129"/>
      <c r="PPD98" s="129"/>
      <c r="PPE98" s="129"/>
      <c r="PPF98" s="129"/>
      <c r="PPG98" s="129"/>
      <c r="PPH98" s="129"/>
      <c r="PPI98" s="129"/>
      <c r="PPJ98" s="129"/>
      <c r="PPK98" s="129"/>
      <c r="PPL98" s="129"/>
      <c r="PPM98" s="129"/>
      <c r="PPN98" s="129"/>
      <c r="PPO98" s="129"/>
      <c r="PPP98" s="129"/>
      <c r="PPQ98" s="129"/>
      <c r="PPR98" s="129"/>
      <c r="PPS98" s="129"/>
      <c r="PPT98" s="129"/>
      <c r="PPU98" s="129"/>
      <c r="PPV98" s="129"/>
      <c r="PPW98" s="129"/>
      <c r="PPX98" s="129"/>
      <c r="PPY98" s="129"/>
      <c r="PPZ98" s="129"/>
      <c r="PQA98" s="129"/>
      <c r="PQB98" s="129"/>
      <c r="PQC98" s="129"/>
      <c r="PQD98" s="129"/>
      <c r="PQE98" s="129"/>
      <c r="PQF98" s="129"/>
      <c r="PQG98" s="129"/>
      <c r="PQH98" s="129"/>
      <c r="PQI98" s="129"/>
      <c r="PQJ98" s="129"/>
      <c r="PQK98" s="129"/>
      <c r="PQL98" s="129"/>
      <c r="PQM98" s="129"/>
      <c r="PQN98" s="129"/>
      <c r="PQO98" s="129"/>
      <c r="PQP98" s="129"/>
      <c r="PQQ98" s="129"/>
      <c r="PQR98" s="129"/>
      <c r="PQS98" s="129"/>
      <c r="PQT98" s="129"/>
      <c r="PQU98" s="129"/>
      <c r="PQV98" s="129"/>
      <c r="PQW98" s="129"/>
      <c r="PQX98" s="129"/>
      <c r="PQY98" s="129"/>
      <c r="PQZ98" s="129"/>
      <c r="PRA98" s="129"/>
      <c r="PRB98" s="129"/>
      <c r="PRC98" s="129"/>
      <c r="PRD98" s="129"/>
      <c r="PRE98" s="129"/>
      <c r="PRF98" s="129"/>
      <c r="PRG98" s="129"/>
      <c r="PRH98" s="129"/>
      <c r="PRI98" s="129"/>
      <c r="PRJ98" s="129"/>
      <c r="PRK98" s="129"/>
      <c r="PRL98" s="129"/>
      <c r="PRM98" s="129"/>
      <c r="PRN98" s="129"/>
      <c r="PRO98" s="129"/>
      <c r="PRP98" s="129"/>
      <c r="PRQ98" s="129"/>
      <c r="PRR98" s="129"/>
      <c r="PRS98" s="129"/>
      <c r="PRT98" s="129"/>
      <c r="PRU98" s="129"/>
      <c r="PRV98" s="129"/>
      <c r="PRW98" s="129"/>
      <c r="PRX98" s="129"/>
      <c r="PRY98" s="129"/>
      <c r="PRZ98" s="129"/>
      <c r="PSA98" s="129"/>
      <c r="PSB98" s="129"/>
      <c r="PSC98" s="129"/>
      <c r="PSD98" s="129"/>
      <c r="PSE98" s="129"/>
      <c r="PSF98" s="129"/>
      <c r="PSG98" s="129"/>
      <c r="PSH98" s="129"/>
      <c r="PSI98" s="129"/>
      <c r="PSJ98" s="129"/>
      <c r="PSK98" s="129"/>
      <c r="PSL98" s="129"/>
      <c r="PSM98" s="129"/>
      <c r="PSN98" s="129"/>
      <c r="PSO98" s="129"/>
      <c r="PSP98" s="129"/>
      <c r="PSQ98" s="129"/>
      <c r="PSR98" s="129"/>
      <c r="PSS98" s="129"/>
      <c r="PST98" s="129"/>
      <c r="PSU98" s="129"/>
      <c r="PSV98" s="129"/>
      <c r="PSW98" s="129"/>
      <c r="PSX98" s="129"/>
      <c r="PSY98" s="129"/>
      <c r="PSZ98" s="129"/>
      <c r="PTA98" s="129"/>
      <c r="PTB98" s="129"/>
      <c r="PTC98" s="129"/>
      <c r="PTD98" s="129"/>
      <c r="PTE98" s="129"/>
      <c r="PTF98" s="129"/>
      <c r="PTG98" s="129"/>
      <c r="PTH98" s="129"/>
      <c r="PTI98" s="129"/>
      <c r="PTJ98" s="129"/>
      <c r="PTK98" s="129"/>
      <c r="PTL98" s="129"/>
      <c r="PTM98" s="129"/>
      <c r="PTN98" s="129"/>
      <c r="PTO98" s="129"/>
      <c r="PTP98" s="129"/>
      <c r="PTQ98" s="129"/>
      <c r="PTR98" s="129"/>
      <c r="PTS98" s="129"/>
      <c r="PTT98" s="129"/>
      <c r="PTU98" s="129"/>
      <c r="PTV98" s="129"/>
      <c r="PTW98" s="129"/>
      <c r="PTX98" s="129"/>
      <c r="PTY98" s="129"/>
      <c r="PTZ98" s="129"/>
      <c r="PUA98" s="129"/>
      <c r="PUB98" s="129"/>
      <c r="PUC98" s="129"/>
      <c r="PUD98" s="129"/>
      <c r="PUE98" s="129"/>
      <c r="PUF98" s="129"/>
      <c r="PUG98" s="129"/>
      <c r="PUH98" s="129"/>
      <c r="PUI98" s="129"/>
      <c r="PUJ98" s="129"/>
      <c r="PUK98" s="129"/>
      <c r="PUL98" s="129"/>
      <c r="PUM98" s="129"/>
      <c r="PUN98" s="129"/>
      <c r="PUO98" s="129"/>
      <c r="PUP98" s="129"/>
      <c r="PUQ98" s="129"/>
      <c r="PUR98" s="129"/>
      <c r="PUS98" s="129"/>
      <c r="PUT98" s="129"/>
      <c r="PUU98" s="129"/>
      <c r="PUV98" s="129"/>
      <c r="PUW98" s="129"/>
      <c r="PUX98" s="129"/>
      <c r="PUY98" s="129"/>
      <c r="PUZ98" s="129"/>
      <c r="PVA98" s="129"/>
      <c r="PVB98" s="129"/>
      <c r="PVC98" s="129"/>
      <c r="PVD98" s="129"/>
      <c r="PVE98" s="129"/>
      <c r="PVF98" s="129"/>
      <c r="PVG98" s="129"/>
      <c r="PVH98" s="129"/>
      <c r="PVI98" s="129"/>
      <c r="PVJ98" s="129"/>
      <c r="PVK98" s="129"/>
      <c r="PVL98" s="129"/>
      <c r="PVM98" s="129"/>
      <c r="PVN98" s="129"/>
      <c r="PVO98" s="129"/>
      <c r="PVP98" s="129"/>
      <c r="PVQ98" s="129"/>
      <c r="PVR98" s="129"/>
      <c r="PVS98" s="129"/>
      <c r="PVT98" s="129"/>
      <c r="PVU98" s="129"/>
      <c r="PVV98" s="129"/>
      <c r="PVW98" s="129"/>
      <c r="PVX98" s="129"/>
      <c r="PVY98" s="129"/>
      <c r="PVZ98" s="129"/>
      <c r="PWA98" s="129"/>
      <c r="PWB98" s="129"/>
      <c r="PWC98" s="129"/>
      <c r="PWD98" s="129"/>
      <c r="PWE98" s="129"/>
      <c r="PWF98" s="129"/>
      <c r="PWG98" s="129"/>
      <c r="PWH98" s="129"/>
      <c r="PWI98" s="129"/>
      <c r="PWJ98" s="129"/>
      <c r="PWK98" s="129"/>
      <c r="PWL98" s="129"/>
      <c r="PWM98" s="129"/>
      <c r="PWN98" s="129"/>
      <c r="PWO98" s="129"/>
      <c r="PWP98" s="129"/>
      <c r="PWQ98" s="129"/>
      <c r="PWR98" s="129"/>
      <c r="PWS98" s="129"/>
      <c r="PWT98" s="129"/>
      <c r="PWU98" s="129"/>
      <c r="PWV98" s="129"/>
      <c r="PWW98" s="129"/>
      <c r="PWX98" s="129"/>
      <c r="PWY98" s="129"/>
      <c r="PWZ98" s="129"/>
      <c r="PXA98" s="129"/>
      <c r="PXB98" s="129"/>
      <c r="PXC98" s="129"/>
      <c r="PXD98" s="129"/>
      <c r="PXE98" s="129"/>
      <c r="PXF98" s="129"/>
      <c r="PXG98" s="129"/>
      <c r="PXH98" s="129"/>
      <c r="PXI98" s="129"/>
      <c r="PXJ98" s="129"/>
      <c r="PXK98" s="129"/>
      <c r="PXL98" s="129"/>
      <c r="PXM98" s="129"/>
      <c r="PXN98" s="129"/>
      <c r="PXO98" s="129"/>
      <c r="PXP98" s="129"/>
      <c r="PXQ98" s="129"/>
      <c r="PXR98" s="129"/>
      <c r="PXS98" s="129"/>
      <c r="PXT98" s="129"/>
      <c r="PXU98" s="129"/>
      <c r="PXV98" s="129"/>
      <c r="PXW98" s="129"/>
      <c r="PXX98" s="129"/>
      <c r="PXY98" s="129"/>
      <c r="PXZ98" s="129"/>
      <c r="PYA98" s="129"/>
      <c r="PYB98" s="129"/>
      <c r="PYC98" s="129"/>
      <c r="PYD98" s="129"/>
      <c r="PYE98" s="129"/>
      <c r="PYF98" s="129"/>
      <c r="PYG98" s="129"/>
      <c r="PYH98" s="129"/>
      <c r="PYI98" s="129"/>
      <c r="PYJ98" s="129"/>
      <c r="PYK98" s="129"/>
      <c r="PYL98" s="129"/>
      <c r="PYM98" s="129"/>
      <c r="PYN98" s="129"/>
      <c r="PYO98" s="129"/>
      <c r="PYP98" s="129"/>
      <c r="PYQ98" s="129"/>
      <c r="PYR98" s="129"/>
      <c r="PYS98" s="129"/>
      <c r="PYT98" s="129"/>
      <c r="PYU98" s="129"/>
      <c r="PYV98" s="129"/>
      <c r="PYW98" s="129"/>
      <c r="PYX98" s="129"/>
      <c r="PYY98" s="129"/>
      <c r="PYZ98" s="129"/>
      <c r="PZA98" s="129"/>
      <c r="PZB98" s="129"/>
      <c r="PZC98" s="129"/>
      <c r="PZD98" s="129"/>
      <c r="PZE98" s="129"/>
      <c r="PZF98" s="129"/>
      <c r="PZG98" s="129"/>
      <c r="PZH98" s="129"/>
      <c r="PZI98" s="129"/>
      <c r="PZJ98" s="129"/>
      <c r="PZK98" s="129"/>
      <c r="PZL98" s="129"/>
      <c r="PZM98" s="129"/>
      <c r="PZN98" s="129"/>
      <c r="PZO98" s="129"/>
      <c r="PZP98" s="129"/>
      <c r="PZQ98" s="129"/>
      <c r="PZR98" s="129"/>
      <c r="PZS98" s="129"/>
      <c r="PZT98" s="129"/>
      <c r="PZU98" s="129"/>
      <c r="PZV98" s="129"/>
      <c r="PZW98" s="129"/>
      <c r="PZX98" s="129"/>
      <c r="PZY98" s="129"/>
      <c r="PZZ98" s="129"/>
      <c r="QAA98" s="129"/>
      <c r="QAB98" s="129"/>
      <c r="QAC98" s="129"/>
      <c r="QAD98" s="129"/>
      <c r="QAE98" s="129"/>
      <c r="QAF98" s="129"/>
      <c r="QAG98" s="129"/>
      <c r="QAH98" s="129"/>
      <c r="QAI98" s="129"/>
      <c r="QAJ98" s="129"/>
      <c r="QAK98" s="129"/>
      <c r="QAL98" s="129"/>
      <c r="QAM98" s="129"/>
      <c r="QAN98" s="129"/>
      <c r="QAO98" s="129"/>
      <c r="QAP98" s="129"/>
      <c r="QAQ98" s="129"/>
      <c r="QAR98" s="129"/>
      <c r="QAS98" s="129"/>
      <c r="QAT98" s="129"/>
      <c r="QAU98" s="129"/>
      <c r="QAV98" s="129"/>
      <c r="QAW98" s="129"/>
      <c r="QAX98" s="129"/>
      <c r="QAY98" s="129"/>
      <c r="QAZ98" s="129"/>
      <c r="QBA98" s="129"/>
      <c r="QBB98" s="129"/>
      <c r="QBC98" s="129"/>
      <c r="QBD98" s="129"/>
      <c r="QBE98" s="129"/>
      <c r="QBF98" s="129"/>
      <c r="QBG98" s="129"/>
      <c r="QBH98" s="129"/>
      <c r="QBI98" s="129"/>
      <c r="QBJ98" s="129"/>
      <c r="QBK98" s="129"/>
      <c r="QBL98" s="129"/>
      <c r="QBM98" s="129"/>
      <c r="QBN98" s="129"/>
      <c r="QBO98" s="129"/>
      <c r="QBP98" s="129"/>
      <c r="QBQ98" s="129"/>
      <c r="QBR98" s="129"/>
      <c r="QBS98" s="129"/>
      <c r="QBT98" s="129"/>
      <c r="QBU98" s="129"/>
      <c r="QBV98" s="129"/>
      <c r="QBW98" s="129"/>
      <c r="QBX98" s="129"/>
      <c r="QBY98" s="129"/>
      <c r="QBZ98" s="129"/>
      <c r="QCA98" s="129"/>
      <c r="QCB98" s="129"/>
      <c r="QCC98" s="129"/>
      <c r="QCD98" s="129"/>
      <c r="QCE98" s="129"/>
      <c r="QCF98" s="129"/>
      <c r="QCG98" s="129"/>
      <c r="QCH98" s="129"/>
      <c r="QCI98" s="129"/>
      <c r="QCJ98" s="129"/>
      <c r="QCK98" s="129"/>
      <c r="QCL98" s="129"/>
      <c r="QCM98" s="129"/>
      <c r="QCN98" s="129"/>
      <c r="QCO98" s="129"/>
      <c r="QCP98" s="129"/>
      <c r="QCQ98" s="129"/>
      <c r="QCR98" s="129"/>
      <c r="QCS98" s="129"/>
      <c r="QCT98" s="129"/>
      <c r="QCU98" s="129"/>
      <c r="QCV98" s="129"/>
      <c r="QCW98" s="129"/>
      <c r="QCX98" s="129"/>
      <c r="QCY98" s="129"/>
      <c r="QCZ98" s="129"/>
      <c r="QDA98" s="129"/>
      <c r="QDB98" s="129"/>
      <c r="QDC98" s="129"/>
      <c r="QDD98" s="129"/>
      <c r="QDE98" s="129"/>
      <c r="QDF98" s="129"/>
      <c r="QDG98" s="129"/>
      <c r="QDH98" s="129"/>
      <c r="QDI98" s="129"/>
      <c r="QDJ98" s="129"/>
      <c r="QDK98" s="129"/>
      <c r="QDL98" s="129"/>
      <c r="QDM98" s="129"/>
      <c r="QDN98" s="129"/>
      <c r="QDO98" s="129"/>
      <c r="QDP98" s="129"/>
      <c r="QDQ98" s="129"/>
      <c r="QDR98" s="129"/>
      <c r="QDS98" s="129"/>
      <c r="QDT98" s="129"/>
      <c r="QDU98" s="129"/>
      <c r="QDV98" s="129"/>
      <c r="QDW98" s="129"/>
      <c r="QDX98" s="129"/>
      <c r="QDY98" s="129"/>
      <c r="QDZ98" s="129"/>
      <c r="QEA98" s="129"/>
      <c r="QEB98" s="129"/>
      <c r="QEC98" s="129"/>
      <c r="QED98" s="129"/>
      <c r="QEE98" s="129"/>
      <c r="QEF98" s="129"/>
      <c r="QEG98" s="129"/>
      <c r="QEH98" s="129"/>
      <c r="QEI98" s="129"/>
      <c r="QEJ98" s="129"/>
      <c r="QEK98" s="129"/>
      <c r="QEL98" s="129"/>
      <c r="QEM98" s="129"/>
      <c r="QEN98" s="129"/>
      <c r="QEO98" s="129"/>
      <c r="QEP98" s="129"/>
      <c r="QEQ98" s="129"/>
      <c r="QER98" s="129"/>
      <c r="QES98" s="129"/>
      <c r="QET98" s="129"/>
      <c r="QEU98" s="129"/>
      <c r="QEV98" s="129"/>
      <c r="QEW98" s="129"/>
      <c r="QEX98" s="129"/>
      <c r="QEY98" s="129"/>
      <c r="QEZ98" s="129"/>
      <c r="QFA98" s="129"/>
      <c r="QFB98" s="129"/>
      <c r="QFC98" s="129"/>
      <c r="QFD98" s="129"/>
      <c r="QFE98" s="129"/>
      <c r="QFF98" s="129"/>
      <c r="QFG98" s="129"/>
      <c r="QFH98" s="129"/>
      <c r="QFI98" s="129"/>
      <c r="QFJ98" s="129"/>
      <c r="QFK98" s="129"/>
      <c r="QFL98" s="129"/>
      <c r="QFM98" s="129"/>
      <c r="QFN98" s="129"/>
      <c r="QFO98" s="129"/>
      <c r="QFP98" s="129"/>
      <c r="QFQ98" s="129"/>
      <c r="QFR98" s="129"/>
      <c r="QFS98" s="129"/>
      <c r="QFT98" s="129"/>
      <c r="QFU98" s="129"/>
      <c r="QFV98" s="129"/>
      <c r="QFW98" s="129"/>
      <c r="QFX98" s="129"/>
      <c r="QFY98" s="129"/>
      <c r="QFZ98" s="129"/>
      <c r="QGA98" s="129"/>
      <c r="QGB98" s="129"/>
      <c r="QGC98" s="129"/>
      <c r="QGD98" s="129"/>
      <c r="QGE98" s="129"/>
      <c r="QGF98" s="129"/>
      <c r="QGG98" s="129"/>
      <c r="QGH98" s="129"/>
      <c r="QGI98" s="129"/>
      <c r="QGJ98" s="129"/>
      <c r="QGK98" s="129"/>
      <c r="QGL98" s="129"/>
      <c r="QGM98" s="129"/>
      <c r="QGN98" s="129"/>
      <c r="QGO98" s="129"/>
      <c r="QGP98" s="129"/>
      <c r="QGQ98" s="129"/>
      <c r="QGR98" s="129"/>
      <c r="QGS98" s="129"/>
      <c r="QGT98" s="129"/>
      <c r="QGU98" s="129"/>
      <c r="QGV98" s="129"/>
      <c r="QGW98" s="129"/>
      <c r="QGX98" s="129"/>
      <c r="QGY98" s="129"/>
      <c r="QGZ98" s="129"/>
      <c r="QHA98" s="129"/>
      <c r="QHB98" s="129"/>
      <c r="QHC98" s="129"/>
      <c r="QHD98" s="129"/>
      <c r="QHE98" s="129"/>
      <c r="QHF98" s="129"/>
      <c r="QHG98" s="129"/>
      <c r="QHH98" s="129"/>
      <c r="QHI98" s="129"/>
      <c r="QHJ98" s="129"/>
      <c r="QHK98" s="129"/>
      <c r="QHL98" s="129"/>
      <c r="QHM98" s="129"/>
      <c r="QHN98" s="129"/>
      <c r="QHO98" s="129"/>
      <c r="QHP98" s="129"/>
      <c r="QHQ98" s="129"/>
      <c r="QHR98" s="129"/>
      <c r="QHS98" s="129"/>
      <c r="QHT98" s="129"/>
      <c r="QHU98" s="129"/>
      <c r="QHV98" s="129"/>
      <c r="QHW98" s="129"/>
      <c r="QHX98" s="129"/>
      <c r="QHY98" s="129"/>
      <c r="QHZ98" s="129"/>
      <c r="QIA98" s="129"/>
      <c r="QIB98" s="129"/>
      <c r="QIC98" s="129"/>
      <c r="QID98" s="129"/>
      <c r="QIE98" s="129"/>
      <c r="QIF98" s="129"/>
      <c r="QIG98" s="129"/>
      <c r="QIH98" s="129"/>
      <c r="QII98" s="129"/>
      <c r="QIJ98" s="129"/>
      <c r="QIK98" s="129"/>
      <c r="QIL98" s="129"/>
      <c r="QIM98" s="129"/>
      <c r="QIN98" s="129"/>
      <c r="QIO98" s="129"/>
      <c r="QIP98" s="129"/>
      <c r="QIQ98" s="129"/>
      <c r="QIR98" s="129"/>
      <c r="QIS98" s="129"/>
      <c r="QIT98" s="129"/>
      <c r="QIU98" s="129"/>
      <c r="QIV98" s="129"/>
      <c r="QIW98" s="129"/>
      <c r="QIX98" s="129"/>
      <c r="QIY98" s="129"/>
      <c r="QIZ98" s="129"/>
      <c r="QJA98" s="129"/>
      <c r="QJB98" s="129"/>
      <c r="QJC98" s="129"/>
      <c r="QJD98" s="129"/>
      <c r="QJE98" s="129"/>
      <c r="QJF98" s="129"/>
      <c r="QJG98" s="129"/>
      <c r="QJH98" s="129"/>
      <c r="QJI98" s="129"/>
      <c r="QJJ98" s="129"/>
      <c r="QJK98" s="129"/>
      <c r="QJL98" s="129"/>
      <c r="QJM98" s="129"/>
      <c r="QJN98" s="129"/>
      <c r="QJO98" s="129"/>
      <c r="QJP98" s="129"/>
      <c r="QJQ98" s="129"/>
      <c r="QJR98" s="129"/>
      <c r="QJS98" s="129"/>
      <c r="QJT98" s="129"/>
      <c r="QJU98" s="129"/>
      <c r="QJV98" s="129"/>
      <c r="QJW98" s="129"/>
      <c r="QJX98" s="129"/>
      <c r="QJY98" s="129"/>
      <c r="QJZ98" s="129"/>
      <c r="QKA98" s="129"/>
      <c r="QKB98" s="129"/>
      <c r="QKC98" s="129"/>
      <c r="QKD98" s="129"/>
      <c r="QKE98" s="129"/>
      <c r="QKF98" s="129"/>
      <c r="QKG98" s="129"/>
      <c r="QKH98" s="129"/>
      <c r="QKI98" s="129"/>
      <c r="QKJ98" s="129"/>
      <c r="QKK98" s="129"/>
      <c r="QKL98" s="129"/>
      <c r="QKM98" s="129"/>
      <c r="QKN98" s="129"/>
      <c r="QKO98" s="129"/>
      <c r="QKP98" s="129"/>
      <c r="QKQ98" s="129"/>
      <c r="QKR98" s="129"/>
      <c r="QKS98" s="129"/>
      <c r="QKT98" s="129"/>
      <c r="QKU98" s="129"/>
      <c r="QKV98" s="129"/>
      <c r="QKW98" s="129"/>
      <c r="QKX98" s="129"/>
      <c r="QKY98" s="129"/>
      <c r="QKZ98" s="129"/>
      <c r="QLA98" s="129"/>
      <c r="QLB98" s="129"/>
      <c r="QLC98" s="129"/>
      <c r="QLD98" s="129"/>
      <c r="QLE98" s="129"/>
      <c r="QLF98" s="129"/>
      <c r="QLG98" s="129"/>
      <c r="QLH98" s="129"/>
      <c r="QLI98" s="129"/>
      <c r="QLJ98" s="129"/>
      <c r="QLK98" s="129"/>
      <c r="QLL98" s="129"/>
      <c r="QLM98" s="129"/>
      <c r="QLN98" s="129"/>
      <c r="QLO98" s="129"/>
      <c r="QLP98" s="129"/>
      <c r="QLQ98" s="129"/>
      <c r="QLR98" s="129"/>
      <c r="QLS98" s="129"/>
      <c r="QLT98" s="129"/>
      <c r="QLU98" s="129"/>
      <c r="QLV98" s="129"/>
      <c r="QLW98" s="129"/>
      <c r="QLX98" s="129"/>
      <c r="QLY98" s="129"/>
      <c r="QLZ98" s="129"/>
      <c r="QMA98" s="129"/>
      <c r="QMB98" s="129"/>
      <c r="QMC98" s="129"/>
      <c r="QMD98" s="129"/>
      <c r="QME98" s="129"/>
      <c r="QMF98" s="129"/>
      <c r="QMG98" s="129"/>
      <c r="QMH98" s="129"/>
      <c r="QMI98" s="129"/>
      <c r="QMJ98" s="129"/>
      <c r="QMK98" s="129"/>
      <c r="QML98" s="129"/>
      <c r="QMM98" s="129"/>
      <c r="QMN98" s="129"/>
      <c r="QMO98" s="129"/>
      <c r="QMP98" s="129"/>
      <c r="QMQ98" s="129"/>
      <c r="QMR98" s="129"/>
      <c r="QMS98" s="129"/>
      <c r="QMT98" s="129"/>
      <c r="QMU98" s="129"/>
      <c r="QMV98" s="129"/>
      <c r="QMW98" s="129"/>
      <c r="QMX98" s="129"/>
      <c r="QMY98" s="129"/>
      <c r="QMZ98" s="129"/>
      <c r="QNA98" s="129"/>
      <c r="QNB98" s="129"/>
      <c r="QNC98" s="129"/>
      <c r="QND98" s="129"/>
      <c r="QNE98" s="129"/>
      <c r="QNF98" s="129"/>
      <c r="QNG98" s="129"/>
      <c r="QNH98" s="129"/>
      <c r="QNI98" s="129"/>
      <c r="QNJ98" s="129"/>
      <c r="QNK98" s="129"/>
      <c r="QNL98" s="129"/>
      <c r="QNM98" s="129"/>
      <c r="QNN98" s="129"/>
      <c r="QNO98" s="129"/>
      <c r="QNP98" s="129"/>
      <c r="QNQ98" s="129"/>
      <c r="QNR98" s="129"/>
      <c r="QNS98" s="129"/>
      <c r="QNT98" s="129"/>
      <c r="QNU98" s="129"/>
      <c r="QNV98" s="129"/>
      <c r="QNW98" s="129"/>
      <c r="QNX98" s="129"/>
      <c r="QNY98" s="129"/>
      <c r="QNZ98" s="129"/>
      <c r="QOA98" s="129"/>
      <c r="QOB98" s="129"/>
      <c r="QOC98" s="129"/>
      <c r="QOD98" s="129"/>
      <c r="QOE98" s="129"/>
      <c r="QOF98" s="129"/>
      <c r="QOG98" s="129"/>
      <c r="QOH98" s="129"/>
      <c r="QOI98" s="129"/>
      <c r="QOJ98" s="129"/>
      <c r="QOK98" s="129"/>
      <c r="QOL98" s="129"/>
      <c r="QOM98" s="129"/>
      <c r="QON98" s="129"/>
      <c r="QOO98" s="129"/>
      <c r="QOP98" s="129"/>
      <c r="QOQ98" s="129"/>
      <c r="QOR98" s="129"/>
      <c r="QOS98" s="129"/>
      <c r="QOT98" s="129"/>
      <c r="QOU98" s="129"/>
      <c r="QOV98" s="129"/>
      <c r="QOW98" s="129"/>
      <c r="QOX98" s="129"/>
      <c r="QOY98" s="129"/>
      <c r="QOZ98" s="129"/>
      <c r="QPA98" s="129"/>
      <c r="QPB98" s="129"/>
      <c r="QPC98" s="129"/>
      <c r="QPD98" s="129"/>
      <c r="QPE98" s="129"/>
      <c r="QPF98" s="129"/>
      <c r="QPG98" s="129"/>
      <c r="QPH98" s="129"/>
      <c r="QPI98" s="129"/>
      <c r="QPJ98" s="129"/>
      <c r="QPK98" s="129"/>
      <c r="QPL98" s="129"/>
      <c r="QPM98" s="129"/>
      <c r="QPN98" s="129"/>
      <c r="QPO98" s="129"/>
      <c r="QPP98" s="129"/>
      <c r="QPQ98" s="129"/>
      <c r="QPR98" s="129"/>
      <c r="QPS98" s="129"/>
      <c r="QPT98" s="129"/>
      <c r="QPU98" s="129"/>
      <c r="QPV98" s="129"/>
      <c r="QPW98" s="129"/>
      <c r="QPX98" s="129"/>
      <c r="QPY98" s="129"/>
      <c r="QPZ98" s="129"/>
      <c r="QQA98" s="129"/>
      <c r="QQB98" s="129"/>
      <c r="QQC98" s="129"/>
      <c r="QQD98" s="129"/>
      <c r="QQE98" s="129"/>
      <c r="QQF98" s="129"/>
      <c r="QQG98" s="129"/>
      <c r="QQH98" s="129"/>
      <c r="QQI98" s="129"/>
      <c r="QQJ98" s="129"/>
      <c r="QQK98" s="129"/>
      <c r="QQL98" s="129"/>
      <c r="QQM98" s="129"/>
      <c r="QQN98" s="129"/>
      <c r="QQO98" s="129"/>
      <c r="QQP98" s="129"/>
      <c r="QQQ98" s="129"/>
      <c r="QQR98" s="129"/>
      <c r="QQS98" s="129"/>
      <c r="QQT98" s="129"/>
      <c r="QQU98" s="129"/>
      <c r="QQV98" s="129"/>
      <c r="QQW98" s="129"/>
      <c r="QQX98" s="129"/>
      <c r="QQY98" s="129"/>
      <c r="QQZ98" s="129"/>
      <c r="QRA98" s="129"/>
      <c r="QRB98" s="129"/>
      <c r="QRC98" s="129"/>
      <c r="QRD98" s="129"/>
      <c r="QRE98" s="129"/>
      <c r="QRF98" s="129"/>
      <c r="QRG98" s="129"/>
      <c r="QRH98" s="129"/>
      <c r="QRI98" s="129"/>
      <c r="QRJ98" s="129"/>
      <c r="QRK98" s="129"/>
      <c r="QRL98" s="129"/>
      <c r="QRM98" s="129"/>
      <c r="QRN98" s="129"/>
      <c r="QRO98" s="129"/>
      <c r="QRP98" s="129"/>
      <c r="QRQ98" s="129"/>
      <c r="QRR98" s="129"/>
      <c r="QRS98" s="129"/>
      <c r="QRT98" s="129"/>
      <c r="QRU98" s="129"/>
      <c r="QRV98" s="129"/>
      <c r="QRW98" s="129"/>
      <c r="QRX98" s="129"/>
      <c r="QRY98" s="129"/>
      <c r="QRZ98" s="129"/>
      <c r="QSA98" s="129"/>
      <c r="QSB98" s="129"/>
      <c r="QSC98" s="129"/>
      <c r="QSD98" s="129"/>
      <c r="QSE98" s="129"/>
      <c r="QSF98" s="129"/>
      <c r="QSG98" s="129"/>
      <c r="QSH98" s="129"/>
      <c r="QSI98" s="129"/>
      <c r="QSJ98" s="129"/>
      <c r="QSK98" s="129"/>
      <c r="QSL98" s="129"/>
      <c r="QSM98" s="129"/>
      <c r="QSN98" s="129"/>
      <c r="QSO98" s="129"/>
      <c r="QSP98" s="129"/>
      <c r="QSQ98" s="129"/>
      <c r="QSR98" s="129"/>
      <c r="QSS98" s="129"/>
      <c r="QST98" s="129"/>
      <c r="QSU98" s="129"/>
      <c r="QSV98" s="129"/>
      <c r="QSW98" s="129"/>
      <c r="QSX98" s="129"/>
      <c r="QSY98" s="129"/>
      <c r="QSZ98" s="129"/>
      <c r="QTA98" s="129"/>
      <c r="QTB98" s="129"/>
      <c r="QTC98" s="129"/>
      <c r="QTD98" s="129"/>
      <c r="QTE98" s="129"/>
      <c r="QTF98" s="129"/>
      <c r="QTG98" s="129"/>
      <c r="QTH98" s="129"/>
      <c r="QTI98" s="129"/>
      <c r="QTJ98" s="129"/>
      <c r="QTK98" s="129"/>
      <c r="QTL98" s="129"/>
      <c r="QTM98" s="129"/>
      <c r="QTN98" s="129"/>
      <c r="QTO98" s="129"/>
      <c r="QTP98" s="129"/>
      <c r="QTQ98" s="129"/>
      <c r="QTR98" s="129"/>
      <c r="QTS98" s="129"/>
      <c r="QTT98" s="129"/>
      <c r="QTU98" s="129"/>
      <c r="QTV98" s="129"/>
      <c r="QTW98" s="129"/>
      <c r="QTX98" s="129"/>
      <c r="QTY98" s="129"/>
      <c r="QTZ98" s="129"/>
      <c r="QUA98" s="129"/>
      <c r="QUB98" s="129"/>
      <c r="QUC98" s="129"/>
      <c r="QUD98" s="129"/>
      <c r="QUE98" s="129"/>
      <c r="QUF98" s="129"/>
      <c r="QUG98" s="129"/>
      <c r="QUH98" s="129"/>
      <c r="QUI98" s="129"/>
      <c r="QUJ98" s="129"/>
      <c r="QUK98" s="129"/>
      <c r="QUL98" s="129"/>
      <c r="QUM98" s="129"/>
      <c r="QUN98" s="129"/>
      <c r="QUO98" s="129"/>
      <c r="QUP98" s="129"/>
      <c r="QUQ98" s="129"/>
      <c r="QUR98" s="129"/>
      <c r="QUS98" s="129"/>
      <c r="QUT98" s="129"/>
      <c r="QUU98" s="129"/>
      <c r="QUV98" s="129"/>
      <c r="QUW98" s="129"/>
      <c r="QUX98" s="129"/>
      <c r="QUY98" s="129"/>
      <c r="QUZ98" s="129"/>
      <c r="QVA98" s="129"/>
      <c r="QVB98" s="129"/>
      <c r="QVC98" s="129"/>
      <c r="QVD98" s="129"/>
      <c r="QVE98" s="129"/>
      <c r="QVF98" s="129"/>
      <c r="QVG98" s="129"/>
      <c r="QVH98" s="129"/>
      <c r="QVI98" s="129"/>
      <c r="QVJ98" s="129"/>
      <c r="QVK98" s="129"/>
      <c r="QVL98" s="129"/>
      <c r="QVM98" s="129"/>
      <c r="QVN98" s="129"/>
      <c r="QVO98" s="129"/>
      <c r="QVP98" s="129"/>
      <c r="QVQ98" s="129"/>
      <c r="QVR98" s="129"/>
      <c r="QVS98" s="129"/>
      <c r="QVT98" s="129"/>
      <c r="QVU98" s="129"/>
      <c r="QVV98" s="129"/>
      <c r="QVW98" s="129"/>
      <c r="QVX98" s="129"/>
      <c r="QVY98" s="129"/>
      <c r="QVZ98" s="129"/>
      <c r="QWA98" s="129"/>
      <c r="QWB98" s="129"/>
      <c r="QWC98" s="129"/>
      <c r="QWD98" s="129"/>
      <c r="QWE98" s="129"/>
      <c r="QWF98" s="129"/>
      <c r="QWG98" s="129"/>
      <c r="QWH98" s="129"/>
      <c r="QWI98" s="129"/>
      <c r="QWJ98" s="129"/>
      <c r="QWK98" s="129"/>
      <c r="QWL98" s="129"/>
      <c r="QWM98" s="129"/>
      <c r="QWN98" s="129"/>
      <c r="QWO98" s="129"/>
      <c r="QWP98" s="129"/>
      <c r="QWQ98" s="129"/>
      <c r="QWR98" s="129"/>
      <c r="QWS98" s="129"/>
      <c r="QWT98" s="129"/>
      <c r="QWU98" s="129"/>
      <c r="QWV98" s="129"/>
      <c r="QWW98" s="129"/>
      <c r="QWX98" s="129"/>
      <c r="QWY98" s="129"/>
      <c r="QWZ98" s="129"/>
      <c r="QXA98" s="129"/>
      <c r="QXB98" s="129"/>
      <c r="QXC98" s="129"/>
      <c r="QXD98" s="129"/>
      <c r="QXE98" s="129"/>
      <c r="QXF98" s="129"/>
      <c r="QXG98" s="129"/>
      <c r="QXH98" s="129"/>
      <c r="QXI98" s="129"/>
      <c r="QXJ98" s="129"/>
      <c r="QXK98" s="129"/>
      <c r="QXL98" s="129"/>
      <c r="QXM98" s="129"/>
      <c r="QXN98" s="129"/>
      <c r="QXO98" s="129"/>
      <c r="QXP98" s="129"/>
      <c r="QXQ98" s="129"/>
      <c r="QXR98" s="129"/>
      <c r="QXS98" s="129"/>
      <c r="QXT98" s="129"/>
      <c r="QXU98" s="129"/>
      <c r="QXV98" s="129"/>
      <c r="QXW98" s="129"/>
      <c r="QXX98" s="129"/>
      <c r="QXY98" s="129"/>
      <c r="QXZ98" s="129"/>
      <c r="QYA98" s="129"/>
      <c r="QYB98" s="129"/>
      <c r="QYC98" s="129"/>
      <c r="QYD98" s="129"/>
      <c r="QYE98" s="129"/>
      <c r="QYF98" s="129"/>
      <c r="QYG98" s="129"/>
      <c r="QYH98" s="129"/>
      <c r="QYI98" s="129"/>
      <c r="QYJ98" s="129"/>
      <c r="QYK98" s="129"/>
      <c r="QYL98" s="129"/>
      <c r="QYM98" s="129"/>
      <c r="QYN98" s="129"/>
      <c r="QYO98" s="129"/>
      <c r="QYP98" s="129"/>
      <c r="QYQ98" s="129"/>
      <c r="QYR98" s="129"/>
      <c r="QYS98" s="129"/>
      <c r="QYT98" s="129"/>
      <c r="QYU98" s="129"/>
      <c r="QYV98" s="129"/>
      <c r="QYW98" s="129"/>
      <c r="QYX98" s="129"/>
      <c r="QYY98" s="129"/>
      <c r="QYZ98" s="129"/>
      <c r="QZA98" s="129"/>
      <c r="QZB98" s="129"/>
      <c r="QZC98" s="129"/>
      <c r="QZD98" s="129"/>
      <c r="QZE98" s="129"/>
      <c r="QZF98" s="129"/>
      <c r="QZG98" s="129"/>
      <c r="QZH98" s="129"/>
      <c r="QZI98" s="129"/>
      <c r="QZJ98" s="129"/>
      <c r="QZK98" s="129"/>
      <c r="QZL98" s="129"/>
      <c r="QZM98" s="129"/>
      <c r="QZN98" s="129"/>
      <c r="QZO98" s="129"/>
      <c r="QZP98" s="129"/>
      <c r="QZQ98" s="129"/>
      <c r="QZR98" s="129"/>
      <c r="QZS98" s="129"/>
      <c r="QZT98" s="129"/>
      <c r="QZU98" s="129"/>
      <c r="QZV98" s="129"/>
      <c r="QZW98" s="129"/>
      <c r="QZX98" s="129"/>
      <c r="QZY98" s="129"/>
      <c r="QZZ98" s="129"/>
      <c r="RAA98" s="129"/>
      <c r="RAB98" s="129"/>
      <c r="RAC98" s="129"/>
      <c r="RAD98" s="129"/>
      <c r="RAE98" s="129"/>
      <c r="RAF98" s="129"/>
      <c r="RAG98" s="129"/>
      <c r="RAH98" s="129"/>
      <c r="RAI98" s="129"/>
      <c r="RAJ98" s="129"/>
      <c r="RAK98" s="129"/>
      <c r="RAL98" s="129"/>
      <c r="RAM98" s="129"/>
      <c r="RAN98" s="129"/>
      <c r="RAO98" s="129"/>
      <c r="RAP98" s="129"/>
      <c r="RAQ98" s="129"/>
      <c r="RAR98" s="129"/>
      <c r="RAS98" s="129"/>
      <c r="RAT98" s="129"/>
      <c r="RAU98" s="129"/>
      <c r="RAV98" s="129"/>
      <c r="RAW98" s="129"/>
      <c r="RAX98" s="129"/>
      <c r="RAY98" s="129"/>
      <c r="RAZ98" s="129"/>
      <c r="RBA98" s="129"/>
      <c r="RBB98" s="129"/>
      <c r="RBC98" s="129"/>
      <c r="RBD98" s="129"/>
      <c r="RBE98" s="129"/>
      <c r="RBF98" s="129"/>
      <c r="RBG98" s="129"/>
      <c r="RBH98" s="129"/>
      <c r="RBI98" s="129"/>
      <c r="RBJ98" s="129"/>
      <c r="RBK98" s="129"/>
      <c r="RBL98" s="129"/>
      <c r="RBM98" s="129"/>
      <c r="RBN98" s="129"/>
      <c r="RBO98" s="129"/>
      <c r="RBP98" s="129"/>
      <c r="RBQ98" s="129"/>
      <c r="RBR98" s="129"/>
      <c r="RBS98" s="129"/>
      <c r="RBT98" s="129"/>
      <c r="RBU98" s="129"/>
      <c r="RBV98" s="129"/>
      <c r="RBW98" s="129"/>
      <c r="RBX98" s="129"/>
      <c r="RBY98" s="129"/>
      <c r="RBZ98" s="129"/>
      <c r="RCA98" s="129"/>
      <c r="RCB98" s="129"/>
      <c r="RCC98" s="129"/>
      <c r="RCD98" s="129"/>
      <c r="RCE98" s="129"/>
      <c r="RCF98" s="129"/>
      <c r="RCG98" s="129"/>
      <c r="RCH98" s="129"/>
      <c r="RCI98" s="129"/>
      <c r="RCJ98" s="129"/>
      <c r="RCK98" s="129"/>
      <c r="RCL98" s="129"/>
      <c r="RCM98" s="129"/>
      <c r="RCN98" s="129"/>
      <c r="RCO98" s="129"/>
      <c r="RCP98" s="129"/>
      <c r="RCQ98" s="129"/>
      <c r="RCR98" s="129"/>
      <c r="RCS98" s="129"/>
      <c r="RCT98" s="129"/>
      <c r="RCU98" s="129"/>
      <c r="RCV98" s="129"/>
      <c r="RCW98" s="129"/>
      <c r="RCX98" s="129"/>
      <c r="RCY98" s="129"/>
      <c r="RCZ98" s="129"/>
      <c r="RDA98" s="129"/>
      <c r="RDB98" s="129"/>
      <c r="RDC98" s="129"/>
      <c r="RDD98" s="129"/>
      <c r="RDE98" s="129"/>
      <c r="RDF98" s="129"/>
      <c r="RDG98" s="129"/>
      <c r="RDH98" s="129"/>
      <c r="RDI98" s="129"/>
      <c r="RDJ98" s="129"/>
      <c r="RDK98" s="129"/>
      <c r="RDL98" s="129"/>
      <c r="RDM98" s="129"/>
      <c r="RDN98" s="129"/>
      <c r="RDO98" s="129"/>
      <c r="RDP98" s="129"/>
      <c r="RDQ98" s="129"/>
      <c r="RDR98" s="129"/>
      <c r="RDS98" s="129"/>
      <c r="RDT98" s="129"/>
      <c r="RDU98" s="129"/>
      <c r="RDV98" s="129"/>
      <c r="RDW98" s="129"/>
      <c r="RDX98" s="129"/>
      <c r="RDY98" s="129"/>
      <c r="RDZ98" s="129"/>
      <c r="REA98" s="129"/>
      <c r="REB98" s="129"/>
      <c r="REC98" s="129"/>
      <c r="RED98" s="129"/>
      <c r="REE98" s="129"/>
      <c r="REF98" s="129"/>
      <c r="REG98" s="129"/>
      <c r="REH98" s="129"/>
      <c r="REI98" s="129"/>
      <c r="REJ98" s="129"/>
      <c r="REK98" s="129"/>
      <c r="REL98" s="129"/>
      <c r="REM98" s="129"/>
      <c r="REN98" s="129"/>
      <c r="REO98" s="129"/>
      <c r="REP98" s="129"/>
      <c r="REQ98" s="129"/>
      <c r="RER98" s="129"/>
      <c r="RES98" s="129"/>
      <c r="RET98" s="129"/>
      <c r="REU98" s="129"/>
      <c r="REV98" s="129"/>
      <c r="REW98" s="129"/>
      <c r="REX98" s="129"/>
      <c r="REY98" s="129"/>
      <c r="REZ98" s="129"/>
      <c r="RFA98" s="129"/>
      <c r="RFB98" s="129"/>
      <c r="RFC98" s="129"/>
      <c r="RFD98" s="129"/>
      <c r="RFE98" s="129"/>
      <c r="RFF98" s="129"/>
      <c r="RFG98" s="129"/>
      <c r="RFH98" s="129"/>
      <c r="RFI98" s="129"/>
      <c r="RFJ98" s="129"/>
      <c r="RFK98" s="129"/>
      <c r="RFL98" s="129"/>
      <c r="RFM98" s="129"/>
      <c r="RFN98" s="129"/>
      <c r="RFO98" s="129"/>
      <c r="RFP98" s="129"/>
      <c r="RFQ98" s="129"/>
      <c r="RFR98" s="129"/>
      <c r="RFS98" s="129"/>
      <c r="RFT98" s="129"/>
      <c r="RFU98" s="129"/>
      <c r="RFV98" s="129"/>
      <c r="RFW98" s="129"/>
      <c r="RFX98" s="129"/>
      <c r="RFY98" s="129"/>
      <c r="RFZ98" s="129"/>
      <c r="RGA98" s="129"/>
      <c r="RGB98" s="129"/>
      <c r="RGC98" s="129"/>
      <c r="RGD98" s="129"/>
      <c r="RGE98" s="129"/>
      <c r="RGF98" s="129"/>
      <c r="RGG98" s="129"/>
      <c r="RGH98" s="129"/>
      <c r="RGI98" s="129"/>
      <c r="RGJ98" s="129"/>
      <c r="RGK98" s="129"/>
      <c r="RGL98" s="129"/>
      <c r="RGM98" s="129"/>
      <c r="RGN98" s="129"/>
      <c r="RGO98" s="129"/>
      <c r="RGP98" s="129"/>
      <c r="RGQ98" s="129"/>
      <c r="RGR98" s="129"/>
      <c r="RGS98" s="129"/>
      <c r="RGT98" s="129"/>
      <c r="RGU98" s="129"/>
      <c r="RGV98" s="129"/>
      <c r="RGW98" s="129"/>
      <c r="RGX98" s="129"/>
      <c r="RGY98" s="129"/>
      <c r="RGZ98" s="129"/>
      <c r="RHA98" s="129"/>
      <c r="RHB98" s="129"/>
      <c r="RHC98" s="129"/>
      <c r="RHD98" s="129"/>
      <c r="RHE98" s="129"/>
      <c r="RHF98" s="129"/>
      <c r="RHG98" s="129"/>
      <c r="RHH98" s="129"/>
      <c r="RHI98" s="129"/>
      <c r="RHJ98" s="129"/>
      <c r="RHK98" s="129"/>
      <c r="RHL98" s="129"/>
      <c r="RHM98" s="129"/>
      <c r="RHN98" s="129"/>
      <c r="RHO98" s="129"/>
      <c r="RHP98" s="129"/>
      <c r="RHQ98" s="129"/>
      <c r="RHR98" s="129"/>
      <c r="RHS98" s="129"/>
      <c r="RHT98" s="129"/>
      <c r="RHU98" s="129"/>
      <c r="RHV98" s="129"/>
      <c r="RHW98" s="129"/>
      <c r="RHX98" s="129"/>
      <c r="RHY98" s="129"/>
      <c r="RHZ98" s="129"/>
      <c r="RIA98" s="129"/>
      <c r="RIB98" s="129"/>
      <c r="RIC98" s="129"/>
      <c r="RID98" s="129"/>
      <c r="RIE98" s="129"/>
      <c r="RIF98" s="129"/>
      <c r="RIG98" s="129"/>
      <c r="RIH98" s="129"/>
      <c r="RII98" s="129"/>
      <c r="RIJ98" s="129"/>
      <c r="RIK98" s="129"/>
      <c r="RIL98" s="129"/>
      <c r="RIM98" s="129"/>
      <c r="RIN98" s="129"/>
      <c r="RIO98" s="129"/>
      <c r="RIP98" s="129"/>
      <c r="RIQ98" s="129"/>
      <c r="RIR98" s="129"/>
      <c r="RIS98" s="129"/>
      <c r="RIT98" s="129"/>
      <c r="RIU98" s="129"/>
      <c r="RIV98" s="129"/>
      <c r="RIW98" s="129"/>
      <c r="RIX98" s="129"/>
      <c r="RIY98" s="129"/>
      <c r="RIZ98" s="129"/>
      <c r="RJA98" s="129"/>
      <c r="RJB98" s="129"/>
      <c r="RJC98" s="129"/>
      <c r="RJD98" s="129"/>
      <c r="RJE98" s="129"/>
      <c r="RJF98" s="129"/>
      <c r="RJG98" s="129"/>
      <c r="RJH98" s="129"/>
      <c r="RJI98" s="129"/>
      <c r="RJJ98" s="129"/>
      <c r="RJK98" s="129"/>
      <c r="RJL98" s="129"/>
      <c r="RJM98" s="129"/>
      <c r="RJN98" s="129"/>
      <c r="RJO98" s="129"/>
      <c r="RJP98" s="129"/>
      <c r="RJQ98" s="129"/>
      <c r="RJR98" s="129"/>
      <c r="RJS98" s="129"/>
      <c r="RJT98" s="129"/>
      <c r="RJU98" s="129"/>
      <c r="RJV98" s="129"/>
      <c r="RJW98" s="129"/>
      <c r="RJX98" s="129"/>
      <c r="RJY98" s="129"/>
      <c r="RJZ98" s="129"/>
      <c r="RKA98" s="129"/>
      <c r="RKB98" s="129"/>
      <c r="RKC98" s="129"/>
      <c r="RKD98" s="129"/>
      <c r="RKE98" s="129"/>
      <c r="RKF98" s="129"/>
      <c r="RKG98" s="129"/>
      <c r="RKH98" s="129"/>
      <c r="RKI98" s="129"/>
      <c r="RKJ98" s="129"/>
      <c r="RKK98" s="129"/>
      <c r="RKL98" s="129"/>
      <c r="RKM98" s="129"/>
      <c r="RKN98" s="129"/>
      <c r="RKO98" s="129"/>
      <c r="RKP98" s="129"/>
      <c r="RKQ98" s="129"/>
      <c r="RKR98" s="129"/>
      <c r="RKS98" s="129"/>
      <c r="RKT98" s="129"/>
      <c r="RKU98" s="129"/>
      <c r="RKV98" s="129"/>
      <c r="RKW98" s="129"/>
      <c r="RKX98" s="129"/>
      <c r="RKY98" s="129"/>
      <c r="RKZ98" s="129"/>
      <c r="RLA98" s="129"/>
      <c r="RLB98" s="129"/>
      <c r="RLC98" s="129"/>
      <c r="RLD98" s="129"/>
      <c r="RLE98" s="129"/>
      <c r="RLF98" s="129"/>
      <c r="RLG98" s="129"/>
      <c r="RLH98" s="129"/>
      <c r="RLI98" s="129"/>
      <c r="RLJ98" s="129"/>
      <c r="RLK98" s="129"/>
      <c r="RLL98" s="129"/>
      <c r="RLM98" s="129"/>
      <c r="RLN98" s="129"/>
      <c r="RLO98" s="129"/>
      <c r="RLP98" s="129"/>
      <c r="RLQ98" s="129"/>
      <c r="RLR98" s="129"/>
      <c r="RLS98" s="129"/>
      <c r="RLT98" s="129"/>
      <c r="RLU98" s="129"/>
      <c r="RLV98" s="129"/>
      <c r="RLW98" s="129"/>
      <c r="RLX98" s="129"/>
      <c r="RLY98" s="129"/>
      <c r="RLZ98" s="129"/>
      <c r="RMA98" s="129"/>
      <c r="RMB98" s="129"/>
      <c r="RMC98" s="129"/>
      <c r="RMD98" s="129"/>
      <c r="RME98" s="129"/>
      <c r="RMF98" s="129"/>
      <c r="RMG98" s="129"/>
      <c r="RMH98" s="129"/>
      <c r="RMI98" s="129"/>
      <c r="RMJ98" s="129"/>
      <c r="RMK98" s="129"/>
      <c r="RML98" s="129"/>
      <c r="RMM98" s="129"/>
      <c r="RMN98" s="129"/>
      <c r="RMO98" s="129"/>
      <c r="RMP98" s="129"/>
      <c r="RMQ98" s="129"/>
      <c r="RMR98" s="129"/>
      <c r="RMS98" s="129"/>
      <c r="RMT98" s="129"/>
      <c r="RMU98" s="129"/>
      <c r="RMV98" s="129"/>
      <c r="RMW98" s="129"/>
      <c r="RMX98" s="129"/>
      <c r="RMY98" s="129"/>
      <c r="RMZ98" s="129"/>
      <c r="RNA98" s="129"/>
      <c r="RNB98" s="129"/>
      <c r="RNC98" s="129"/>
      <c r="RND98" s="129"/>
      <c r="RNE98" s="129"/>
      <c r="RNF98" s="129"/>
      <c r="RNG98" s="129"/>
      <c r="RNH98" s="129"/>
      <c r="RNI98" s="129"/>
      <c r="RNJ98" s="129"/>
      <c r="RNK98" s="129"/>
      <c r="RNL98" s="129"/>
      <c r="RNM98" s="129"/>
      <c r="RNN98" s="129"/>
      <c r="RNO98" s="129"/>
      <c r="RNP98" s="129"/>
      <c r="RNQ98" s="129"/>
      <c r="RNR98" s="129"/>
      <c r="RNS98" s="129"/>
      <c r="RNT98" s="129"/>
      <c r="RNU98" s="129"/>
      <c r="RNV98" s="129"/>
      <c r="RNW98" s="129"/>
      <c r="RNX98" s="129"/>
      <c r="RNY98" s="129"/>
      <c r="RNZ98" s="129"/>
      <c r="ROA98" s="129"/>
      <c r="ROB98" s="129"/>
      <c r="ROC98" s="129"/>
      <c r="ROD98" s="129"/>
      <c r="ROE98" s="129"/>
      <c r="ROF98" s="129"/>
      <c r="ROG98" s="129"/>
      <c r="ROH98" s="129"/>
      <c r="ROI98" s="129"/>
      <c r="ROJ98" s="129"/>
      <c r="ROK98" s="129"/>
      <c r="ROL98" s="129"/>
      <c r="ROM98" s="129"/>
      <c r="RON98" s="129"/>
      <c r="ROO98" s="129"/>
      <c r="ROP98" s="129"/>
      <c r="ROQ98" s="129"/>
      <c r="ROR98" s="129"/>
      <c r="ROS98" s="129"/>
      <c r="ROT98" s="129"/>
      <c r="ROU98" s="129"/>
      <c r="ROV98" s="129"/>
      <c r="ROW98" s="129"/>
      <c r="ROX98" s="129"/>
      <c r="ROY98" s="129"/>
      <c r="ROZ98" s="129"/>
      <c r="RPA98" s="129"/>
      <c r="RPB98" s="129"/>
      <c r="RPC98" s="129"/>
      <c r="RPD98" s="129"/>
      <c r="RPE98" s="129"/>
      <c r="RPF98" s="129"/>
      <c r="RPG98" s="129"/>
      <c r="RPH98" s="129"/>
      <c r="RPI98" s="129"/>
      <c r="RPJ98" s="129"/>
      <c r="RPK98" s="129"/>
      <c r="RPL98" s="129"/>
      <c r="RPM98" s="129"/>
      <c r="RPN98" s="129"/>
      <c r="RPO98" s="129"/>
      <c r="RPP98" s="129"/>
      <c r="RPQ98" s="129"/>
      <c r="RPR98" s="129"/>
      <c r="RPS98" s="129"/>
      <c r="RPT98" s="129"/>
      <c r="RPU98" s="129"/>
      <c r="RPV98" s="129"/>
      <c r="RPW98" s="129"/>
      <c r="RPX98" s="129"/>
      <c r="RPY98" s="129"/>
      <c r="RPZ98" s="129"/>
      <c r="RQA98" s="129"/>
      <c r="RQB98" s="129"/>
      <c r="RQC98" s="129"/>
      <c r="RQD98" s="129"/>
      <c r="RQE98" s="129"/>
      <c r="RQF98" s="129"/>
      <c r="RQG98" s="129"/>
      <c r="RQH98" s="129"/>
      <c r="RQI98" s="129"/>
      <c r="RQJ98" s="129"/>
      <c r="RQK98" s="129"/>
      <c r="RQL98" s="129"/>
      <c r="RQM98" s="129"/>
      <c r="RQN98" s="129"/>
      <c r="RQO98" s="129"/>
      <c r="RQP98" s="129"/>
      <c r="RQQ98" s="129"/>
      <c r="RQR98" s="129"/>
      <c r="RQS98" s="129"/>
      <c r="RQT98" s="129"/>
      <c r="RQU98" s="129"/>
      <c r="RQV98" s="129"/>
      <c r="RQW98" s="129"/>
      <c r="RQX98" s="129"/>
      <c r="RQY98" s="129"/>
      <c r="RQZ98" s="129"/>
      <c r="RRA98" s="129"/>
      <c r="RRB98" s="129"/>
      <c r="RRC98" s="129"/>
      <c r="RRD98" s="129"/>
      <c r="RRE98" s="129"/>
      <c r="RRF98" s="129"/>
      <c r="RRG98" s="129"/>
      <c r="RRH98" s="129"/>
      <c r="RRI98" s="129"/>
      <c r="RRJ98" s="129"/>
      <c r="RRK98" s="129"/>
      <c r="RRL98" s="129"/>
      <c r="RRM98" s="129"/>
      <c r="RRN98" s="129"/>
      <c r="RRO98" s="129"/>
      <c r="RRP98" s="129"/>
      <c r="RRQ98" s="129"/>
      <c r="RRR98" s="129"/>
      <c r="RRS98" s="129"/>
      <c r="RRT98" s="129"/>
      <c r="RRU98" s="129"/>
      <c r="RRV98" s="129"/>
      <c r="RRW98" s="129"/>
      <c r="RRX98" s="129"/>
      <c r="RRY98" s="129"/>
      <c r="RRZ98" s="129"/>
      <c r="RSA98" s="129"/>
      <c r="RSB98" s="129"/>
      <c r="RSC98" s="129"/>
      <c r="RSD98" s="129"/>
      <c r="RSE98" s="129"/>
      <c r="RSF98" s="129"/>
      <c r="RSG98" s="129"/>
      <c r="RSH98" s="129"/>
      <c r="RSI98" s="129"/>
      <c r="RSJ98" s="129"/>
      <c r="RSK98" s="129"/>
      <c r="RSL98" s="129"/>
      <c r="RSM98" s="129"/>
      <c r="RSN98" s="129"/>
      <c r="RSO98" s="129"/>
      <c r="RSP98" s="129"/>
      <c r="RSQ98" s="129"/>
      <c r="RSR98" s="129"/>
      <c r="RSS98" s="129"/>
      <c r="RST98" s="129"/>
      <c r="RSU98" s="129"/>
      <c r="RSV98" s="129"/>
      <c r="RSW98" s="129"/>
      <c r="RSX98" s="129"/>
      <c r="RSY98" s="129"/>
      <c r="RSZ98" s="129"/>
      <c r="RTA98" s="129"/>
      <c r="RTB98" s="129"/>
      <c r="RTC98" s="129"/>
      <c r="RTD98" s="129"/>
      <c r="RTE98" s="129"/>
      <c r="RTF98" s="129"/>
      <c r="RTG98" s="129"/>
      <c r="RTH98" s="129"/>
      <c r="RTI98" s="129"/>
      <c r="RTJ98" s="129"/>
      <c r="RTK98" s="129"/>
      <c r="RTL98" s="129"/>
      <c r="RTM98" s="129"/>
      <c r="RTN98" s="129"/>
      <c r="RTO98" s="129"/>
      <c r="RTP98" s="129"/>
      <c r="RTQ98" s="129"/>
      <c r="RTR98" s="129"/>
      <c r="RTS98" s="129"/>
      <c r="RTT98" s="129"/>
      <c r="RTU98" s="129"/>
      <c r="RTV98" s="129"/>
      <c r="RTW98" s="129"/>
      <c r="RTX98" s="129"/>
      <c r="RTY98" s="129"/>
      <c r="RTZ98" s="129"/>
      <c r="RUA98" s="129"/>
      <c r="RUB98" s="129"/>
      <c r="RUC98" s="129"/>
      <c r="RUD98" s="129"/>
      <c r="RUE98" s="129"/>
      <c r="RUF98" s="129"/>
      <c r="RUG98" s="129"/>
      <c r="RUH98" s="129"/>
      <c r="RUI98" s="129"/>
      <c r="RUJ98" s="129"/>
      <c r="RUK98" s="129"/>
      <c r="RUL98" s="129"/>
      <c r="RUM98" s="129"/>
      <c r="RUN98" s="129"/>
      <c r="RUO98" s="129"/>
      <c r="RUP98" s="129"/>
      <c r="RUQ98" s="129"/>
      <c r="RUR98" s="129"/>
      <c r="RUS98" s="129"/>
      <c r="RUT98" s="129"/>
      <c r="RUU98" s="129"/>
      <c r="RUV98" s="129"/>
      <c r="RUW98" s="129"/>
      <c r="RUX98" s="129"/>
      <c r="RUY98" s="129"/>
      <c r="RUZ98" s="129"/>
      <c r="RVA98" s="129"/>
      <c r="RVB98" s="129"/>
      <c r="RVC98" s="129"/>
      <c r="RVD98" s="129"/>
      <c r="RVE98" s="129"/>
      <c r="RVF98" s="129"/>
      <c r="RVG98" s="129"/>
      <c r="RVH98" s="129"/>
      <c r="RVI98" s="129"/>
      <c r="RVJ98" s="129"/>
      <c r="RVK98" s="129"/>
      <c r="RVL98" s="129"/>
      <c r="RVM98" s="129"/>
      <c r="RVN98" s="129"/>
      <c r="RVO98" s="129"/>
      <c r="RVP98" s="129"/>
      <c r="RVQ98" s="129"/>
      <c r="RVR98" s="129"/>
      <c r="RVS98" s="129"/>
      <c r="RVT98" s="129"/>
      <c r="RVU98" s="129"/>
      <c r="RVV98" s="129"/>
      <c r="RVW98" s="129"/>
      <c r="RVX98" s="129"/>
      <c r="RVY98" s="129"/>
      <c r="RVZ98" s="129"/>
      <c r="RWA98" s="129"/>
      <c r="RWB98" s="129"/>
      <c r="RWC98" s="129"/>
      <c r="RWD98" s="129"/>
      <c r="RWE98" s="129"/>
      <c r="RWF98" s="129"/>
      <c r="RWG98" s="129"/>
      <c r="RWH98" s="129"/>
      <c r="RWI98" s="129"/>
      <c r="RWJ98" s="129"/>
      <c r="RWK98" s="129"/>
      <c r="RWL98" s="129"/>
      <c r="RWM98" s="129"/>
      <c r="RWN98" s="129"/>
      <c r="RWO98" s="129"/>
      <c r="RWP98" s="129"/>
      <c r="RWQ98" s="129"/>
      <c r="RWR98" s="129"/>
      <c r="RWS98" s="129"/>
      <c r="RWT98" s="129"/>
      <c r="RWU98" s="129"/>
      <c r="RWV98" s="129"/>
      <c r="RWW98" s="129"/>
      <c r="RWX98" s="129"/>
      <c r="RWY98" s="129"/>
      <c r="RWZ98" s="129"/>
      <c r="RXA98" s="129"/>
      <c r="RXB98" s="129"/>
      <c r="RXC98" s="129"/>
      <c r="RXD98" s="129"/>
      <c r="RXE98" s="129"/>
      <c r="RXF98" s="129"/>
      <c r="RXG98" s="129"/>
      <c r="RXH98" s="129"/>
      <c r="RXI98" s="129"/>
      <c r="RXJ98" s="129"/>
      <c r="RXK98" s="129"/>
      <c r="RXL98" s="129"/>
      <c r="RXM98" s="129"/>
      <c r="RXN98" s="129"/>
      <c r="RXO98" s="129"/>
      <c r="RXP98" s="129"/>
      <c r="RXQ98" s="129"/>
      <c r="RXR98" s="129"/>
      <c r="RXS98" s="129"/>
      <c r="RXT98" s="129"/>
      <c r="RXU98" s="129"/>
      <c r="RXV98" s="129"/>
      <c r="RXW98" s="129"/>
      <c r="RXX98" s="129"/>
      <c r="RXY98" s="129"/>
      <c r="RXZ98" s="129"/>
      <c r="RYA98" s="129"/>
      <c r="RYB98" s="129"/>
      <c r="RYC98" s="129"/>
      <c r="RYD98" s="129"/>
      <c r="RYE98" s="129"/>
      <c r="RYF98" s="129"/>
      <c r="RYG98" s="129"/>
      <c r="RYH98" s="129"/>
      <c r="RYI98" s="129"/>
      <c r="RYJ98" s="129"/>
      <c r="RYK98" s="129"/>
      <c r="RYL98" s="129"/>
      <c r="RYM98" s="129"/>
      <c r="RYN98" s="129"/>
      <c r="RYO98" s="129"/>
      <c r="RYP98" s="129"/>
      <c r="RYQ98" s="129"/>
      <c r="RYR98" s="129"/>
      <c r="RYS98" s="129"/>
      <c r="RYT98" s="129"/>
      <c r="RYU98" s="129"/>
      <c r="RYV98" s="129"/>
      <c r="RYW98" s="129"/>
      <c r="RYX98" s="129"/>
      <c r="RYY98" s="129"/>
      <c r="RYZ98" s="129"/>
      <c r="RZA98" s="129"/>
      <c r="RZB98" s="129"/>
      <c r="RZC98" s="129"/>
      <c r="RZD98" s="129"/>
      <c r="RZE98" s="129"/>
      <c r="RZF98" s="129"/>
      <c r="RZG98" s="129"/>
      <c r="RZH98" s="129"/>
      <c r="RZI98" s="129"/>
      <c r="RZJ98" s="129"/>
      <c r="RZK98" s="129"/>
      <c r="RZL98" s="129"/>
      <c r="RZM98" s="129"/>
      <c r="RZN98" s="129"/>
      <c r="RZO98" s="129"/>
      <c r="RZP98" s="129"/>
      <c r="RZQ98" s="129"/>
      <c r="RZR98" s="129"/>
      <c r="RZS98" s="129"/>
      <c r="RZT98" s="129"/>
      <c r="RZU98" s="129"/>
      <c r="RZV98" s="129"/>
      <c r="RZW98" s="129"/>
      <c r="RZX98" s="129"/>
      <c r="RZY98" s="129"/>
      <c r="RZZ98" s="129"/>
      <c r="SAA98" s="129"/>
      <c r="SAB98" s="129"/>
      <c r="SAC98" s="129"/>
      <c r="SAD98" s="129"/>
      <c r="SAE98" s="129"/>
      <c r="SAF98" s="129"/>
      <c r="SAG98" s="129"/>
      <c r="SAH98" s="129"/>
      <c r="SAI98" s="129"/>
      <c r="SAJ98" s="129"/>
      <c r="SAK98" s="129"/>
      <c r="SAL98" s="129"/>
      <c r="SAM98" s="129"/>
      <c r="SAN98" s="129"/>
      <c r="SAO98" s="129"/>
      <c r="SAP98" s="129"/>
      <c r="SAQ98" s="129"/>
      <c r="SAR98" s="129"/>
      <c r="SAS98" s="129"/>
      <c r="SAT98" s="129"/>
      <c r="SAU98" s="129"/>
      <c r="SAV98" s="129"/>
      <c r="SAW98" s="129"/>
      <c r="SAX98" s="129"/>
      <c r="SAY98" s="129"/>
      <c r="SAZ98" s="129"/>
      <c r="SBA98" s="129"/>
      <c r="SBB98" s="129"/>
      <c r="SBC98" s="129"/>
      <c r="SBD98" s="129"/>
      <c r="SBE98" s="129"/>
      <c r="SBF98" s="129"/>
      <c r="SBG98" s="129"/>
      <c r="SBH98" s="129"/>
      <c r="SBI98" s="129"/>
      <c r="SBJ98" s="129"/>
      <c r="SBK98" s="129"/>
      <c r="SBL98" s="129"/>
      <c r="SBM98" s="129"/>
      <c r="SBN98" s="129"/>
      <c r="SBO98" s="129"/>
      <c r="SBP98" s="129"/>
      <c r="SBQ98" s="129"/>
      <c r="SBR98" s="129"/>
      <c r="SBS98" s="129"/>
      <c r="SBT98" s="129"/>
      <c r="SBU98" s="129"/>
      <c r="SBV98" s="129"/>
      <c r="SBW98" s="129"/>
      <c r="SBX98" s="129"/>
      <c r="SBY98" s="129"/>
      <c r="SBZ98" s="129"/>
      <c r="SCA98" s="129"/>
      <c r="SCB98" s="129"/>
      <c r="SCC98" s="129"/>
      <c r="SCD98" s="129"/>
      <c r="SCE98" s="129"/>
      <c r="SCF98" s="129"/>
      <c r="SCG98" s="129"/>
      <c r="SCH98" s="129"/>
      <c r="SCI98" s="129"/>
      <c r="SCJ98" s="129"/>
      <c r="SCK98" s="129"/>
      <c r="SCL98" s="129"/>
      <c r="SCM98" s="129"/>
      <c r="SCN98" s="129"/>
      <c r="SCO98" s="129"/>
      <c r="SCP98" s="129"/>
      <c r="SCQ98" s="129"/>
      <c r="SCR98" s="129"/>
      <c r="SCS98" s="129"/>
      <c r="SCT98" s="129"/>
      <c r="SCU98" s="129"/>
      <c r="SCV98" s="129"/>
      <c r="SCW98" s="129"/>
      <c r="SCX98" s="129"/>
      <c r="SCY98" s="129"/>
      <c r="SCZ98" s="129"/>
      <c r="SDA98" s="129"/>
      <c r="SDB98" s="129"/>
      <c r="SDC98" s="129"/>
      <c r="SDD98" s="129"/>
      <c r="SDE98" s="129"/>
      <c r="SDF98" s="129"/>
      <c r="SDG98" s="129"/>
      <c r="SDH98" s="129"/>
      <c r="SDI98" s="129"/>
      <c r="SDJ98" s="129"/>
      <c r="SDK98" s="129"/>
      <c r="SDL98" s="129"/>
      <c r="SDM98" s="129"/>
      <c r="SDN98" s="129"/>
      <c r="SDO98" s="129"/>
      <c r="SDP98" s="129"/>
      <c r="SDQ98" s="129"/>
      <c r="SDR98" s="129"/>
      <c r="SDS98" s="129"/>
      <c r="SDT98" s="129"/>
      <c r="SDU98" s="129"/>
      <c r="SDV98" s="129"/>
      <c r="SDW98" s="129"/>
      <c r="SDX98" s="129"/>
      <c r="SDY98" s="129"/>
      <c r="SDZ98" s="129"/>
      <c r="SEA98" s="129"/>
      <c r="SEB98" s="129"/>
      <c r="SEC98" s="129"/>
      <c r="SED98" s="129"/>
      <c r="SEE98" s="129"/>
      <c r="SEF98" s="129"/>
      <c r="SEG98" s="129"/>
      <c r="SEH98" s="129"/>
      <c r="SEI98" s="129"/>
      <c r="SEJ98" s="129"/>
      <c r="SEK98" s="129"/>
      <c r="SEL98" s="129"/>
      <c r="SEM98" s="129"/>
      <c r="SEN98" s="129"/>
      <c r="SEO98" s="129"/>
      <c r="SEP98" s="129"/>
      <c r="SEQ98" s="129"/>
      <c r="SER98" s="129"/>
      <c r="SES98" s="129"/>
      <c r="SET98" s="129"/>
      <c r="SEU98" s="129"/>
      <c r="SEV98" s="129"/>
      <c r="SEW98" s="129"/>
      <c r="SEX98" s="129"/>
      <c r="SEY98" s="129"/>
      <c r="SEZ98" s="129"/>
      <c r="SFA98" s="129"/>
      <c r="SFB98" s="129"/>
      <c r="SFC98" s="129"/>
      <c r="SFD98" s="129"/>
      <c r="SFE98" s="129"/>
      <c r="SFF98" s="129"/>
      <c r="SFG98" s="129"/>
      <c r="SFH98" s="129"/>
      <c r="SFI98" s="129"/>
      <c r="SFJ98" s="129"/>
      <c r="SFK98" s="129"/>
      <c r="SFL98" s="129"/>
      <c r="SFM98" s="129"/>
      <c r="SFN98" s="129"/>
      <c r="SFO98" s="129"/>
      <c r="SFP98" s="129"/>
      <c r="SFQ98" s="129"/>
      <c r="SFR98" s="129"/>
      <c r="SFS98" s="129"/>
      <c r="SFT98" s="129"/>
      <c r="SFU98" s="129"/>
      <c r="SFV98" s="129"/>
      <c r="SFW98" s="129"/>
      <c r="SFX98" s="129"/>
      <c r="SFY98" s="129"/>
      <c r="SFZ98" s="129"/>
      <c r="SGA98" s="129"/>
      <c r="SGB98" s="129"/>
      <c r="SGC98" s="129"/>
      <c r="SGD98" s="129"/>
      <c r="SGE98" s="129"/>
      <c r="SGF98" s="129"/>
      <c r="SGG98" s="129"/>
      <c r="SGH98" s="129"/>
      <c r="SGI98" s="129"/>
      <c r="SGJ98" s="129"/>
      <c r="SGK98" s="129"/>
      <c r="SGL98" s="129"/>
      <c r="SGM98" s="129"/>
      <c r="SGN98" s="129"/>
      <c r="SGO98" s="129"/>
      <c r="SGP98" s="129"/>
      <c r="SGQ98" s="129"/>
      <c r="SGR98" s="129"/>
      <c r="SGS98" s="129"/>
      <c r="SGT98" s="129"/>
      <c r="SGU98" s="129"/>
      <c r="SGV98" s="129"/>
      <c r="SGW98" s="129"/>
      <c r="SGX98" s="129"/>
      <c r="SGY98" s="129"/>
      <c r="SGZ98" s="129"/>
      <c r="SHA98" s="129"/>
      <c r="SHB98" s="129"/>
      <c r="SHC98" s="129"/>
      <c r="SHD98" s="129"/>
      <c r="SHE98" s="129"/>
      <c r="SHF98" s="129"/>
      <c r="SHG98" s="129"/>
      <c r="SHH98" s="129"/>
      <c r="SHI98" s="129"/>
      <c r="SHJ98" s="129"/>
      <c r="SHK98" s="129"/>
      <c r="SHL98" s="129"/>
      <c r="SHM98" s="129"/>
      <c r="SHN98" s="129"/>
      <c r="SHO98" s="129"/>
      <c r="SHP98" s="129"/>
      <c r="SHQ98" s="129"/>
      <c r="SHR98" s="129"/>
      <c r="SHS98" s="129"/>
      <c r="SHT98" s="129"/>
      <c r="SHU98" s="129"/>
      <c r="SHV98" s="129"/>
      <c r="SHW98" s="129"/>
      <c r="SHX98" s="129"/>
      <c r="SHY98" s="129"/>
      <c r="SHZ98" s="129"/>
      <c r="SIA98" s="129"/>
      <c r="SIB98" s="129"/>
      <c r="SIC98" s="129"/>
      <c r="SID98" s="129"/>
      <c r="SIE98" s="129"/>
      <c r="SIF98" s="129"/>
      <c r="SIG98" s="129"/>
      <c r="SIH98" s="129"/>
      <c r="SII98" s="129"/>
      <c r="SIJ98" s="129"/>
      <c r="SIK98" s="129"/>
      <c r="SIL98" s="129"/>
      <c r="SIM98" s="129"/>
      <c r="SIN98" s="129"/>
      <c r="SIO98" s="129"/>
      <c r="SIP98" s="129"/>
      <c r="SIQ98" s="129"/>
      <c r="SIR98" s="129"/>
      <c r="SIS98" s="129"/>
      <c r="SIT98" s="129"/>
      <c r="SIU98" s="129"/>
      <c r="SIV98" s="129"/>
      <c r="SIW98" s="129"/>
      <c r="SIX98" s="129"/>
      <c r="SIY98" s="129"/>
      <c r="SIZ98" s="129"/>
      <c r="SJA98" s="129"/>
      <c r="SJB98" s="129"/>
      <c r="SJC98" s="129"/>
      <c r="SJD98" s="129"/>
      <c r="SJE98" s="129"/>
      <c r="SJF98" s="129"/>
      <c r="SJG98" s="129"/>
      <c r="SJH98" s="129"/>
      <c r="SJI98" s="129"/>
      <c r="SJJ98" s="129"/>
      <c r="SJK98" s="129"/>
      <c r="SJL98" s="129"/>
      <c r="SJM98" s="129"/>
      <c r="SJN98" s="129"/>
      <c r="SJO98" s="129"/>
      <c r="SJP98" s="129"/>
      <c r="SJQ98" s="129"/>
      <c r="SJR98" s="129"/>
      <c r="SJS98" s="129"/>
      <c r="SJT98" s="129"/>
      <c r="SJU98" s="129"/>
      <c r="SJV98" s="129"/>
      <c r="SJW98" s="129"/>
      <c r="SJX98" s="129"/>
      <c r="SJY98" s="129"/>
      <c r="SJZ98" s="129"/>
      <c r="SKA98" s="129"/>
      <c r="SKB98" s="129"/>
      <c r="SKC98" s="129"/>
      <c r="SKD98" s="129"/>
      <c r="SKE98" s="129"/>
      <c r="SKF98" s="129"/>
      <c r="SKG98" s="129"/>
      <c r="SKH98" s="129"/>
      <c r="SKI98" s="129"/>
      <c r="SKJ98" s="129"/>
      <c r="SKK98" s="129"/>
      <c r="SKL98" s="129"/>
      <c r="SKM98" s="129"/>
      <c r="SKN98" s="129"/>
      <c r="SKO98" s="129"/>
      <c r="SKP98" s="129"/>
      <c r="SKQ98" s="129"/>
      <c r="SKR98" s="129"/>
      <c r="SKS98" s="129"/>
      <c r="SKT98" s="129"/>
      <c r="SKU98" s="129"/>
      <c r="SKV98" s="129"/>
      <c r="SKW98" s="129"/>
      <c r="SKX98" s="129"/>
      <c r="SKY98" s="129"/>
      <c r="SKZ98" s="129"/>
      <c r="SLA98" s="129"/>
      <c r="SLB98" s="129"/>
      <c r="SLC98" s="129"/>
      <c r="SLD98" s="129"/>
      <c r="SLE98" s="129"/>
      <c r="SLF98" s="129"/>
      <c r="SLG98" s="129"/>
      <c r="SLH98" s="129"/>
      <c r="SLI98" s="129"/>
      <c r="SLJ98" s="129"/>
      <c r="SLK98" s="129"/>
      <c r="SLL98" s="129"/>
      <c r="SLM98" s="129"/>
      <c r="SLN98" s="129"/>
      <c r="SLO98" s="129"/>
      <c r="SLP98" s="129"/>
      <c r="SLQ98" s="129"/>
      <c r="SLR98" s="129"/>
      <c r="SLS98" s="129"/>
      <c r="SLT98" s="129"/>
      <c r="SLU98" s="129"/>
      <c r="SLV98" s="129"/>
      <c r="SLW98" s="129"/>
      <c r="SLX98" s="129"/>
      <c r="SLY98" s="129"/>
      <c r="SLZ98" s="129"/>
      <c r="SMA98" s="129"/>
      <c r="SMB98" s="129"/>
      <c r="SMC98" s="129"/>
      <c r="SMD98" s="129"/>
      <c r="SME98" s="129"/>
      <c r="SMF98" s="129"/>
      <c r="SMG98" s="129"/>
      <c r="SMH98" s="129"/>
      <c r="SMI98" s="129"/>
      <c r="SMJ98" s="129"/>
      <c r="SMK98" s="129"/>
      <c r="SML98" s="129"/>
      <c r="SMM98" s="129"/>
      <c r="SMN98" s="129"/>
      <c r="SMO98" s="129"/>
      <c r="SMP98" s="129"/>
      <c r="SMQ98" s="129"/>
      <c r="SMR98" s="129"/>
      <c r="SMS98" s="129"/>
      <c r="SMT98" s="129"/>
      <c r="SMU98" s="129"/>
      <c r="SMV98" s="129"/>
      <c r="SMW98" s="129"/>
      <c r="SMX98" s="129"/>
      <c r="SMY98" s="129"/>
      <c r="SMZ98" s="129"/>
      <c r="SNA98" s="129"/>
      <c r="SNB98" s="129"/>
      <c r="SNC98" s="129"/>
      <c r="SND98" s="129"/>
      <c r="SNE98" s="129"/>
      <c r="SNF98" s="129"/>
      <c r="SNG98" s="129"/>
      <c r="SNH98" s="129"/>
      <c r="SNI98" s="129"/>
      <c r="SNJ98" s="129"/>
      <c r="SNK98" s="129"/>
      <c r="SNL98" s="129"/>
      <c r="SNM98" s="129"/>
      <c r="SNN98" s="129"/>
      <c r="SNO98" s="129"/>
      <c r="SNP98" s="129"/>
      <c r="SNQ98" s="129"/>
      <c r="SNR98" s="129"/>
      <c r="SNS98" s="129"/>
      <c r="SNT98" s="129"/>
      <c r="SNU98" s="129"/>
      <c r="SNV98" s="129"/>
      <c r="SNW98" s="129"/>
      <c r="SNX98" s="129"/>
      <c r="SNY98" s="129"/>
      <c r="SNZ98" s="129"/>
      <c r="SOA98" s="129"/>
      <c r="SOB98" s="129"/>
      <c r="SOC98" s="129"/>
      <c r="SOD98" s="129"/>
      <c r="SOE98" s="129"/>
      <c r="SOF98" s="129"/>
      <c r="SOG98" s="129"/>
      <c r="SOH98" s="129"/>
      <c r="SOI98" s="129"/>
      <c r="SOJ98" s="129"/>
      <c r="SOK98" s="129"/>
      <c r="SOL98" s="129"/>
      <c r="SOM98" s="129"/>
      <c r="SON98" s="129"/>
      <c r="SOO98" s="129"/>
      <c r="SOP98" s="129"/>
      <c r="SOQ98" s="129"/>
      <c r="SOR98" s="129"/>
      <c r="SOS98" s="129"/>
      <c r="SOT98" s="129"/>
      <c r="SOU98" s="129"/>
      <c r="SOV98" s="129"/>
      <c r="SOW98" s="129"/>
      <c r="SOX98" s="129"/>
      <c r="SOY98" s="129"/>
      <c r="SOZ98" s="129"/>
      <c r="SPA98" s="129"/>
      <c r="SPB98" s="129"/>
      <c r="SPC98" s="129"/>
      <c r="SPD98" s="129"/>
      <c r="SPE98" s="129"/>
      <c r="SPF98" s="129"/>
      <c r="SPG98" s="129"/>
      <c r="SPH98" s="129"/>
      <c r="SPI98" s="129"/>
      <c r="SPJ98" s="129"/>
      <c r="SPK98" s="129"/>
      <c r="SPL98" s="129"/>
      <c r="SPM98" s="129"/>
      <c r="SPN98" s="129"/>
      <c r="SPO98" s="129"/>
      <c r="SPP98" s="129"/>
      <c r="SPQ98" s="129"/>
      <c r="SPR98" s="129"/>
      <c r="SPS98" s="129"/>
      <c r="SPT98" s="129"/>
      <c r="SPU98" s="129"/>
      <c r="SPV98" s="129"/>
      <c r="SPW98" s="129"/>
      <c r="SPX98" s="129"/>
      <c r="SPY98" s="129"/>
      <c r="SPZ98" s="129"/>
      <c r="SQA98" s="129"/>
      <c r="SQB98" s="129"/>
      <c r="SQC98" s="129"/>
      <c r="SQD98" s="129"/>
      <c r="SQE98" s="129"/>
      <c r="SQF98" s="129"/>
      <c r="SQG98" s="129"/>
      <c r="SQH98" s="129"/>
      <c r="SQI98" s="129"/>
      <c r="SQJ98" s="129"/>
      <c r="SQK98" s="129"/>
      <c r="SQL98" s="129"/>
      <c r="SQM98" s="129"/>
      <c r="SQN98" s="129"/>
      <c r="SQO98" s="129"/>
      <c r="SQP98" s="129"/>
      <c r="SQQ98" s="129"/>
      <c r="SQR98" s="129"/>
      <c r="SQS98" s="129"/>
      <c r="SQT98" s="129"/>
      <c r="SQU98" s="129"/>
      <c r="SQV98" s="129"/>
      <c r="SQW98" s="129"/>
      <c r="SQX98" s="129"/>
      <c r="SQY98" s="129"/>
      <c r="SQZ98" s="129"/>
      <c r="SRA98" s="129"/>
      <c r="SRB98" s="129"/>
      <c r="SRC98" s="129"/>
      <c r="SRD98" s="129"/>
      <c r="SRE98" s="129"/>
      <c r="SRF98" s="129"/>
      <c r="SRG98" s="129"/>
      <c r="SRH98" s="129"/>
      <c r="SRI98" s="129"/>
      <c r="SRJ98" s="129"/>
      <c r="SRK98" s="129"/>
      <c r="SRL98" s="129"/>
      <c r="SRM98" s="129"/>
      <c r="SRN98" s="129"/>
      <c r="SRO98" s="129"/>
      <c r="SRP98" s="129"/>
      <c r="SRQ98" s="129"/>
      <c r="SRR98" s="129"/>
      <c r="SRS98" s="129"/>
      <c r="SRT98" s="129"/>
      <c r="SRU98" s="129"/>
      <c r="SRV98" s="129"/>
      <c r="SRW98" s="129"/>
      <c r="SRX98" s="129"/>
      <c r="SRY98" s="129"/>
      <c r="SRZ98" s="129"/>
      <c r="SSA98" s="129"/>
      <c r="SSB98" s="129"/>
      <c r="SSC98" s="129"/>
      <c r="SSD98" s="129"/>
      <c r="SSE98" s="129"/>
      <c r="SSF98" s="129"/>
      <c r="SSG98" s="129"/>
      <c r="SSH98" s="129"/>
      <c r="SSI98" s="129"/>
      <c r="SSJ98" s="129"/>
      <c r="SSK98" s="129"/>
      <c r="SSL98" s="129"/>
      <c r="SSM98" s="129"/>
      <c r="SSN98" s="129"/>
      <c r="SSO98" s="129"/>
      <c r="SSP98" s="129"/>
      <c r="SSQ98" s="129"/>
      <c r="SSR98" s="129"/>
      <c r="SSS98" s="129"/>
      <c r="SST98" s="129"/>
      <c r="SSU98" s="129"/>
      <c r="SSV98" s="129"/>
      <c r="SSW98" s="129"/>
      <c r="SSX98" s="129"/>
      <c r="SSY98" s="129"/>
      <c r="SSZ98" s="129"/>
      <c r="STA98" s="129"/>
      <c r="STB98" s="129"/>
      <c r="STC98" s="129"/>
      <c r="STD98" s="129"/>
      <c r="STE98" s="129"/>
      <c r="STF98" s="129"/>
      <c r="STG98" s="129"/>
      <c r="STH98" s="129"/>
      <c r="STI98" s="129"/>
      <c r="STJ98" s="129"/>
      <c r="STK98" s="129"/>
      <c r="STL98" s="129"/>
      <c r="STM98" s="129"/>
      <c r="STN98" s="129"/>
      <c r="STO98" s="129"/>
      <c r="STP98" s="129"/>
      <c r="STQ98" s="129"/>
      <c r="STR98" s="129"/>
      <c r="STS98" s="129"/>
      <c r="STT98" s="129"/>
      <c r="STU98" s="129"/>
      <c r="STV98" s="129"/>
      <c r="STW98" s="129"/>
      <c r="STX98" s="129"/>
      <c r="STY98" s="129"/>
      <c r="STZ98" s="129"/>
      <c r="SUA98" s="129"/>
      <c r="SUB98" s="129"/>
      <c r="SUC98" s="129"/>
      <c r="SUD98" s="129"/>
      <c r="SUE98" s="129"/>
      <c r="SUF98" s="129"/>
      <c r="SUG98" s="129"/>
      <c r="SUH98" s="129"/>
      <c r="SUI98" s="129"/>
      <c r="SUJ98" s="129"/>
      <c r="SUK98" s="129"/>
      <c r="SUL98" s="129"/>
      <c r="SUM98" s="129"/>
      <c r="SUN98" s="129"/>
      <c r="SUO98" s="129"/>
      <c r="SUP98" s="129"/>
      <c r="SUQ98" s="129"/>
      <c r="SUR98" s="129"/>
      <c r="SUS98" s="129"/>
      <c r="SUT98" s="129"/>
      <c r="SUU98" s="129"/>
      <c r="SUV98" s="129"/>
      <c r="SUW98" s="129"/>
      <c r="SUX98" s="129"/>
      <c r="SUY98" s="129"/>
      <c r="SUZ98" s="129"/>
      <c r="SVA98" s="129"/>
      <c r="SVB98" s="129"/>
      <c r="SVC98" s="129"/>
      <c r="SVD98" s="129"/>
      <c r="SVE98" s="129"/>
      <c r="SVF98" s="129"/>
      <c r="SVG98" s="129"/>
      <c r="SVH98" s="129"/>
      <c r="SVI98" s="129"/>
      <c r="SVJ98" s="129"/>
      <c r="SVK98" s="129"/>
      <c r="SVL98" s="129"/>
      <c r="SVM98" s="129"/>
      <c r="SVN98" s="129"/>
      <c r="SVO98" s="129"/>
      <c r="SVP98" s="129"/>
      <c r="SVQ98" s="129"/>
      <c r="SVR98" s="129"/>
      <c r="SVS98" s="129"/>
      <c r="SVT98" s="129"/>
      <c r="SVU98" s="129"/>
      <c r="SVV98" s="129"/>
      <c r="SVW98" s="129"/>
      <c r="SVX98" s="129"/>
      <c r="SVY98" s="129"/>
      <c r="SVZ98" s="129"/>
      <c r="SWA98" s="129"/>
      <c r="SWB98" s="129"/>
      <c r="SWC98" s="129"/>
      <c r="SWD98" s="129"/>
      <c r="SWE98" s="129"/>
      <c r="SWF98" s="129"/>
      <c r="SWG98" s="129"/>
      <c r="SWH98" s="129"/>
      <c r="SWI98" s="129"/>
      <c r="SWJ98" s="129"/>
      <c r="SWK98" s="129"/>
      <c r="SWL98" s="129"/>
      <c r="SWM98" s="129"/>
      <c r="SWN98" s="129"/>
      <c r="SWO98" s="129"/>
      <c r="SWP98" s="129"/>
      <c r="SWQ98" s="129"/>
      <c r="SWR98" s="129"/>
      <c r="SWS98" s="129"/>
      <c r="SWT98" s="129"/>
      <c r="SWU98" s="129"/>
      <c r="SWV98" s="129"/>
      <c r="SWW98" s="129"/>
      <c r="SWX98" s="129"/>
      <c r="SWY98" s="129"/>
      <c r="SWZ98" s="129"/>
      <c r="SXA98" s="129"/>
      <c r="SXB98" s="129"/>
      <c r="SXC98" s="129"/>
      <c r="SXD98" s="129"/>
      <c r="SXE98" s="129"/>
      <c r="SXF98" s="129"/>
      <c r="SXG98" s="129"/>
      <c r="SXH98" s="129"/>
      <c r="SXI98" s="129"/>
      <c r="SXJ98" s="129"/>
      <c r="SXK98" s="129"/>
      <c r="SXL98" s="129"/>
      <c r="SXM98" s="129"/>
      <c r="SXN98" s="129"/>
      <c r="SXO98" s="129"/>
      <c r="SXP98" s="129"/>
      <c r="SXQ98" s="129"/>
      <c r="SXR98" s="129"/>
      <c r="SXS98" s="129"/>
      <c r="SXT98" s="129"/>
      <c r="SXU98" s="129"/>
      <c r="SXV98" s="129"/>
      <c r="SXW98" s="129"/>
      <c r="SXX98" s="129"/>
      <c r="SXY98" s="129"/>
      <c r="SXZ98" s="129"/>
      <c r="SYA98" s="129"/>
      <c r="SYB98" s="129"/>
      <c r="SYC98" s="129"/>
      <c r="SYD98" s="129"/>
      <c r="SYE98" s="129"/>
      <c r="SYF98" s="129"/>
      <c r="SYG98" s="129"/>
      <c r="SYH98" s="129"/>
      <c r="SYI98" s="129"/>
      <c r="SYJ98" s="129"/>
      <c r="SYK98" s="129"/>
      <c r="SYL98" s="129"/>
      <c r="SYM98" s="129"/>
      <c r="SYN98" s="129"/>
      <c r="SYO98" s="129"/>
      <c r="SYP98" s="129"/>
      <c r="SYQ98" s="129"/>
      <c r="SYR98" s="129"/>
      <c r="SYS98" s="129"/>
      <c r="SYT98" s="129"/>
      <c r="SYU98" s="129"/>
      <c r="SYV98" s="129"/>
      <c r="SYW98" s="129"/>
      <c r="SYX98" s="129"/>
      <c r="SYY98" s="129"/>
      <c r="SYZ98" s="129"/>
      <c r="SZA98" s="129"/>
      <c r="SZB98" s="129"/>
      <c r="SZC98" s="129"/>
      <c r="SZD98" s="129"/>
      <c r="SZE98" s="129"/>
      <c r="SZF98" s="129"/>
      <c r="SZG98" s="129"/>
      <c r="SZH98" s="129"/>
      <c r="SZI98" s="129"/>
      <c r="SZJ98" s="129"/>
      <c r="SZK98" s="129"/>
      <c r="SZL98" s="129"/>
      <c r="SZM98" s="129"/>
      <c r="SZN98" s="129"/>
      <c r="SZO98" s="129"/>
      <c r="SZP98" s="129"/>
      <c r="SZQ98" s="129"/>
      <c r="SZR98" s="129"/>
      <c r="SZS98" s="129"/>
      <c r="SZT98" s="129"/>
      <c r="SZU98" s="129"/>
      <c r="SZV98" s="129"/>
      <c r="SZW98" s="129"/>
      <c r="SZX98" s="129"/>
      <c r="SZY98" s="129"/>
      <c r="SZZ98" s="129"/>
      <c r="TAA98" s="129"/>
      <c r="TAB98" s="129"/>
      <c r="TAC98" s="129"/>
      <c r="TAD98" s="129"/>
      <c r="TAE98" s="129"/>
      <c r="TAF98" s="129"/>
      <c r="TAG98" s="129"/>
      <c r="TAH98" s="129"/>
      <c r="TAI98" s="129"/>
      <c r="TAJ98" s="129"/>
      <c r="TAK98" s="129"/>
      <c r="TAL98" s="129"/>
      <c r="TAM98" s="129"/>
      <c r="TAN98" s="129"/>
      <c r="TAO98" s="129"/>
      <c r="TAP98" s="129"/>
      <c r="TAQ98" s="129"/>
      <c r="TAR98" s="129"/>
      <c r="TAS98" s="129"/>
      <c r="TAT98" s="129"/>
      <c r="TAU98" s="129"/>
      <c r="TAV98" s="129"/>
      <c r="TAW98" s="129"/>
      <c r="TAX98" s="129"/>
      <c r="TAY98" s="129"/>
      <c r="TAZ98" s="129"/>
      <c r="TBA98" s="129"/>
      <c r="TBB98" s="129"/>
      <c r="TBC98" s="129"/>
      <c r="TBD98" s="129"/>
      <c r="TBE98" s="129"/>
      <c r="TBF98" s="129"/>
      <c r="TBG98" s="129"/>
      <c r="TBH98" s="129"/>
      <c r="TBI98" s="129"/>
      <c r="TBJ98" s="129"/>
      <c r="TBK98" s="129"/>
      <c r="TBL98" s="129"/>
      <c r="TBM98" s="129"/>
      <c r="TBN98" s="129"/>
      <c r="TBO98" s="129"/>
      <c r="TBP98" s="129"/>
      <c r="TBQ98" s="129"/>
      <c r="TBR98" s="129"/>
      <c r="TBS98" s="129"/>
      <c r="TBT98" s="129"/>
      <c r="TBU98" s="129"/>
      <c r="TBV98" s="129"/>
      <c r="TBW98" s="129"/>
      <c r="TBX98" s="129"/>
      <c r="TBY98" s="129"/>
      <c r="TBZ98" s="129"/>
      <c r="TCA98" s="129"/>
      <c r="TCB98" s="129"/>
      <c r="TCC98" s="129"/>
      <c r="TCD98" s="129"/>
      <c r="TCE98" s="129"/>
      <c r="TCF98" s="129"/>
      <c r="TCG98" s="129"/>
      <c r="TCH98" s="129"/>
      <c r="TCI98" s="129"/>
      <c r="TCJ98" s="129"/>
      <c r="TCK98" s="129"/>
      <c r="TCL98" s="129"/>
      <c r="TCM98" s="129"/>
      <c r="TCN98" s="129"/>
      <c r="TCO98" s="129"/>
      <c r="TCP98" s="129"/>
      <c r="TCQ98" s="129"/>
      <c r="TCR98" s="129"/>
      <c r="TCS98" s="129"/>
      <c r="TCT98" s="129"/>
      <c r="TCU98" s="129"/>
      <c r="TCV98" s="129"/>
      <c r="TCW98" s="129"/>
      <c r="TCX98" s="129"/>
      <c r="TCY98" s="129"/>
      <c r="TCZ98" s="129"/>
      <c r="TDA98" s="129"/>
      <c r="TDB98" s="129"/>
      <c r="TDC98" s="129"/>
      <c r="TDD98" s="129"/>
      <c r="TDE98" s="129"/>
      <c r="TDF98" s="129"/>
      <c r="TDG98" s="129"/>
      <c r="TDH98" s="129"/>
      <c r="TDI98" s="129"/>
      <c r="TDJ98" s="129"/>
      <c r="TDK98" s="129"/>
      <c r="TDL98" s="129"/>
      <c r="TDM98" s="129"/>
      <c r="TDN98" s="129"/>
      <c r="TDO98" s="129"/>
      <c r="TDP98" s="129"/>
      <c r="TDQ98" s="129"/>
      <c r="TDR98" s="129"/>
      <c r="TDS98" s="129"/>
      <c r="TDT98" s="129"/>
      <c r="TDU98" s="129"/>
      <c r="TDV98" s="129"/>
      <c r="TDW98" s="129"/>
      <c r="TDX98" s="129"/>
      <c r="TDY98" s="129"/>
      <c r="TDZ98" s="129"/>
      <c r="TEA98" s="129"/>
      <c r="TEB98" s="129"/>
      <c r="TEC98" s="129"/>
      <c r="TED98" s="129"/>
      <c r="TEE98" s="129"/>
      <c r="TEF98" s="129"/>
      <c r="TEG98" s="129"/>
      <c r="TEH98" s="129"/>
      <c r="TEI98" s="129"/>
      <c r="TEJ98" s="129"/>
      <c r="TEK98" s="129"/>
      <c r="TEL98" s="129"/>
      <c r="TEM98" s="129"/>
      <c r="TEN98" s="129"/>
      <c r="TEO98" s="129"/>
      <c r="TEP98" s="129"/>
      <c r="TEQ98" s="129"/>
      <c r="TER98" s="129"/>
      <c r="TES98" s="129"/>
      <c r="TET98" s="129"/>
      <c r="TEU98" s="129"/>
      <c r="TEV98" s="129"/>
      <c r="TEW98" s="129"/>
      <c r="TEX98" s="129"/>
      <c r="TEY98" s="129"/>
      <c r="TEZ98" s="129"/>
      <c r="TFA98" s="129"/>
      <c r="TFB98" s="129"/>
      <c r="TFC98" s="129"/>
      <c r="TFD98" s="129"/>
      <c r="TFE98" s="129"/>
      <c r="TFF98" s="129"/>
      <c r="TFG98" s="129"/>
      <c r="TFH98" s="129"/>
      <c r="TFI98" s="129"/>
      <c r="TFJ98" s="129"/>
      <c r="TFK98" s="129"/>
      <c r="TFL98" s="129"/>
      <c r="TFM98" s="129"/>
      <c r="TFN98" s="129"/>
      <c r="TFO98" s="129"/>
      <c r="TFP98" s="129"/>
      <c r="TFQ98" s="129"/>
      <c r="TFR98" s="129"/>
      <c r="TFS98" s="129"/>
      <c r="TFT98" s="129"/>
      <c r="TFU98" s="129"/>
      <c r="TFV98" s="129"/>
      <c r="TFW98" s="129"/>
      <c r="TFX98" s="129"/>
      <c r="TFY98" s="129"/>
      <c r="TFZ98" s="129"/>
      <c r="TGA98" s="129"/>
      <c r="TGB98" s="129"/>
      <c r="TGC98" s="129"/>
      <c r="TGD98" s="129"/>
      <c r="TGE98" s="129"/>
      <c r="TGF98" s="129"/>
      <c r="TGG98" s="129"/>
      <c r="TGH98" s="129"/>
      <c r="TGI98" s="129"/>
      <c r="TGJ98" s="129"/>
      <c r="TGK98" s="129"/>
      <c r="TGL98" s="129"/>
      <c r="TGM98" s="129"/>
      <c r="TGN98" s="129"/>
      <c r="TGO98" s="129"/>
      <c r="TGP98" s="129"/>
      <c r="TGQ98" s="129"/>
      <c r="TGR98" s="129"/>
      <c r="TGS98" s="129"/>
      <c r="TGT98" s="129"/>
      <c r="TGU98" s="129"/>
      <c r="TGV98" s="129"/>
      <c r="TGW98" s="129"/>
      <c r="TGX98" s="129"/>
      <c r="TGY98" s="129"/>
      <c r="TGZ98" s="129"/>
      <c r="THA98" s="129"/>
      <c r="THB98" s="129"/>
      <c r="THC98" s="129"/>
      <c r="THD98" s="129"/>
      <c r="THE98" s="129"/>
      <c r="THF98" s="129"/>
      <c r="THG98" s="129"/>
      <c r="THH98" s="129"/>
      <c r="THI98" s="129"/>
      <c r="THJ98" s="129"/>
      <c r="THK98" s="129"/>
      <c r="THL98" s="129"/>
      <c r="THM98" s="129"/>
      <c r="THN98" s="129"/>
      <c r="THO98" s="129"/>
      <c r="THP98" s="129"/>
      <c r="THQ98" s="129"/>
      <c r="THR98" s="129"/>
      <c r="THS98" s="129"/>
      <c r="THT98" s="129"/>
      <c r="THU98" s="129"/>
      <c r="THV98" s="129"/>
      <c r="THW98" s="129"/>
      <c r="THX98" s="129"/>
      <c r="THY98" s="129"/>
      <c r="THZ98" s="129"/>
      <c r="TIA98" s="129"/>
      <c r="TIB98" s="129"/>
      <c r="TIC98" s="129"/>
      <c r="TID98" s="129"/>
      <c r="TIE98" s="129"/>
      <c r="TIF98" s="129"/>
      <c r="TIG98" s="129"/>
      <c r="TIH98" s="129"/>
      <c r="TII98" s="129"/>
      <c r="TIJ98" s="129"/>
      <c r="TIK98" s="129"/>
      <c r="TIL98" s="129"/>
      <c r="TIM98" s="129"/>
      <c r="TIN98" s="129"/>
      <c r="TIO98" s="129"/>
      <c r="TIP98" s="129"/>
      <c r="TIQ98" s="129"/>
      <c r="TIR98" s="129"/>
      <c r="TIS98" s="129"/>
      <c r="TIT98" s="129"/>
      <c r="TIU98" s="129"/>
      <c r="TIV98" s="129"/>
      <c r="TIW98" s="129"/>
      <c r="TIX98" s="129"/>
      <c r="TIY98" s="129"/>
      <c r="TIZ98" s="129"/>
      <c r="TJA98" s="129"/>
      <c r="TJB98" s="129"/>
      <c r="TJC98" s="129"/>
      <c r="TJD98" s="129"/>
      <c r="TJE98" s="129"/>
      <c r="TJF98" s="129"/>
      <c r="TJG98" s="129"/>
      <c r="TJH98" s="129"/>
      <c r="TJI98" s="129"/>
      <c r="TJJ98" s="129"/>
      <c r="TJK98" s="129"/>
      <c r="TJL98" s="129"/>
      <c r="TJM98" s="129"/>
      <c r="TJN98" s="129"/>
      <c r="TJO98" s="129"/>
      <c r="TJP98" s="129"/>
      <c r="TJQ98" s="129"/>
      <c r="TJR98" s="129"/>
      <c r="TJS98" s="129"/>
      <c r="TJT98" s="129"/>
      <c r="TJU98" s="129"/>
      <c r="TJV98" s="129"/>
      <c r="TJW98" s="129"/>
      <c r="TJX98" s="129"/>
      <c r="TJY98" s="129"/>
      <c r="TJZ98" s="129"/>
      <c r="TKA98" s="129"/>
      <c r="TKB98" s="129"/>
      <c r="TKC98" s="129"/>
      <c r="TKD98" s="129"/>
      <c r="TKE98" s="129"/>
      <c r="TKF98" s="129"/>
      <c r="TKG98" s="129"/>
      <c r="TKH98" s="129"/>
      <c r="TKI98" s="129"/>
      <c r="TKJ98" s="129"/>
      <c r="TKK98" s="129"/>
      <c r="TKL98" s="129"/>
      <c r="TKM98" s="129"/>
      <c r="TKN98" s="129"/>
      <c r="TKO98" s="129"/>
      <c r="TKP98" s="129"/>
      <c r="TKQ98" s="129"/>
      <c r="TKR98" s="129"/>
      <c r="TKS98" s="129"/>
      <c r="TKT98" s="129"/>
      <c r="TKU98" s="129"/>
      <c r="TKV98" s="129"/>
      <c r="TKW98" s="129"/>
      <c r="TKX98" s="129"/>
      <c r="TKY98" s="129"/>
      <c r="TKZ98" s="129"/>
      <c r="TLA98" s="129"/>
      <c r="TLB98" s="129"/>
      <c r="TLC98" s="129"/>
      <c r="TLD98" s="129"/>
      <c r="TLE98" s="129"/>
      <c r="TLF98" s="129"/>
      <c r="TLG98" s="129"/>
      <c r="TLH98" s="129"/>
      <c r="TLI98" s="129"/>
      <c r="TLJ98" s="129"/>
      <c r="TLK98" s="129"/>
      <c r="TLL98" s="129"/>
      <c r="TLM98" s="129"/>
      <c r="TLN98" s="129"/>
      <c r="TLO98" s="129"/>
      <c r="TLP98" s="129"/>
      <c r="TLQ98" s="129"/>
      <c r="TLR98" s="129"/>
      <c r="TLS98" s="129"/>
      <c r="TLT98" s="129"/>
      <c r="TLU98" s="129"/>
      <c r="TLV98" s="129"/>
      <c r="TLW98" s="129"/>
      <c r="TLX98" s="129"/>
      <c r="TLY98" s="129"/>
      <c r="TLZ98" s="129"/>
      <c r="TMA98" s="129"/>
      <c r="TMB98" s="129"/>
      <c r="TMC98" s="129"/>
      <c r="TMD98" s="129"/>
      <c r="TME98" s="129"/>
      <c r="TMF98" s="129"/>
      <c r="TMG98" s="129"/>
      <c r="TMH98" s="129"/>
      <c r="TMI98" s="129"/>
      <c r="TMJ98" s="129"/>
      <c r="TMK98" s="129"/>
      <c r="TML98" s="129"/>
      <c r="TMM98" s="129"/>
      <c r="TMN98" s="129"/>
      <c r="TMO98" s="129"/>
      <c r="TMP98" s="129"/>
      <c r="TMQ98" s="129"/>
      <c r="TMR98" s="129"/>
      <c r="TMS98" s="129"/>
      <c r="TMT98" s="129"/>
      <c r="TMU98" s="129"/>
      <c r="TMV98" s="129"/>
      <c r="TMW98" s="129"/>
      <c r="TMX98" s="129"/>
      <c r="TMY98" s="129"/>
      <c r="TMZ98" s="129"/>
      <c r="TNA98" s="129"/>
      <c r="TNB98" s="129"/>
      <c r="TNC98" s="129"/>
      <c r="TND98" s="129"/>
      <c r="TNE98" s="129"/>
      <c r="TNF98" s="129"/>
      <c r="TNG98" s="129"/>
      <c r="TNH98" s="129"/>
      <c r="TNI98" s="129"/>
      <c r="TNJ98" s="129"/>
      <c r="TNK98" s="129"/>
      <c r="TNL98" s="129"/>
      <c r="TNM98" s="129"/>
      <c r="TNN98" s="129"/>
      <c r="TNO98" s="129"/>
      <c r="TNP98" s="129"/>
      <c r="TNQ98" s="129"/>
      <c r="TNR98" s="129"/>
      <c r="TNS98" s="129"/>
      <c r="TNT98" s="129"/>
      <c r="TNU98" s="129"/>
      <c r="TNV98" s="129"/>
      <c r="TNW98" s="129"/>
      <c r="TNX98" s="129"/>
      <c r="TNY98" s="129"/>
      <c r="TNZ98" s="129"/>
      <c r="TOA98" s="129"/>
      <c r="TOB98" s="129"/>
      <c r="TOC98" s="129"/>
      <c r="TOD98" s="129"/>
      <c r="TOE98" s="129"/>
      <c r="TOF98" s="129"/>
      <c r="TOG98" s="129"/>
      <c r="TOH98" s="129"/>
      <c r="TOI98" s="129"/>
      <c r="TOJ98" s="129"/>
      <c r="TOK98" s="129"/>
      <c r="TOL98" s="129"/>
      <c r="TOM98" s="129"/>
      <c r="TON98" s="129"/>
      <c r="TOO98" s="129"/>
      <c r="TOP98" s="129"/>
      <c r="TOQ98" s="129"/>
      <c r="TOR98" s="129"/>
      <c r="TOS98" s="129"/>
      <c r="TOT98" s="129"/>
      <c r="TOU98" s="129"/>
      <c r="TOV98" s="129"/>
      <c r="TOW98" s="129"/>
      <c r="TOX98" s="129"/>
      <c r="TOY98" s="129"/>
      <c r="TOZ98" s="129"/>
      <c r="TPA98" s="129"/>
      <c r="TPB98" s="129"/>
      <c r="TPC98" s="129"/>
      <c r="TPD98" s="129"/>
      <c r="TPE98" s="129"/>
      <c r="TPF98" s="129"/>
      <c r="TPG98" s="129"/>
      <c r="TPH98" s="129"/>
      <c r="TPI98" s="129"/>
      <c r="TPJ98" s="129"/>
      <c r="TPK98" s="129"/>
      <c r="TPL98" s="129"/>
      <c r="TPM98" s="129"/>
      <c r="TPN98" s="129"/>
      <c r="TPO98" s="129"/>
      <c r="TPP98" s="129"/>
      <c r="TPQ98" s="129"/>
      <c r="TPR98" s="129"/>
      <c r="TPS98" s="129"/>
      <c r="TPT98" s="129"/>
      <c r="TPU98" s="129"/>
      <c r="TPV98" s="129"/>
      <c r="TPW98" s="129"/>
      <c r="TPX98" s="129"/>
      <c r="TPY98" s="129"/>
      <c r="TPZ98" s="129"/>
      <c r="TQA98" s="129"/>
      <c r="TQB98" s="129"/>
      <c r="TQC98" s="129"/>
      <c r="TQD98" s="129"/>
      <c r="TQE98" s="129"/>
      <c r="TQF98" s="129"/>
      <c r="TQG98" s="129"/>
      <c r="TQH98" s="129"/>
      <c r="TQI98" s="129"/>
      <c r="TQJ98" s="129"/>
      <c r="TQK98" s="129"/>
      <c r="TQL98" s="129"/>
      <c r="TQM98" s="129"/>
      <c r="TQN98" s="129"/>
      <c r="TQO98" s="129"/>
      <c r="TQP98" s="129"/>
      <c r="TQQ98" s="129"/>
      <c r="TQR98" s="129"/>
      <c r="TQS98" s="129"/>
      <c r="TQT98" s="129"/>
      <c r="TQU98" s="129"/>
      <c r="TQV98" s="129"/>
      <c r="TQW98" s="129"/>
      <c r="TQX98" s="129"/>
      <c r="TQY98" s="129"/>
      <c r="TQZ98" s="129"/>
      <c r="TRA98" s="129"/>
      <c r="TRB98" s="129"/>
      <c r="TRC98" s="129"/>
      <c r="TRD98" s="129"/>
      <c r="TRE98" s="129"/>
      <c r="TRF98" s="129"/>
      <c r="TRG98" s="129"/>
      <c r="TRH98" s="129"/>
      <c r="TRI98" s="129"/>
      <c r="TRJ98" s="129"/>
      <c r="TRK98" s="129"/>
      <c r="TRL98" s="129"/>
      <c r="TRM98" s="129"/>
      <c r="TRN98" s="129"/>
      <c r="TRO98" s="129"/>
      <c r="TRP98" s="129"/>
      <c r="TRQ98" s="129"/>
      <c r="TRR98" s="129"/>
      <c r="TRS98" s="129"/>
      <c r="TRT98" s="129"/>
      <c r="TRU98" s="129"/>
      <c r="TRV98" s="129"/>
      <c r="TRW98" s="129"/>
      <c r="TRX98" s="129"/>
      <c r="TRY98" s="129"/>
      <c r="TRZ98" s="129"/>
      <c r="TSA98" s="129"/>
      <c r="TSB98" s="129"/>
      <c r="TSC98" s="129"/>
      <c r="TSD98" s="129"/>
      <c r="TSE98" s="129"/>
      <c r="TSF98" s="129"/>
      <c r="TSG98" s="129"/>
      <c r="TSH98" s="129"/>
      <c r="TSI98" s="129"/>
      <c r="TSJ98" s="129"/>
      <c r="TSK98" s="129"/>
      <c r="TSL98" s="129"/>
      <c r="TSM98" s="129"/>
      <c r="TSN98" s="129"/>
      <c r="TSO98" s="129"/>
      <c r="TSP98" s="129"/>
      <c r="TSQ98" s="129"/>
      <c r="TSR98" s="129"/>
      <c r="TSS98" s="129"/>
      <c r="TST98" s="129"/>
      <c r="TSU98" s="129"/>
      <c r="TSV98" s="129"/>
      <c r="TSW98" s="129"/>
      <c r="TSX98" s="129"/>
      <c r="TSY98" s="129"/>
      <c r="TSZ98" s="129"/>
      <c r="TTA98" s="129"/>
      <c r="TTB98" s="129"/>
      <c r="TTC98" s="129"/>
      <c r="TTD98" s="129"/>
      <c r="TTE98" s="129"/>
      <c r="TTF98" s="129"/>
      <c r="TTG98" s="129"/>
      <c r="TTH98" s="129"/>
      <c r="TTI98" s="129"/>
      <c r="TTJ98" s="129"/>
      <c r="TTK98" s="129"/>
      <c r="TTL98" s="129"/>
      <c r="TTM98" s="129"/>
      <c r="TTN98" s="129"/>
      <c r="TTO98" s="129"/>
      <c r="TTP98" s="129"/>
      <c r="TTQ98" s="129"/>
      <c r="TTR98" s="129"/>
      <c r="TTS98" s="129"/>
      <c r="TTT98" s="129"/>
      <c r="TTU98" s="129"/>
      <c r="TTV98" s="129"/>
      <c r="TTW98" s="129"/>
      <c r="TTX98" s="129"/>
      <c r="TTY98" s="129"/>
      <c r="TTZ98" s="129"/>
      <c r="TUA98" s="129"/>
      <c r="TUB98" s="129"/>
      <c r="TUC98" s="129"/>
      <c r="TUD98" s="129"/>
      <c r="TUE98" s="129"/>
      <c r="TUF98" s="129"/>
      <c r="TUG98" s="129"/>
      <c r="TUH98" s="129"/>
      <c r="TUI98" s="129"/>
      <c r="TUJ98" s="129"/>
      <c r="TUK98" s="129"/>
      <c r="TUL98" s="129"/>
      <c r="TUM98" s="129"/>
      <c r="TUN98" s="129"/>
      <c r="TUO98" s="129"/>
      <c r="TUP98" s="129"/>
      <c r="TUQ98" s="129"/>
      <c r="TUR98" s="129"/>
      <c r="TUS98" s="129"/>
      <c r="TUT98" s="129"/>
      <c r="TUU98" s="129"/>
      <c r="TUV98" s="129"/>
      <c r="TUW98" s="129"/>
      <c r="TUX98" s="129"/>
      <c r="TUY98" s="129"/>
      <c r="TUZ98" s="129"/>
      <c r="TVA98" s="129"/>
      <c r="TVB98" s="129"/>
      <c r="TVC98" s="129"/>
      <c r="TVD98" s="129"/>
      <c r="TVE98" s="129"/>
      <c r="TVF98" s="129"/>
      <c r="TVG98" s="129"/>
      <c r="TVH98" s="129"/>
      <c r="TVI98" s="129"/>
      <c r="TVJ98" s="129"/>
      <c r="TVK98" s="129"/>
      <c r="TVL98" s="129"/>
      <c r="TVM98" s="129"/>
      <c r="TVN98" s="129"/>
      <c r="TVO98" s="129"/>
      <c r="TVP98" s="129"/>
      <c r="TVQ98" s="129"/>
      <c r="TVR98" s="129"/>
      <c r="TVS98" s="129"/>
      <c r="TVT98" s="129"/>
      <c r="TVU98" s="129"/>
      <c r="TVV98" s="129"/>
      <c r="TVW98" s="129"/>
      <c r="TVX98" s="129"/>
      <c r="TVY98" s="129"/>
      <c r="TVZ98" s="129"/>
      <c r="TWA98" s="129"/>
      <c r="TWB98" s="129"/>
      <c r="TWC98" s="129"/>
      <c r="TWD98" s="129"/>
      <c r="TWE98" s="129"/>
      <c r="TWF98" s="129"/>
      <c r="TWG98" s="129"/>
      <c r="TWH98" s="129"/>
      <c r="TWI98" s="129"/>
      <c r="TWJ98" s="129"/>
      <c r="TWK98" s="129"/>
      <c r="TWL98" s="129"/>
      <c r="TWM98" s="129"/>
      <c r="TWN98" s="129"/>
      <c r="TWO98" s="129"/>
      <c r="TWP98" s="129"/>
      <c r="TWQ98" s="129"/>
      <c r="TWR98" s="129"/>
      <c r="TWS98" s="129"/>
      <c r="TWT98" s="129"/>
      <c r="TWU98" s="129"/>
      <c r="TWV98" s="129"/>
      <c r="TWW98" s="129"/>
      <c r="TWX98" s="129"/>
      <c r="TWY98" s="129"/>
      <c r="TWZ98" s="129"/>
      <c r="TXA98" s="129"/>
      <c r="TXB98" s="129"/>
      <c r="TXC98" s="129"/>
      <c r="TXD98" s="129"/>
      <c r="TXE98" s="129"/>
      <c r="TXF98" s="129"/>
      <c r="TXG98" s="129"/>
      <c r="TXH98" s="129"/>
      <c r="TXI98" s="129"/>
      <c r="TXJ98" s="129"/>
      <c r="TXK98" s="129"/>
      <c r="TXL98" s="129"/>
      <c r="TXM98" s="129"/>
      <c r="TXN98" s="129"/>
      <c r="TXO98" s="129"/>
      <c r="TXP98" s="129"/>
      <c r="TXQ98" s="129"/>
      <c r="TXR98" s="129"/>
      <c r="TXS98" s="129"/>
      <c r="TXT98" s="129"/>
      <c r="TXU98" s="129"/>
      <c r="TXV98" s="129"/>
      <c r="TXW98" s="129"/>
      <c r="TXX98" s="129"/>
      <c r="TXY98" s="129"/>
      <c r="TXZ98" s="129"/>
      <c r="TYA98" s="129"/>
      <c r="TYB98" s="129"/>
      <c r="TYC98" s="129"/>
      <c r="TYD98" s="129"/>
      <c r="TYE98" s="129"/>
      <c r="TYF98" s="129"/>
      <c r="TYG98" s="129"/>
      <c r="TYH98" s="129"/>
      <c r="TYI98" s="129"/>
      <c r="TYJ98" s="129"/>
      <c r="TYK98" s="129"/>
      <c r="TYL98" s="129"/>
      <c r="TYM98" s="129"/>
      <c r="TYN98" s="129"/>
      <c r="TYO98" s="129"/>
      <c r="TYP98" s="129"/>
      <c r="TYQ98" s="129"/>
      <c r="TYR98" s="129"/>
      <c r="TYS98" s="129"/>
      <c r="TYT98" s="129"/>
      <c r="TYU98" s="129"/>
      <c r="TYV98" s="129"/>
      <c r="TYW98" s="129"/>
      <c r="TYX98" s="129"/>
      <c r="TYY98" s="129"/>
      <c r="TYZ98" s="129"/>
      <c r="TZA98" s="129"/>
      <c r="TZB98" s="129"/>
      <c r="TZC98" s="129"/>
      <c r="TZD98" s="129"/>
      <c r="TZE98" s="129"/>
      <c r="TZF98" s="129"/>
      <c r="TZG98" s="129"/>
      <c r="TZH98" s="129"/>
      <c r="TZI98" s="129"/>
      <c r="TZJ98" s="129"/>
      <c r="TZK98" s="129"/>
      <c r="TZL98" s="129"/>
      <c r="TZM98" s="129"/>
      <c r="TZN98" s="129"/>
      <c r="TZO98" s="129"/>
      <c r="TZP98" s="129"/>
      <c r="TZQ98" s="129"/>
      <c r="TZR98" s="129"/>
      <c r="TZS98" s="129"/>
      <c r="TZT98" s="129"/>
      <c r="TZU98" s="129"/>
      <c r="TZV98" s="129"/>
      <c r="TZW98" s="129"/>
      <c r="TZX98" s="129"/>
      <c r="TZY98" s="129"/>
      <c r="TZZ98" s="129"/>
      <c r="UAA98" s="129"/>
      <c r="UAB98" s="129"/>
      <c r="UAC98" s="129"/>
      <c r="UAD98" s="129"/>
      <c r="UAE98" s="129"/>
      <c r="UAF98" s="129"/>
      <c r="UAG98" s="129"/>
      <c r="UAH98" s="129"/>
      <c r="UAI98" s="129"/>
      <c r="UAJ98" s="129"/>
      <c r="UAK98" s="129"/>
      <c r="UAL98" s="129"/>
      <c r="UAM98" s="129"/>
      <c r="UAN98" s="129"/>
      <c r="UAO98" s="129"/>
      <c r="UAP98" s="129"/>
      <c r="UAQ98" s="129"/>
      <c r="UAR98" s="129"/>
      <c r="UAS98" s="129"/>
      <c r="UAT98" s="129"/>
      <c r="UAU98" s="129"/>
      <c r="UAV98" s="129"/>
      <c r="UAW98" s="129"/>
      <c r="UAX98" s="129"/>
      <c r="UAY98" s="129"/>
      <c r="UAZ98" s="129"/>
      <c r="UBA98" s="129"/>
      <c r="UBB98" s="129"/>
      <c r="UBC98" s="129"/>
      <c r="UBD98" s="129"/>
      <c r="UBE98" s="129"/>
      <c r="UBF98" s="129"/>
      <c r="UBG98" s="129"/>
      <c r="UBH98" s="129"/>
      <c r="UBI98" s="129"/>
      <c r="UBJ98" s="129"/>
      <c r="UBK98" s="129"/>
      <c r="UBL98" s="129"/>
      <c r="UBM98" s="129"/>
      <c r="UBN98" s="129"/>
      <c r="UBO98" s="129"/>
      <c r="UBP98" s="129"/>
      <c r="UBQ98" s="129"/>
      <c r="UBR98" s="129"/>
      <c r="UBS98" s="129"/>
      <c r="UBT98" s="129"/>
      <c r="UBU98" s="129"/>
      <c r="UBV98" s="129"/>
      <c r="UBW98" s="129"/>
      <c r="UBX98" s="129"/>
      <c r="UBY98" s="129"/>
      <c r="UBZ98" s="129"/>
      <c r="UCA98" s="129"/>
      <c r="UCB98" s="129"/>
      <c r="UCC98" s="129"/>
      <c r="UCD98" s="129"/>
      <c r="UCE98" s="129"/>
      <c r="UCF98" s="129"/>
      <c r="UCG98" s="129"/>
      <c r="UCH98" s="129"/>
      <c r="UCI98" s="129"/>
      <c r="UCJ98" s="129"/>
      <c r="UCK98" s="129"/>
      <c r="UCL98" s="129"/>
      <c r="UCM98" s="129"/>
      <c r="UCN98" s="129"/>
      <c r="UCO98" s="129"/>
      <c r="UCP98" s="129"/>
      <c r="UCQ98" s="129"/>
      <c r="UCR98" s="129"/>
      <c r="UCS98" s="129"/>
      <c r="UCT98" s="129"/>
      <c r="UCU98" s="129"/>
      <c r="UCV98" s="129"/>
      <c r="UCW98" s="129"/>
      <c r="UCX98" s="129"/>
      <c r="UCY98" s="129"/>
      <c r="UCZ98" s="129"/>
      <c r="UDA98" s="129"/>
      <c r="UDB98" s="129"/>
      <c r="UDC98" s="129"/>
      <c r="UDD98" s="129"/>
      <c r="UDE98" s="129"/>
      <c r="UDF98" s="129"/>
      <c r="UDG98" s="129"/>
      <c r="UDH98" s="129"/>
      <c r="UDI98" s="129"/>
      <c r="UDJ98" s="129"/>
      <c r="UDK98" s="129"/>
      <c r="UDL98" s="129"/>
      <c r="UDM98" s="129"/>
      <c r="UDN98" s="129"/>
      <c r="UDO98" s="129"/>
      <c r="UDP98" s="129"/>
      <c r="UDQ98" s="129"/>
      <c r="UDR98" s="129"/>
      <c r="UDS98" s="129"/>
      <c r="UDT98" s="129"/>
      <c r="UDU98" s="129"/>
      <c r="UDV98" s="129"/>
      <c r="UDW98" s="129"/>
      <c r="UDX98" s="129"/>
      <c r="UDY98" s="129"/>
      <c r="UDZ98" s="129"/>
      <c r="UEA98" s="129"/>
      <c r="UEB98" s="129"/>
      <c r="UEC98" s="129"/>
      <c r="UED98" s="129"/>
      <c r="UEE98" s="129"/>
      <c r="UEF98" s="129"/>
      <c r="UEG98" s="129"/>
      <c r="UEH98" s="129"/>
      <c r="UEI98" s="129"/>
      <c r="UEJ98" s="129"/>
      <c r="UEK98" s="129"/>
      <c r="UEL98" s="129"/>
      <c r="UEM98" s="129"/>
      <c r="UEN98" s="129"/>
      <c r="UEO98" s="129"/>
      <c r="UEP98" s="129"/>
      <c r="UEQ98" s="129"/>
      <c r="UER98" s="129"/>
      <c r="UES98" s="129"/>
      <c r="UET98" s="129"/>
      <c r="UEU98" s="129"/>
      <c r="UEV98" s="129"/>
      <c r="UEW98" s="129"/>
      <c r="UEX98" s="129"/>
      <c r="UEY98" s="129"/>
      <c r="UEZ98" s="129"/>
      <c r="UFA98" s="129"/>
      <c r="UFB98" s="129"/>
      <c r="UFC98" s="129"/>
      <c r="UFD98" s="129"/>
      <c r="UFE98" s="129"/>
      <c r="UFF98" s="129"/>
      <c r="UFG98" s="129"/>
      <c r="UFH98" s="129"/>
      <c r="UFI98" s="129"/>
      <c r="UFJ98" s="129"/>
      <c r="UFK98" s="129"/>
      <c r="UFL98" s="129"/>
      <c r="UFM98" s="129"/>
      <c r="UFN98" s="129"/>
      <c r="UFO98" s="129"/>
      <c r="UFP98" s="129"/>
      <c r="UFQ98" s="129"/>
      <c r="UFR98" s="129"/>
      <c r="UFS98" s="129"/>
      <c r="UFT98" s="129"/>
      <c r="UFU98" s="129"/>
      <c r="UFV98" s="129"/>
      <c r="UFW98" s="129"/>
      <c r="UFX98" s="129"/>
      <c r="UFY98" s="129"/>
      <c r="UFZ98" s="129"/>
      <c r="UGA98" s="129"/>
      <c r="UGB98" s="129"/>
      <c r="UGC98" s="129"/>
      <c r="UGD98" s="129"/>
      <c r="UGE98" s="129"/>
      <c r="UGF98" s="129"/>
      <c r="UGG98" s="129"/>
      <c r="UGH98" s="129"/>
      <c r="UGI98" s="129"/>
      <c r="UGJ98" s="129"/>
      <c r="UGK98" s="129"/>
      <c r="UGL98" s="129"/>
      <c r="UGM98" s="129"/>
      <c r="UGN98" s="129"/>
      <c r="UGO98" s="129"/>
      <c r="UGP98" s="129"/>
      <c r="UGQ98" s="129"/>
      <c r="UGR98" s="129"/>
      <c r="UGS98" s="129"/>
      <c r="UGT98" s="129"/>
      <c r="UGU98" s="129"/>
      <c r="UGV98" s="129"/>
      <c r="UGW98" s="129"/>
      <c r="UGX98" s="129"/>
      <c r="UGY98" s="129"/>
      <c r="UGZ98" s="129"/>
      <c r="UHA98" s="129"/>
      <c r="UHB98" s="129"/>
      <c r="UHC98" s="129"/>
      <c r="UHD98" s="129"/>
      <c r="UHE98" s="129"/>
      <c r="UHF98" s="129"/>
      <c r="UHG98" s="129"/>
      <c r="UHH98" s="129"/>
      <c r="UHI98" s="129"/>
      <c r="UHJ98" s="129"/>
      <c r="UHK98" s="129"/>
      <c r="UHL98" s="129"/>
      <c r="UHM98" s="129"/>
      <c r="UHN98" s="129"/>
      <c r="UHO98" s="129"/>
      <c r="UHP98" s="129"/>
      <c r="UHQ98" s="129"/>
      <c r="UHR98" s="129"/>
      <c r="UHS98" s="129"/>
      <c r="UHT98" s="129"/>
      <c r="UHU98" s="129"/>
      <c r="UHV98" s="129"/>
      <c r="UHW98" s="129"/>
      <c r="UHX98" s="129"/>
      <c r="UHY98" s="129"/>
      <c r="UHZ98" s="129"/>
      <c r="UIA98" s="129"/>
      <c r="UIB98" s="129"/>
      <c r="UIC98" s="129"/>
      <c r="UID98" s="129"/>
      <c r="UIE98" s="129"/>
      <c r="UIF98" s="129"/>
      <c r="UIG98" s="129"/>
      <c r="UIH98" s="129"/>
      <c r="UII98" s="129"/>
      <c r="UIJ98" s="129"/>
      <c r="UIK98" s="129"/>
      <c r="UIL98" s="129"/>
      <c r="UIM98" s="129"/>
      <c r="UIN98" s="129"/>
      <c r="UIO98" s="129"/>
      <c r="UIP98" s="129"/>
      <c r="UIQ98" s="129"/>
      <c r="UIR98" s="129"/>
      <c r="UIS98" s="129"/>
      <c r="UIT98" s="129"/>
      <c r="UIU98" s="129"/>
      <c r="UIV98" s="129"/>
      <c r="UIW98" s="129"/>
      <c r="UIX98" s="129"/>
      <c r="UIY98" s="129"/>
      <c r="UIZ98" s="129"/>
      <c r="UJA98" s="129"/>
      <c r="UJB98" s="129"/>
      <c r="UJC98" s="129"/>
      <c r="UJD98" s="129"/>
      <c r="UJE98" s="129"/>
      <c r="UJF98" s="129"/>
      <c r="UJG98" s="129"/>
      <c r="UJH98" s="129"/>
      <c r="UJI98" s="129"/>
      <c r="UJJ98" s="129"/>
      <c r="UJK98" s="129"/>
      <c r="UJL98" s="129"/>
      <c r="UJM98" s="129"/>
      <c r="UJN98" s="129"/>
      <c r="UJO98" s="129"/>
      <c r="UJP98" s="129"/>
      <c r="UJQ98" s="129"/>
      <c r="UJR98" s="129"/>
      <c r="UJS98" s="129"/>
      <c r="UJT98" s="129"/>
      <c r="UJU98" s="129"/>
      <c r="UJV98" s="129"/>
      <c r="UJW98" s="129"/>
      <c r="UJX98" s="129"/>
      <c r="UJY98" s="129"/>
      <c r="UJZ98" s="129"/>
      <c r="UKA98" s="129"/>
      <c r="UKB98" s="129"/>
      <c r="UKC98" s="129"/>
      <c r="UKD98" s="129"/>
      <c r="UKE98" s="129"/>
      <c r="UKF98" s="129"/>
      <c r="UKG98" s="129"/>
      <c r="UKH98" s="129"/>
      <c r="UKI98" s="129"/>
      <c r="UKJ98" s="129"/>
      <c r="UKK98" s="129"/>
      <c r="UKL98" s="129"/>
      <c r="UKM98" s="129"/>
      <c r="UKN98" s="129"/>
      <c r="UKO98" s="129"/>
      <c r="UKP98" s="129"/>
      <c r="UKQ98" s="129"/>
      <c r="UKR98" s="129"/>
      <c r="UKS98" s="129"/>
      <c r="UKT98" s="129"/>
      <c r="UKU98" s="129"/>
      <c r="UKV98" s="129"/>
      <c r="UKW98" s="129"/>
      <c r="UKX98" s="129"/>
      <c r="UKY98" s="129"/>
      <c r="UKZ98" s="129"/>
      <c r="ULA98" s="129"/>
      <c r="ULB98" s="129"/>
      <c r="ULC98" s="129"/>
      <c r="ULD98" s="129"/>
      <c r="ULE98" s="129"/>
      <c r="ULF98" s="129"/>
      <c r="ULG98" s="129"/>
      <c r="ULH98" s="129"/>
      <c r="ULI98" s="129"/>
      <c r="ULJ98" s="129"/>
      <c r="ULK98" s="129"/>
      <c r="ULL98" s="129"/>
      <c r="ULM98" s="129"/>
      <c r="ULN98" s="129"/>
      <c r="ULO98" s="129"/>
      <c r="ULP98" s="129"/>
      <c r="ULQ98" s="129"/>
      <c r="ULR98" s="129"/>
      <c r="ULS98" s="129"/>
      <c r="ULT98" s="129"/>
      <c r="ULU98" s="129"/>
      <c r="ULV98" s="129"/>
      <c r="ULW98" s="129"/>
      <c r="ULX98" s="129"/>
      <c r="ULY98" s="129"/>
      <c r="ULZ98" s="129"/>
      <c r="UMA98" s="129"/>
      <c r="UMB98" s="129"/>
      <c r="UMC98" s="129"/>
      <c r="UMD98" s="129"/>
      <c r="UME98" s="129"/>
      <c r="UMF98" s="129"/>
      <c r="UMG98" s="129"/>
      <c r="UMH98" s="129"/>
      <c r="UMI98" s="129"/>
      <c r="UMJ98" s="129"/>
      <c r="UMK98" s="129"/>
      <c r="UML98" s="129"/>
      <c r="UMM98" s="129"/>
      <c r="UMN98" s="129"/>
      <c r="UMO98" s="129"/>
      <c r="UMP98" s="129"/>
      <c r="UMQ98" s="129"/>
      <c r="UMR98" s="129"/>
      <c r="UMS98" s="129"/>
      <c r="UMT98" s="129"/>
      <c r="UMU98" s="129"/>
      <c r="UMV98" s="129"/>
      <c r="UMW98" s="129"/>
      <c r="UMX98" s="129"/>
      <c r="UMY98" s="129"/>
      <c r="UMZ98" s="129"/>
      <c r="UNA98" s="129"/>
      <c r="UNB98" s="129"/>
      <c r="UNC98" s="129"/>
      <c r="UND98" s="129"/>
      <c r="UNE98" s="129"/>
      <c r="UNF98" s="129"/>
      <c r="UNG98" s="129"/>
      <c r="UNH98" s="129"/>
      <c r="UNI98" s="129"/>
      <c r="UNJ98" s="129"/>
      <c r="UNK98" s="129"/>
      <c r="UNL98" s="129"/>
      <c r="UNM98" s="129"/>
      <c r="UNN98" s="129"/>
      <c r="UNO98" s="129"/>
      <c r="UNP98" s="129"/>
      <c r="UNQ98" s="129"/>
      <c r="UNR98" s="129"/>
      <c r="UNS98" s="129"/>
      <c r="UNT98" s="129"/>
      <c r="UNU98" s="129"/>
      <c r="UNV98" s="129"/>
      <c r="UNW98" s="129"/>
      <c r="UNX98" s="129"/>
      <c r="UNY98" s="129"/>
      <c r="UNZ98" s="129"/>
      <c r="UOA98" s="129"/>
      <c r="UOB98" s="129"/>
      <c r="UOC98" s="129"/>
      <c r="UOD98" s="129"/>
      <c r="UOE98" s="129"/>
      <c r="UOF98" s="129"/>
      <c r="UOG98" s="129"/>
      <c r="UOH98" s="129"/>
      <c r="UOI98" s="129"/>
      <c r="UOJ98" s="129"/>
      <c r="UOK98" s="129"/>
      <c r="UOL98" s="129"/>
      <c r="UOM98" s="129"/>
      <c r="UON98" s="129"/>
      <c r="UOO98" s="129"/>
      <c r="UOP98" s="129"/>
      <c r="UOQ98" s="129"/>
      <c r="UOR98" s="129"/>
      <c r="UOS98" s="129"/>
      <c r="UOT98" s="129"/>
      <c r="UOU98" s="129"/>
      <c r="UOV98" s="129"/>
      <c r="UOW98" s="129"/>
      <c r="UOX98" s="129"/>
      <c r="UOY98" s="129"/>
      <c r="UOZ98" s="129"/>
      <c r="UPA98" s="129"/>
      <c r="UPB98" s="129"/>
      <c r="UPC98" s="129"/>
      <c r="UPD98" s="129"/>
      <c r="UPE98" s="129"/>
      <c r="UPF98" s="129"/>
      <c r="UPG98" s="129"/>
      <c r="UPH98" s="129"/>
      <c r="UPI98" s="129"/>
      <c r="UPJ98" s="129"/>
      <c r="UPK98" s="129"/>
      <c r="UPL98" s="129"/>
      <c r="UPM98" s="129"/>
      <c r="UPN98" s="129"/>
      <c r="UPO98" s="129"/>
      <c r="UPP98" s="129"/>
      <c r="UPQ98" s="129"/>
      <c r="UPR98" s="129"/>
      <c r="UPS98" s="129"/>
      <c r="UPT98" s="129"/>
      <c r="UPU98" s="129"/>
      <c r="UPV98" s="129"/>
      <c r="UPW98" s="129"/>
      <c r="UPX98" s="129"/>
      <c r="UPY98" s="129"/>
      <c r="UPZ98" s="129"/>
      <c r="UQA98" s="129"/>
      <c r="UQB98" s="129"/>
      <c r="UQC98" s="129"/>
      <c r="UQD98" s="129"/>
      <c r="UQE98" s="129"/>
      <c r="UQF98" s="129"/>
      <c r="UQG98" s="129"/>
      <c r="UQH98" s="129"/>
      <c r="UQI98" s="129"/>
      <c r="UQJ98" s="129"/>
      <c r="UQK98" s="129"/>
      <c r="UQL98" s="129"/>
      <c r="UQM98" s="129"/>
      <c r="UQN98" s="129"/>
      <c r="UQO98" s="129"/>
      <c r="UQP98" s="129"/>
      <c r="UQQ98" s="129"/>
      <c r="UQR98" s="129"/>
      <c r="UQS98" s="129"/>
      <c r="UQT98" s="129"/>
      <c r="UQU98" s="129"/>
      <c r="UQV98" s="129"/>
      <c r="UQW98" s="129"/>
      <c r="UQX98" s="129"/>
      <c r="UQY98" s="129"/>
      <c r="UQZ98" s="129"/>
      <c r="URA98" s="129"/>
      <c r="URB98" s="129"/>
      <c r="URC98" s="129"/>
      <c r="URD98" s="129"/>
      <c r="URE98" s="129"/>
      <c r="URF98" s="129"/>
      <c r="URG98" s="129"/>
      <c r="URH98" s="129"/>
      <c r="URI98" s="129"/>
      <c r="URJ98" s="129"/>
      <c r="URK98" s="129"/>
      <c r="URL98" s="129"/>
      <c r="URM98" s="129"/>
      <c r="URN98" s="129"/>
      <c r="URO98" s="129"/>
      <c r="URP98" s="129"/>
      <c r="URQ98" s="129"/>
      <c r="URR98" s="129"/>
      <c r="URS98" s="129"/>
      <c r="URT98" s="129"/>
      <c r="URU98" s="129"/>
      <c r="URV98" s="129"/>
      <c r="URW98" s="129"/>
      <c r="URX98" s="129"/>
      <c r="URY98" s="129"/>
      <c r="URZ98" s="129"/>
      <c r="USA98" s="129"/>
      <c r="USB98" s="129"/>
      <c r="USC98" s="129"/>
      <c r="USD98" s="129"/>
      <c r="USE98" s="129"/>
      <c r="USF98" s="129"/>
      <c r="USG98" s="129"/>
      <c r="USH98" s="129"/>
      <c r="USI98" s="129"/>
      <c r="USJ98" s="129"/>
      <c r="USK98" s="129"/>
      <c r="USL98" s="129"/>
      <c r="USM98" s="129"/>
      <c r="USN98" s="129"/>
      <c r="USO98" s="129"/>
      <c r="USP98" s="129"/>
      <c r="USQ98" s="129"/>
      <c r="USR98" s="129"/>
      <c r="USS98" s="129"/>
      <c r="UST98" s="129"/>
      <c r="USU98" s="129"/>
      <c r="USV98" s="129"/>
      <c r="USW98" s="129"/>
      <c r="USX98" s="129"/>
      <c r="USY98" s="129"/>
      <c r="USZ98" s="129"/>
      <c r="UTA98" s="129"/>
      <c r="UTB98" s="129"/>
      <c r="UTC98" s="129"/>
      <c r="UTD98" s="129"/>
      <c r="UTE98" s="129"/>
      <c r="UTF98" s="129"/>
      <c r="UTG98" s="129"/>
      <c r="UTH98" s="129"/>
      <c r="UTI98" s="129"/>
      <c r="UTJ98" s="129"/>
      <c r="UTK98" s="129"/>
      <c r="UTL98" s="129"/>
      <c r="UTM98" s="129"/>
      <c r="UTN98" s="129"/>
      <c r="UTO98" s="129"/>
      <c r="UTP98" s="129"/>
      <c r="UTQ98" s="129"/>
      <c r="UTR98" s="129"/>
      <c r="UTS98" s="129"/>
      <c r="UTT98" s="129"/>
      <c r="UTU98" s="129"/>
      <c r="UTV98" s="129"/>
      <c r="UTW98" s="129"/>
      <c r="UTX98" s="129"/>
      <c r="UTY98" s="129"/>
      <c r="UTZ98" s="129"/>
      <c r="UUA98" s="129"/>
      <c r="UUB98" s="129"/>
      <c r="UUC98" s="129"/>
      <c r="UUD98" s="129"/>
      <c r="UUE98" s="129"/>
      <c r="UUF98" s="129"/>
      <c r="UUG98" s="129"/>
      <c r="UUH98" s="129"/>
      <c r="UUI98" s="129"/>
      <c r="UUJ98" s="129"/>
      <c r="UUK98" s="129"/>
      <c r="UUL98" s="129"/>
      <c r="UUM98" s="129"/>
      <c r="UUN98" s="129"/>
      <c r="UUO98" s="129"/>
      <c r="UUP98" s="129"/>
      <c r="UUQ98" s="129"/>
      <c r="UUR98" s="129"/>
      <c r="UUS98" s="129"/>
      <c r="UUT98" s="129"/>
      <c r="UUU98" s="129"/>
      <c r="UUV98" s="129"/>
      <c r="UUW98" s="129"/>
      <c r="UUX98" s="129"/>
      <c r="UUY98" s="129"/>
      <c r="UUZ98" s="129"/>
      <c r="UVA98" s="129"/>
      <c r="UVB98" s="129"/>
      <c r="UVC98" s="129"/>
      <c r="UVD98" s="129"/>
      <c r="UVE98" s="129"/>
      <c r="UVF98" s="129"/>
      <c r="UVG98" s="129"/>
      <c r="UVH98" s="129"/>
      <c r="UVI98" s="129"/>
      <c r="UVJ98" s="129"/>
      <c r="UVK98" s="129"/>
      <c r="UVL98" s="129"/>
      <c r="UVM98" s="129"/>
      <c r="UVN98" s="129"/>
      <c r="UVO98" s="129"/>
      <c r="UVP98" s="129"/>
      <c r="UVQ98" s="129"/>
      <c r="UVR98" s="129"/>
      <c r="UVS98" s="129"/>
      <c r="UVT98" s="129"/>
      <c r="UVU98" s="129"/>
      <c r="UVV98" s="129"/>
      <c r="UVW98" s="129"/>
      <c r="UVX98" s="129"/>
      <c r="UVY98" s="129"/>
      <c r="UVZ98" s="129"/>
      <c r="UWA98" s="129"/>
      <c r="UWB98" s="129"/>
      <c r="UWC98" s="129"/>
      <c r="UWD98" s="129"/>
      <c r="UWE98" s="129"/>
      <c r="UWF98" s="129"/>
      <c r="UWG98" s="129"/>
      <c r="UWH98" s="129"/>
      <c r="UWI98" s="129"/>
      <c r="UWJ98" s="129"/>
      <c r="UWK98" s="129"/>
      <c r="UWL98" s="129"/>
      <c r="UWM98" s="129"/>
      <c r="UWN98" s="129"/>
      <c r="UWO98" s="129"/>
      <c r="UWP98" s="129"/>
      <c r="UWQ98" s="129"/>
      <c r="UWR98" s="129"/>
      <c r="UWS98" s="129"/>
      <c r="UWT98" s="129"/>
      <c r="UWU98" s="129"/>
      <c r="UWV98" s="129"/>
      <c r="UWW98" s="129"/>
      <c r="UWX98" s="129"/>
      <c r="UWY98" s="129"/>
      <c r="UWZ98" s="129"/>
      <c r="UXA98" s="129"/>
      <c r="UXB98" s="129"/>
      <c r="UXC98" s="129"/>
      <c r="UXD98" s="129"/>
      <c r="UXE98" s="129"/>
      <c r="UXF98" s="129"/>
      <c r="UXG98" s="129"/>
      <c r="UXH98" s="129"/>
      <c r="UXI98" s="129"/>
      <c r="UXJ98" s="129"/>
      <c r="UXK98" s="129"/>
      <c r="UXL98" s="129"/>
      <c r="UXM98" s="129"/>
      <c r="UXN98" s="129"/>
      <c r="UXO98" s="129"/>
      <c r="UXP98" s="129"/>
      <c r="UXQ98" s="129"/>
      <c r="UXR98" s="129"/>
      <c r="UXS98" s="129"/>
      <c r="UXT98" s="129"/>
      <c r="UXU98" s="129"/>
      <c r="UXV98" s="129"/>
      <c r="UXW98" s="129"/>
      <c r="UXX98" s="129"/>
      <c r="UXY98" s="129"/>
      <c r="UXZ98" s="129"/>
      <c r="UYA98" s="129"/>
      <c r="UYB98" s="129"/>
      <c r="UYC98" s="129"/>
      <c r="UYD98" s="129"/>
      <c r="UYE98" s="129"/>
      <c r="UYF98" s="129"/>
      <c r="UYG98" s="129"/>
      <c r="UYH98" s="129"/>
      <c r="UYI98" s="129"/>
      <c r="UYJ98" s="129"/>
      <c r="UYK98" s="129"/>
      <c r="UYL98" s="129"/>
      <c r="UYM98" s="129"/>
      <c r="UYN98" s="129"/>
      <c r="UYO98" s="129"/>
      <c r="UYP98" s="129"/>
      <c r="UYQ98" s="129"/>
      <c r="UYR98" s="129"/>
      <c r="UYS98" s="129"/>
      <c r="UYT98" s="129"/>
      <c r="UYU98" s="129"/>
      <c r="UYV98" s="129"/>
      <c r="UYW98" s="129"/>
      <c r="UYX98" s="129"/>
      <c r="UYY98" s="129"/>
      <c r="UYZ98" s="129"/>
      <c r="UZA98" s="129"/>
      <c r="UZB98" s="129"/>
      <c r="UZC98" s="129"/>
      <c r="UZD98" s="129"/>
      <c r="UZE98" s="129"/>
      <c r="UZF98" s="129"/>
      <c r="UZG98" s="129"/>
      <c r="UZH98" s="129"/>
      <c r="UZI98" s="129"/>
      <c r="UZJ98" s="129"/>
      <c r="UZK98" s="129"/>
      <c r="UZL98" s="129"/>
      <c r="UZM98" s="129"/>
      <c r="UZN98" s="129"/>
      <c r="UZO98" s="129"/>
      <c r="UZP98" s="129"/>
      <c r="UZQ98" s="129"/>
      <c r="UZR98" s="129"/>
      <c r="UZS98" s="129"/>
      <c r="UZT98" s="129"/>
      <c r="UZU98" s="129"/>
      <c r="UZV98" s="129"/>
      <c r="UZW98" s="129"/>
      <c r="UZX98" s="129"/>
      <c r="UZY98" s="129"/>
      <c r="UZZ98" s="129"/>
      <c r="VAA98" s="129"/>
      <c r="VAB98" s="129"/>
      <c r="VAC98" s="129"/>
      <c r="VAD98" s="129"/>
      <c r="VAE98" s="129"/>
      <c r="VAF98" s="129"/>
      <c r="VAG98" s="129"/>
      <c r="VAH98" s="129"/>
      <c r="VAI98" s="129"/>
      <c r="VAJ98" s="129"/>
      <c r="VAK98" s="129"/>
      <c r="VAL98" s="129"/>
      <c r="VAM98" s="129"/>
      <c r="VAN98" s="129"/>
      <c r="VAO98" s="129"/>
      <c r="VAP98" s="129"/>
      <c r="VAQ98" s="129"/>
      <c r="VAR98" s="129"/>
      <c r="VAS98" s="129"/>
      <c r="VAT98" s="129"/>
      <c r="VAU98" s="129"/>
      <c r="VAV98" s="129"/>
      <c r="VAW98" s="129"/>
      <c r="VAX98" s="129"/>
      <c r="VAY98" s="129"/>
      <c r="VAZ98" s="129"/>
      <c r="VBA98" s="129"/>
      <c r="VBB98" s="129"/>
      <c r="VBC98" s="129"/>
      <c r="VBD98" s="129"/>
      <c r="VBE98" s="129"/>
      <c r="VBF98" s="129"/>
      <c r="VBG98" s="129"/>
      <c r="VBH98" s="129"/>
      <c r="VBI98" s="129"/>
      <c r="VBJ98" s="129"/>
      <c r="VBK98" s="129"/>
      <c r="VBL98" s="129"/>
      <c r="VBM98" s="129"/>
      <c r="VBN98" s="129"/>
      <c r="VBO98" s="129"/>
      <c r="VBP98" s="129"/>
      <c r="VBQ98" s="129"/>
      <c r="VBR98" s="129"/>
      <c r="VBS98" s="129"/>
      <c r="VBT98" s="129"/>
      <c r="VBU98" s="129"/>
      <c r="VBV98" s="129"/>
      <c r="VBW98" s="129"/>
      <c r="VBX98" s="129"/>
      <c r="VBY98" s="129"/>
      <c r="VBZ98" s="129"/>
      <c r="VCA98" s="129"/>
      <c r="VCB98" s="129"/>
      <c r="VCC98" s="129"/>
      <c r="VCD98" s="129"/>
      <c r="VCE98" s="129"/>
      <c r="VCF98" s="129"/>
      <c r="VCG98" s="129"/>
      <c r="VCH98" s="129"/>
      <c r="VCI98" s="129"/>
      <c r="VCJ98" s="129"/>
      <c r="VCK98" s="129"/>
      <c r="VCL98" s="129"/>
      <c r="VCM98" s="129"/>
      <c r="VCN98" s="129"/>
      <c r="VCO98" s="129"/>
      <c r="VCP98" s="129"/>
      <c r="VCQ98" s="129"/>
      <c r="VCR98" s="129"/>
      <c r="VCS98" s="129"/>
      <c r="VCT98" s="129"/>
      <c r="VCU98" s="129"/>
      <c r="VCV98" s="129"/>
      <c r="VCW98" s="129"/>
      <c r="VCX98" s="129"/>
      <c r="VCY98" s="129"/>
      <c r="VCZ98" s="129"/>
      <c r="VDA98" s="129"/>
      <c r="VDB98" s="129"/>
      <c r="VDC98" s="129"/>
      <c r="VDD98" s="129"/>
      <c r="VDE98" s="129"/>
      <c r="VDF98" s="129"/>
      <c r="VDG98" s="129"/>
      <c r="VDH98" s="129"/>
      <c r="VDI98" s="129"/>
      <c r="VDJ98" s="129"/>
      <c r="VDK98" s="129"/>
      <c r="VDL98" s="129"/>
      <c r="VDM98" s="129"/>
      <c r="VDN98" s="129"/>
      <c r="VDO98" s="129"/>
      <c r="VDP98" s="129"/>
      <c r="VDQ98" s="129"/>
      <c r="VDR98" s="129"/>
      <c r="VDS98" s="129"/>
      <c r="VDT98" s="129"/>
      <c r="VDU98" s="129"/>
      <c r="VDV98" s="129"/>
      <c r="VDW98" s="129"/>
      <c r="VDX98" s="129"/>
      <c r="VDY98" s="129"/>
      <c r="VDZ98" s="129"/>
      <c r="VEA98" s="129"/>
      <c r="VEB98" s="129"/>
      <c r="VEC98" s="129"/>
      <c r="VED98" s="129"/>
      <c r="VEE98" s="129"/>
      <c r="VEF98" s="129"/>
      <c r="VEG98" s="129"/>
      <c r="VEH98" s="129"/>
      <c r="VEI98" s="129"/>
      <c r="VEJ98" s="129"/>
      <c r="VEK98" s="129"/>
      <c r="VEL98" s="129"/>
      <c r="VEM98" s="129"/>
      <c r="VEN98" s="129"/>
      <c r="VEO98" s="129"/>
      <c r="VEP98" s="129"/>
      <c r="VEQ98" s="129"/>
      <c r="VER98" s="129"/>
      <c r="VES98" s="129"/>
      <c r="VET98" s="129"/>
      <c r="VEU98" s="129"/>
      <c r="VEV98" s="129"/>
      <c r="VEW98" s="129"/>
      <c r="VEX98" s="129"/>
      <c r="VEY98" s="129"/>
      <c r="VEZ98" s="129"/>
      <c r="VFA98" s="129"/>
      <c r="VFB98" s="129"/>
      <c r="VFC98" s="129"/>
      <c r="VFD98" s="129"/>
      <c r="VFE98" s="129"/>
      <c r="VFF98" s="129"/>
      <c r="VFG98" s="129"/>
      <c r="VFH98" s="129"/>
      <c r="VFI98" s="129"/>
      <c r="VFJ98" s="129"/>
      <c r="VFK98" s="129"/>
      <c r="VFL98" s="129"/>
      <c r="VFM98" s="129"/>
      <c r="VFN98" s="129"/>
      <c r="VFO98" s="129"/>
      <c r="VFP98" s="129"/>
      <c r="VFQ98" s="129"/>
      <c r="VFR98" s="129"/>
      <c r="VFS98" s="129"/>
      <c r="VFT98" s="129"/>
      <c r="VFU98" s="129"/>
      <c r="VFV98" s="129"/>
      <c r="VFW98" s="129"/>
      <c r="VFX98" s="129"/>
      <c r="VFY98" s="129"/>
      <c r="VFZ98" s="129"/>
      <c r="VGA98" s="129"/>
      <c r="VGB98" s="129"/>
      <c r="VGC98" s="129"/>
      <c r="VGD98" s="129"/>
      <c r="VGE98" s="129"/>
      <c r="VGF98" s="129"/>
      <c r="VGG98" s="129"/>
      <c r="VGH98" s="129"/>
      <c r="VGI98" s="129"/>
      <c r="VGJ98" s="129"/>
      <c r="VGK98" s="129"/>
      <c r="VGL98" s="129"/>
      <c r="VGM98" s="129"/>
      <c r="VGN98" s="129"/>
      <c r="VGO98" s="129"/>
      <c r="VGP98" s="129"/>
      <c r="VGQ98" s="129"/>
      <c r="VGR98" s="129"/>
      <c r="VGS98" s="129"/>
      <c r="VGT98" s="129"/>
      <c r="VGU98" s="129"/>
      <c r="VGV98" s="129"/>
      <c r="VGW98" s="129"/>
      <c r="VGX98" s="129"/>
      <c r="VGY98" s="129"/>
      <c r="VGZ98" s="129"/>
      <c r="VHA98" s="129"/>
      <c r="VHB98" s="129"/>
      <c r="VHC98" s="129"/>
      <c r="VHD98" s="129"/>
      <c r="VHE98" s="129"/>
      <c r="VHF98" s="129"/>
      <c r="VHG98" s="129"/>
      <c r="VHH98" s="129"/>
      <c r="VHI98" s="129"/>
      <c r="VHJ98" s="129"/>
      <c r="VHK98" s="129"/>
      <c r="VHL98" s="129"/>
      <c r="VHM98" s="129"/>
      <c r="VHN98" s="129"/>
      <c r="VHO98" s="129"/>
      <c r="VHP98" s="129"/>
      <c r="VHQ98" s="129"/>
      <c r="VHR98" s="129"/>
      <c r="VHS98" s="129"/>
      <c r="VHT98" s="129"/>
      <c r="VHU98" s="129"/>
      <c r="VHV98" s="129"/>
      <c r="VHW98" s="129"/>
      <c r="VHX98" s="129"/>
      <c r="VHY98" s="129"/>
      <c r="VHZ98" s="129"/>
      <c r="VIA98" s="129"/>
      <c r="VIB98" s="129"/>
      <c r="VIC98" s="129"/>
      <c r="VID98" s="129"/>
      <c r="VIE98" s="129"/>
      <c r="VIF98" s="129"/>
      <c r="VIG98" s="129"/>
      <c r="VIH98" s="129"/>
      <c r="VII98" s="129"/>
      <c r="VIJ98" s="129"/>
      <c r="VIK98" s="129"/>
      <c r="VIL98" s="129"/>
      <c r="VIM98" s="129"/>
      <c r="VIN98" s="129"/>
      <c r="VIO98" s="129"/>
      <c r="VIP98" s="129"/>
      <c r="VIQ98" s="129"/>
      <c r="VIR98" s="129"/>
      <c r="VIS98" s="129"/>
      <c r="VIT98" s="129"/>
      <c r="VIU98" s="129"/>
      <c r="VIV98" s="129"/>
      <c r="VIW98" s="129"/>
      <c r="VIX98" s="129"/>
      <c r="VIY98" s="129"/>
      <c r="VIZ98" s="129"/>
      <c r="VJA98" s="129"/>
      <c r="VJB98" s="129"/>
      <c r="VJC98" s="129"/>
      <c r="VJD98" s="129"/>
      <c r="VJE98" s="129"/>
      <c r="VJF98" s="129"/>
      <c r="VJG98" s="129"/>
      <c r="VJH98" s="129"/>
      <c r="VJI98" s="129"/>
      <c r="VJJ98" s="129"/>
      <c r="VJK98" s="129"/>
      <c r="VJL98" s="129"/>
      <c r="VJM98" s="129"/>
      <c r="VJN98" s="129"/>
      <c r="VJO98" s="129"/>
      <c r="VJP98" s="129"/>
      <c r="VJQ98" s="129"/>
      <c r="VJR98" s="129"/>
      <c r="VJS98" s="129"/>
      <c r="VJT98" s="129"/>
      <c r="VJU98" s="129"/>
      <c r="VJV98" s="129"/>
      <c r="VJW98" s="129"/>
      <c r="VJX98" s="129"/>
      <c r="VJY98" s="129"/>
      <c r="VJZ98" s="129"/>
      <c r="VKA98" s="129"/>
      <c r="VKB98" s="129"/>
      <c r="VKC98" s="129"/>
      <c r="VKD98" s="129"/>
      <c r="VKE98" s="129"/>
      <c r="VKF98" s="129"/>
      <c r="VKG98" s="129"/>
      <c r="VKH98" s="129"/>
      <c r="VKI98" s="129"/>
      <c r="VKJ98" s="129"/>
      <c r="VKK98" s="129"/>
      <c r="VKL98" s="129"/>
      <c r="VKM98" s="129"/>
      <c r="VKN98" s="129"/>
      <c r="VKO98" s="129"/>
      <c r="VKP98" s="129"/>
      <c r="VKQ98" s="129"/>
      <c r="VKR98" s="129"/>
      <c r="VKS98" s="129"/>
      <c r="VKT98" s="129"/>
      <c r="VKU98" s="129"/>
      <c r="VKV98" s="129"/>
      <c r="VKW98" s="129"/>
      <c r="VKX98" s="129"/>
      <c r="VKY98" s="129"/>
      <c r="VKZ98" s="129"/>
      <c r="VLA98" s="129"/>
      <c r="VLB98" s="129"/>
      <c r="VLC98" s="129"/>
      <c r="VLD98" s="129"/>
      <c r="VLE98" s="129"/>
      <c r="VLF98" s="129"/>
      <c r="VLG98" s="129"/>
      <c r="VLH98" s="129"/>
      <c r="VLI98" s="129"/>
      <c r="VLJ98" s="129"/>
      <c r="VLK98" s="129"/>
      <c r="VLL98" s="129"/>
      <c r="VLM98" s="129"/>
      <c r="VLN98" s="129"/>
      <c r="VLO98" s="129"/>
      <c r="VLP98" s="129"/>
      <c r="VLQ98" s="129"/>
      <c r="VLR98" s="129"/>
      <c r="VLS98" s="129"/>
      <c r="VLT98" s="129"/>
      <c r="VLU98" s="129"/>
      <c r="VLV98" s="129"/>
      <c r="VLW98" s="129"/>
      <c r="VLX98" s="129"/>
      <c r="VLY98" s="129"/>
      <c r="VLZ98" s="129"/>
      <c r="VMA98" s="129"/>
      <c r="VMB98" s="129"/>
      <c r="VMC98" s="129"/>
      <c r="VMD98" s="129"/>
      <c r="VME98" s="129"/>
      <c r="VMF98" s="129"/>
      <c r="VMG98" s="129"/>
      <c r="VMH98" s="129"/>
      <c r="VMI98" s="129"/>
      <c r="VMJ98" s="129"/>
      <c r="VMK98" s="129"/>
      <c r="VML98" s="129"/>
      <c r="VMM98" s="129"/>
      <c r="VMN98" s="129"/>
      <c r="VMO98" s="129"/>
      <c r="VMP98" s="129"/>
      <c r="VMQ98" s="129"/>
      <c r="VMR98" s="129"/>
      <c r="VMS98" s="129"/>
      <c r="VMT98" s="129"/>
      <c r="VMU98" s="129"/>
      <c r="VMV98" s="129"/>
      <c r="VMW98" s="129"/>
      <c r="VMX98" s="129"/>
      <c r="VMY98" s="129"/>
      <c r="VMZ98" s="129"/>
      <c r="VNA98" s="129"/>
      <c r="VNB98" s="129"/>
      <c r="VNC98" s="129"/>
      <c r="VND98" s="129"/>
      <c r="VNE98" s="129"/>
      <c r="VNF98" s="129"/>
      <c r="VNG98" s="129"/>
      <c r="VNH98" s="129"/>
      <c r="VNI98" s="129"/>
      <c r="VNJ98" s="129"/>
      <c r="VNK98" s="129"/>
      <c r="VNL98" s="129"/>
      <c r="VNM98" s="129"/>
      <c r="VNN98" s="129"/>
      <c r="VNO98" s="129"/>
      <c r="VNP98" s="129"/>
      <c r="VNQ98" s="129"/>
      <c r="VNR98" s="129"/>
      <c r="VNS98" s="129"/>
      <c r="VNT98" s="129"/>
      <c r="VNU98" s="129"/>
      <c r="VNV98" s="129"/>
      <c r="VNW98" s="129"/>
      <c r="VNX98" s="129"/>
      <c r="VNY98" s="129"/>
      <c r="VNZ98" s="129"/>
      <c r="VOA98" s="129"/>
      <c r="VOB98" s="129"/>
      <c r="VOC98" s="129"/>
      <c r="VOD98" s="129"/>
      <c r="VOE98" s="129"/>
      <c r="VOF98" s="129"/>
      <c r="VOG98" s="129"/>
      <c r="VOH98" s="129"/>
      <c r="VOI98" s="129"/>
      <c r="VOJ98" s="129"/>
      <c r="VOK98" s="129"/>
      <c r="VOL98" s="129"/>
      <c r="VOM98" s="129"/>
      <c r="VON98" s="129"/>
      <c r="VOO98" s="129"/>
      <c r="VOP98" s="129"/>
      <c r="VOQ98" s="129"/>
      <c r="VOR98" s="129"/>
      <c r="VOS98" s="129"/>
      <c r="VOT98" s="129"/>
      <c r="VOU98" s="129"/>
      <c r="VOV98" s="129"/>
      <c r="VOW98" s="129"/>
      <c r="VOX98" s="129"/>
      <c r="VOY98" s="129"/>
      <c r="VOZ98" s="129"/>
      <c r="VPA98" s="129"/>
      <c r="VPB98" s="129"/>
      <c r="VPC98" s="129"/>
      <c r="VPD98" s="129"/>
      <c r="VPE98" s="129"/>
      <c r="VPF98" s="129"/>
      <c r="VPG98" s="129"/>
      <c r="VPH98" s="129"/>
      <c r="VPI98" s="129"/>
      <c r="VPJ98" s="129"/>
      <c r="VPK98" s="129"/>
      <c r="VPL98" s="129"/>
      <c r="VPM98" s="129"/>
      <c r="VPN98" s="129"/>
      <c r="VPO98" s="129"/>
      <c r="VPP98" s="129"/>
      <c r="VPQ98" s="129"/>
      <c r="VPR98" s="129"/>
      <c r="VPS98" s="129"/>
      <c r="VPT98" s="129"/>
      <c r="VPU98" s="129"/>
      <c r="VPV98" s="129"/>
      <c r="VPW98" s="129"/>
      <c r="VPX98" s="129"/>
      <c r="VPY98" s="129"/>
      <c r="VPZ98" s="129"/>
      <c r="VQA98" s="129"/>
      <c r="VQB98" s="129"/>
      <c r="VQC98" s="129"/>
      <c r="VQD98" s="129"/>
      <c r="VQE98" s="129"/>
      <c r="VQF98" s="129"/>
      <c r="VQG98" s="129"/>
      <c r="VQH98" s="129"/>
      <c r="VQI98" s="129"/>
      <c r="VQJ98" s="129"/>
      <c r="VQK98" s="129"/>
      <c r="VQL98" s="129"/>
      <c r="VQM98" s="129"/>
      <c r="VQN98" s="129"/>
      <c r="VQO98" s="129"/>
      <c r="VQP98" s="129"/>
      <c r="VQQ98" s="129"/>
      <c r="VQR98" s="129"/>
      <c r="VQS98" s="129"/>
      <c r="VQT98" s="129"/>
      <c r="VQU98" s="129"/>
      <c r="VQV98" s="129"/>
      <c r="VQW98" s="129"/>
      <c r="VQX98" s="129"/>
      <c r="VQY98" s="129"/>
      <c r="VQZ98" s="129"/>
      <c r="VRA98" s="129"/>
      <c r="VRB98" s="129"/>
      <c r="VRC98" s="129"/>
      <c r="VRD98" s="129"/>
      <c r="VRE98" s="129"/>
      <c r="VRF98" s="129"/>
      <c r="VRG98" s="129"/>
      <c r="VRH98" s="129"/>
      <c r="VRI98" s="129"/>
      <c r="VRJ98" s="129"/>
      <c r="VRK98" s="129"/>
      <c r="VRL98" s="129"/>
      <c r="VRM98" s="129"/>
      <c r="VRN98" s="129"/>
      <c r="VRO98" s="129"/>
      <c r="VRP98" s="129"/>
      <c r="VRQ98" s="129"/>
      <c r="VRR98" s="129"/>
      <c r="VRS98" s="129"/>
      <c r="VRT98" s="129"/>
      <c r="VRU98" s="129"/>
      <c r="VRV98" s="129"/>
      <c r="VRW98" s="129"/>
      <c r="VRX98" s="129"/>
      <c r="VRY98" s="129"/>
      <c r="VRZ98" s="129"/>
      <c r="VSA98" s="129"/>
      <c r="VSB98" s="129"/>
      <c r="VSC98" s="129"/>
      <c r="VSD98" s="129"/>
      <c r="VSE98" s="129"/>
      <c r="VSF98" s="129"/>
      <c r="VSG98" s="129"/>
      <c r="VSH98" s="129"/>
      <c r="VSI98" s="129"/>
      <c r="VSJ98" s="129"/>
      <c r="VSK98" s="129"/>
      <c r="VSL98" s="129"/>
      <c r="VSM98" s="129"/>
      <c r="VSN98" s="129"/>
      <c r="VSO98" s="129"/>
      <c r="VSP98" s="129"/>
      <c r="VSQ98" s="129"/>
      <c r="VSR98" s="129"/>
      <c r="VSS98" s="129"/>
      <c r="VST98" s="129"/>
      <c r="VSU98" s="129"/>
      <c r="VSV98" s="129"/>
      <c r="VSW98" s="129"/>
      <c r="VSX98" s="129"/>
      <c r="VSY98" s="129"/>
      <c r="VSZ98" s="129"/>
      <c r="VTA98" s="129"/>
      <c r="VTB98" s="129"/>
      <c r="VTC98" s="129"/>
      <c r="VTD98" s="129"/>
      <c r="VTE98" s="129"/>
      <c r="VTF98" s="129"/>
      <c r="VTG98" s="129"/>
      <c r="VTH98" s="129"/>
      <c r="VTI98" s="129"/>
      <c r="VTJ98" s="129"/>
      <c r="VTK98" s="129"/>
      <c r="VTL98" s="129"/>
      <c r="VTM98" s="129"/>
      <c r="VTN98" s="129"/>
      <c r="VTO98" s="129"/>
      <c r="VTP98" s="129"/>
      <c r="VTQ98" s="129"/>
      <c r="VTR98" s="129"/>
      <c r="VTS98" s="129"/>
      <c r="VTT98" s="129"/>
      <c r="VTU98" s="129"/>
      <c r="VTV98" s="129"/>
      <c r="VTW98" s="129"/>
      <c r="VTX98" s="129"/>
      <c r="VTY98" s="129"/>
      <c r="VTZ98" s="129"/>
      <c r="VUA98" s="129"/>
      <c r="VUB98" s="129"/>
      <c r="VUC98" s="129"/>
      <c r="VUD98" s="129"/>
      <c r="VUE98" s="129"/>
      <c r="VUF98" s="129"/>
      <c r="VUG98" s="129"/>
      <c r="VUH98" s="129"/>
      <c r="VUI98" s="129"/>
      <c r="VUJ98" s="129"/>
      <c r="VUK98" s="129"/>
      <c r="VUL98" s="129"/>
      <c r="VUM98" s="129"/>
      <c r="VUN98" s="129"/>
      <c r="VUO98" s="129"/>
      <c r="VUP98" s="129"/>
      <c r="VUQ98" s="129"/>
      <c r="VUR98" s="129"/>
      <c r="VUS98" s="129"/>
      <c r="VUT98" s="129"/>
      <c r="VUU98" s="129"/>
      <c r="VUV98" s="129"/>
      <c r="VUW98" s="129"/>
      <c r="VUX98" s="129"/>
      <c r="VUY98" s="129"/>
      <c r="VUZ98" s="129"/>
      <c r="VVA98" s="129"/>
      <c r="VVB98" s="129"/>
      <c r="VVC98" s="129"/>
      <c r="VVD98" s="129"/>
      <c r="VVE98" s="129"/>
      <c r="VVF98" s="129"/>
      <c r="VVG98" s="129"/>
      <c r="VVH98" s="129"/>
      <c r="VVI98" s="129"/>
      <c r="VVJ98" s="129"/>
      <c r="VVK98" s="129"/>
      <c r="VVL98" s="129"/>
      <c r="VVM98" s="129"/>
      <c r="VVN98" s="129"/>
      <c r="VVO98" s="129"/>
      <c r="VVP98" s="129"/>
      <c r="VVQ98" s="129"/>
      <c r="VVR98" s="129"/>
      <c r="VVS98" s="129"/>
      <c r="VVT98" s="129"/>
      <c r="VVU98" s="129"/>
      <c r="VVV98" s="129"/>
      <c r="VVW98" s="129"/>
      <c r="VVX98" s="129"/>
      <c r="VVY98" s="129"/>
      <c r="VVZ98" s="129"/>
      <c r="VWA98" s="129"/>
      <c r="VWB98" s="129"/>
      <c r="VWC98" s="129"/>
      <c r="VWD98" s="129"/>
      <c r="VWE98" s="129"/>
      <c r="VWF98" s="129"/>
      <c r="VWG98" s="129"/>
      <c r="VWH98" s="129"/>
      <c r="VWI98" s="129"/>
      <c r="VWJ98" s="129"/>
      <c r="VWK98" s="129"/>
      <c r="VWL98" s="129"/>
      <c r="VWM98" s="129"/>
      <c r="VWN98" s="129"/>
      <c r="VWO98" s="129"/>
      <c r="VWP98" s="129"/>
      <c r="VWQ98" s="129"/>
      <c r="VWR98" s="129"/>
      <c r="VWS98" s="129"/>
      <c r="VWT98" s="129"/>
      <c r="VWU98" s="129"/>
      <c r="VWV98" s="129"/>
      <c r="VWW98" s="129"/>
      <c r="VWX98" s="129"/>
      <c r="VWY98" s="129"/>
      <c r="VWZ98" s="129"/>
      <c r="VXA98" s="129"/>
      <c r="VXB98" s="129"/>
      <c r="VXC98" s="129"/>
      <c r="VXD98" s="129"/>
      <c r="VXE98" s="129"/>
      <c r="VXF98" s="129"/>
      <c r="VXG98" s="129"/>
      <c r="VXH98" s="129"/>
      <c r="VXI98" s="129"/>
      <c r="VXJ98" s="129"/>
      <c r="VXK98" s="129"/>
      <c r="VXL98" s="129"/>
      <c r="VXM98" s="129"/>
      <c r="VXN98" s="129"/>
      <c r="VXO98" s="129"/>
      <c r="VXP98" s="129"/>
      <c r="VXQ98" s="129"/>
      <c r="VXR98" s="129"/>
      <c r="VXS98" s="129"/>
      <c r="VXT98" s="129"/>
      <c r="VXU98" s="129"/>
      <c r="VXV98" s="129"/>
      <c r="VXW98" s="129"/>
      <c r="VXX98" s="129"/>
      <c r="VXY98" s="129"/>
      <c r="VXZ98" s="129"/>
      <c r="VYA98" s="129"/>
      <c r="VYB98" s="129"/>
      <c r="VYC98" s="129"/>
      <c r="VYD98" s="129"/>
      <c r="VYE98" s="129"/>
      <c r="VYF98" s="129"/>
      <c r="VYG98" s="129"/>
      <c r="VYH98" s="129"/>
      <c r="VYI98" s="129"/>
      <c r="VYJ98" s="129"/>
      <c r="VYK98" s="129"/>
      <c r="VYL98" s="129"/>
      <c r="VYM98" s="129"/>
      <c r="VYN98" s="129"/>
      <c r="VYO98" s="129"/>
      <c r="VYP98" s="129"/>
      <c r="VYQ98" s="129"/>
      <c r="VYR98" s="129"/>
      <c r="VYS98" s="129"/>
      <c r="VYT98" s="129"/>
      <c r="VYU98" s="129"/>
      <c r="VYV98" s="129"/>
      <c r="VYW98" s="129"/>
      <c r="VYX98" s="129"/>
      <c r="VYY98" s="129"/>
      <c r="VYZ98" s="129"/>
      <c r="VZA98" s="129"/>
      <c r="VZB98" s="129"/>
      <c r="VZC98" s="129"/>
      <c r="VZD98" s="129"/>
      <c r="VZE98" s="129"/>
      <c r="VZF98" s="129"/>
      <c r="VZG98" s="129"/>
      <c r="VZH98" s="129"/>
      <c r="VZI98" s="129"/>
      <c r="VZJ98" s="129"/>
      <c r="VZK98" s="129"/>
      <c r="VZL98" s="129"/>
      <c r="VZM98" s="129"/>
      <c r="VZN98" s="129"/>
      <c r="VZO98" s="129"/>
      <c r="VZP98" s="129"/>
      <c r="VZQ98" s="129"/>
      <c r="VZR98" s="129"/>
      <c r="VZS98" s="129"/>
      <c r="VZT98" s="129"/>
      <c r="VZU98" s="129"/>
      <c r="VZV98" s="129"/>
      <c r="VZW98" s="129"/>
      <c r="VZX98" s="129"/>
      <c r="VZY98" s="129"/>
      <c r="VZZ98" s="129"/>
      <c r="WAA98" s="129"/>
      <c r="WAB98" s="129"/>
      <c r="WAC98" s="129"/>
      <c r="WAD98" s="129"/>
      <c r="WAE98" s="129"/>
      <c r="WAF98" s="129"/>
      <c r="WAG98" s="129"/>
      <c r="WAH98" s="129"/>
      <c r="WAI98" s="129"/>
      <c r="WAJ98" s="129"/>
      <c r="WAK98" s="129"/>
      <c r="WAL98" s="129"/>
      <c r="WAM98" s="129"/>
      <c r="WAN98" s="129"/>
      <c r="WAO98" s="129"/>
      <c r="WAP98" s="129"/>
      <c r="WAQ98" s="129"/>
      <c r="WAR98" s="129"/>
      <c r="WAS98" s="129"/>
      <c r="WAT98" s="129"/>
      <c r="WAU98" s="129"/>
      <c r="WAV98" s="129"/>
      <c r="WAW98" s="129"/>
      <c r="WAX98" s="129"/>
      <c r="WAY98" s="129"/>
      <c r="WAZ98" s="129"/>
      <c r="WBA98" s="129"/>
      <c r="WBB98" s="129"/>
      <c r="WBC98" s="129"/>
      <c r="WBD98" s="129"/>
      <c r="WBE98" s="129"/>
      <c r="WBF98" s="129"/>
      <c r="WBG98" s="129"/>
      <c r="WBH98" s="129"/>
      <c r="WBI98" s="129"/>
      <c r="WBJ98" s="129"/>
      <c r="WBK98" s="129"/>
      <c r="WBL98" s="129"/>
      <c r="WBM98" s="129"/>
      <c r="WBN98" s="129"/>
      <c r="WBO98" s="129"/>
      <c r="WBP98" s="129"/>
      <c r="WBQ98" s="129"/>
      <c r="WBR98" s="129"/>
      <c r="WBS98" s="129"/>
      <c r="WBT98" s="129"/>
      <c r="WBU98" s="129"/>
      <c r="WBV98" s="129"/>
      <c r="WBW98" s="129"/>
      <c r="WBX98" s="129"/>
      <c r="WBY98" s="129"/>
      <c r="WBZ98" s="129"/>
      <c r="WCA98" s="129"/>
      <c r="WCB98" s="129"/>
      <c r="WCC98" s="129"/>
      <c r="WCD98" s="129"/>
      <c r="WCE98" s="129"/>
      <c r="WCF98" s="129"/>
      <c r="WCG98" s="129"/>
      <c r="WCH98" s="129"/>
      <c r="WCI98" s="129"/>
      <c r="WCJ98" s="129"/>
      <c r="WCK98" s="129"/>
      <c r="WCL98" s="129"/>
      <c r="WCM98" s="129"/>
      <c r="WCN98" s="129"/>
      <c r="WCO98" s="129"/>
      <c r="WCP98" s="129"/>
      <c r="WCQ98" s="129"/>
      <c r="WCR98" s="129"/>
      <c r="WCS98" s="129"/>
      <c r="WCT98" s="129"/>
      <c r="WCU98" s="129"/>
      <c r="WCV98" s="129"/>
      <c r="WCW98" s="129"/>
      <c r="WCX98" s="129"/>
      <c r="WCY98" s="129"/>
      <c r="WCZ98" s="129"/>
      <c r="WDA98" s="129"/>
      <c r="WDB98" s="129"/>
      <c r="WDC98" s="129"/>
      <c r="WDD98" s="129"/>
      <c r="WDE98" s="129"/>
      <c r="WDF98" s="129"/>
      <c r="WDG98" s="129"/>
      <c r="WDH98" s="129"/>
      <c r="WDI98" s="129"/>
      <c r="WDJ98" s="129"/>
      <c r="WDK98" s="129"/>
      <c r="WDL98" s="129"/>
      <c r="WDM98" s="129"/>
      <c r="WDN98" s="129"/>
      <c r="WDO98" s="129"/>
      <c r="WDP98" s="129"/>
      <c r="WDQ98" s="129"/>
      <c r="WDR98" s="129"/>
      <c r="WDS98" s="129"/>
      <c r="WDT98" s="129"/>
      <c r="WDU98" s="129"/>
      <c r="WDV98" s="129"/>
      <c r="WDW98" s="129"/>
      <c r="WDX98" s="129"/>
      <c r="WDY98" s="129"/>
      <c r="WDZ98" s="129"/>
      <c r="WEA98" s="129"/>
      <c r="WEB98" s="129"/>
      <c r="WEC98" s="129"/>
      <c r="WED98" s="129"/>
      <c r="WEE98" s="129"/>
      <c r="WEF98" s="129"/>
      <c r="WEG98" s="129"/>
      <c r="WEH98" s="129"/>
      <c r="WEI98" s="129"/>
      <c r="WEJ98" s="129"/>
      <c r="WEK98" s="129"/>
      <c r="WEL98" s="129"/>
      <c r="WEM98" s="129"/>
      <c r="WEN98" s="129"/>
      <c r="WEO98" s="129"/>
      <c r="WEP98" s="129"/>
      <c r="WEQ98" s="129"/>
      <c r="WER98" s="129"/>
      <c r="WES98" s="129"/>
      <c r="WET98" s="129"/>
      <c r="WEU98" s="129"/>
      <c r="WEV98" s="129"/>
      <c r="WEW98" s="129"/>
      <c r="WEX98" s="129"/>
      <c r="WEY98" s="129"/>
      <c r="WEZ98" s="129"/>
      <c r="WFA98" s="129"/>
      <c r="WFB98" s="129"/>
      <c r="WFC98" s="129"/>
      <c r="WFD98" s="129"/>
      <c r="WFE98" s="129"/>
      <c r="WFF98" s="129"/>
      <c r="WFG98" s="129"/>
      <c r="WFH98" s="129"/>
      <c r="WFI98" s="129"/>
      <c r="WFJ98" s="129"/>
      <c r="WFK98" s="129"/>
      <c r="WFL98" s="129"/>
      <c r="WFM98" s="129"/>
      <c r="WFN98" s="129"/>
      <c r="WFO98" s="129"/>
      <c r="WFP98" s="129"/>
      <c r="WFQ98" s="129"/>
      <c r="WFR98" s="129"/>
      <c r="WFS98" s="129"/>
      <c r="WFT98" s="129"/>
      <c r="WFU98" s="129"/>
      <c r="WFV98" s="129"/>
      <c r="WFW98" s="129"/>
      <c r="WFX98" s="129"/>
      <c r="WFY98" s="129"/>
      <c r="WFZ98" s="129"/>
      <c r="WGA98" s="129"/>
      <c r="WGB98" s="129"/>
      <c r="WGC98" s="129"/>
      <c r="WGD98" s="129"/>
      <c r="WGE98" s="129"/>
      <c r="WGF98" s="129"/>
      <c r="WGG98" s="129"/>
      <c r="WGH98" s="129"/>
      <c r="WGI98" s="129"/>
      <c r="WGJ98" s="129"/>
      <c r="WGK98" s="129"/>
      <c r="WGL98" s="129"/>
      <c r="WGM98" s="129"/>
      <c r="WGN98" s="129"/>
      <c r="WGO98" s="129"/>
      <c r="WGP98" s="129"/>
      <c r="WGQ98" s="129"/>
      <c r="WGR98" s="129"/>
      <c r="WGS98" s="129"/>
      <c r="WGT98" s="129"/>
      <c r="WGU98" s="129"/>
      <c r="WGV98" s="129"/>
      <c r="WGW98" s="129"/>
      <c r="WGX98" s="129"/>
      <c r="WGY98" s="129"/>
      <c r="WGZ98" s="129"/>
      <c r="WHA98" s="129"/>
      <c r="WHB98" s="129"/>
      <c r="WHC98" s="129"/>
      <c r="WHD98" s="129"/>
      <c r="WHE98" s="129"/>
      <c r="WHF98" s="129"/>
      <c r="WHG98" s="129"/>
      <c r="WHH98" s="129"/>
      <c r="WHI98" s="129"/>
      <c r="WHJ98" s="129"/>
      <c r="WHK98" s="129"/>
      <c r="WHL98" s="129"/>
      <c r="WHM98" s="129"/>
      <c r="WHN98" s="129"/>
      <c r="WHO98" s="129"/>
      <c r="WHP98" s="129"/>
      <c r="WHQ98" s="129"/>
      <c r="WHR98" s="129"/>
      <c r="WHS98" s="129"/>
      <c r="WHT98" s="129"/>
      <c r="WHU98" s="129"/>
      <c r="WHV98" s="129"/>
      <c r="WHW98" s="129"/>
      <c r="WHX98" s="129"/>
      <c r="WHY98" s="129"/>
      <c r="WHZ98" s="129"/>
      <c r="WIA98" s="129"/>
      <c r="WIB98" s="129"/>
      <c r="WIC98" s="129"/>
      <c r="WID98" s="129"/>
      <c r="WIE98" s="129"/>
      <c r="WIF98" s="129"/>
      <c r="WIG98" s="129"/>
      <c r="WIH98" s="129"/>
      <c r="WII98" s="129"/>
      <c r="WIJ98" s="129"/>
      <c r="WIK98" s="129"/>
      <c r="WIL98" s="129"/>
      <c r="WIM98" s="129"/>
      <c r="WIN98" s="129"/>
      <c r="WIO98" s="129"/>
      <c r="WIP98" s="129"/>
      <c r="WIQ98" s="129"/>
      <c r="WIR98" s="129"/>
      <c r="WIS98" s="129"/>
      <c r="WIT98" s="129"/>
      <c r="WIU98" s="129"/>
      <c r="WIV98" s="129"/>
      <c r="WIW98" s="129"/>
      <c r="WIX98" s="129"/>
      <c r="WIY98" s="129"/>
      <c r="WIZ98" s="129"/>
      <c r="WJA98" s="129"/>
      <c r="WJB98" s="129"/>
      <c r="WJC98" s="129"/>
      <c r="WJD98" s="129"/>
      <c r="WJE98" s="129"/>
      <c r="WJF98" s="129"/>
      <c r="WJG98" s="129"/>
      <c r="WJH98" s="129"/>
      <c r="WJI98" s="129"/>
      <c r="WJJ98" s="129"/>
      <c r="WJK98" s="129"/>
      <c r="WJL98" s="129"/>
      <c r="WJM98" s="129"/>
      <c r="WJN98" s="129"/>
      <c r="WJO98" s="129"/>
      <c r="WJP98" s="129"/>
      <c r="WJQ98" s="129"/>
      <c r="WJR98" s="129"/>
      <c r="WJS98" s="129"/>
      <c r="WJT98" s="129"/>
      <c r="WJU98" s="129"/>
      <c r="WJV98" s="129"/>
      <c r="WJW98" s="129"/>
      <c r="WJX98" s="129"/>
      <c r="WJY98" s="129"/>
      <c r="WJZ98" s="129"/>
      <c r="WKA98" s="129"/>
      <c r="WKB98" s="129"/>
      <c r="WKC98" s="129"/>
      <c r="WKD98" s="129"/>
      <c r="WKE98" s="129"/>
      <c r="WKF98" s="129"/>
      <c r="WKG98" s="129"/>
      <c r="WKH98" s="129"/>
      <c r="WKI98" s="129"/>
      <c r="WKJ98" s="129"/>
      <c r="WKK98" s="129"/>
      <c r="WKL98" s="129"/>
      <c r="WKM98" s="129"/>
      <c r="WKN98" s="129"/>
      <c r="WKO98" s="129"/>
      <c r="WKP98" s="129"/>
      <c r="WKQ98" s="129"/>
      <c r="WKR98" s="129"/>
      <c r="WKS98" s="129"/>
      <c r="WKT98" s="129"/>
      <c r="WKU98" s="129"/>
      <c r="WKV98" s="129"/>
      <c r="WKW98" s="129"/>
      <c r="WKX98" s="129"/>
      <c r="WKY98" s="129"/>
      <c r="WKZ98" s="129"/>
      <c r="WLA98" s="129"/>
      <c r="WLB98" s="129"/>
      <c r="WLC98" s="129"/>
      <c r="WLD98" s="129"/>
      <c r="WLE98" s="129"/>
      <c r="WLF98" s="129"/>
      <c r="WLG98" s="129"/>
      <c r="WLH98" s="129"/>
      <c r="WLI98" s="129"/>
      <c r="WLJ98" s="129"/>
      <c r="WLK98" s="129"/>
      <c r="WLL98" s="129"/>
      <c r="WLM98" s="129"/>
      <c r="WLN98" s="129"/>
      <c r="WLO98" s="129"/>
      <c r="WLP98" s="129"/>
      <c r="WLQ98" s="129"/>
      <c r="WLR98" s="129"/>
      <c r="WLS98" s="129"/>
      <c r="WLT98" s="129"/>
      <c r="WLU98" s="129"/>
      <c r="WLV98" s="129"/>
      <c r="WLW98" s="129"/>
      <c r="WLX98" s="129"/>
      <c r="WLY98" s="129"/>
      <c r="WLZ98" s="129"/>
      <c r="WMA98" s="129"/>
      <c r="WMB98" s="129"/>
      <c r="WMC98" s="129"/>
      <c r="WMD98" s="129"/>
      <c r="WME98" s="129"/>
      <c r="WMF98" s="129"/>
      <c r="WMG98" s="129"/>
      <c r="WMH98" s="129"/>
      <c r="WMI98" s="129"/>
      <c r="WMJ98" s="129"/>
      <c r="WMK98" s="129"/>
      <c r="WML98" s="129"/>
      <c r="WMM98" s="129"/>
      <c r="WMN98" s="129"/>
      <c r="WMO98" s="129"/>
      <c r="WMP98" s="129"/>
      <c r="WMQ98" s="129"/>
      <c r="WMR98" s="129"/>
      <c r="WMS98" s="129"/>
      <c r="WMT98" s="129"/>
      <c r="WMU98" s="129"/>
      <c r="WMV98" s="129"/>
      <c r="WMW98" s="129"/>
      <c r="WMX98" s="129"/>
      <c r="WMY98" s="129"/>
      <c r="WMZ98" s="129"/>
      <c r="WNA98" s="129"/>
      <c r="WNB98" s="129"/>
      <c r="WNC98" s="129"/>
      <c r="WND98" s="129"/>
      <c r="WNE98" s="129"/>
      <c r="WNF98" s="129"/>
      <c r="WNG98" s="129"/>
      <c r="WNH98" s="129"/>
      <c r="WNI98" s="129"/>
      <c r="WNJ98" s="129"/>
      <c r="WNK98" s="129"/>
      <c r="WNL98" s="129"/>
      <c r="WNM98" s="129"/>
      <c r="WNN98" s="129"/>
      <c r="WNO98" s="129"/>
      <c r="WNP98" s="129"/>
      <c r="WNQ98" s="129"/>
      <c r="WNR98" s="129"/>
      <c r="WNS98" s="129"/>
      <c r="WNT98" s="129"/>
      <c r="WNU98" s="129"/>
      <c r="WNV98" s="129"/>
      <c r="WNW98" s="129"/>
      <c r="WNX98" s="129"/>
      <c r="WNY98" s="129"/>
      <c r="WNZ98" s="129"/>
      <c r="WOA98" s="129"/>
      <c r="WOB98" s="129"/>
      <c r="WOC98" s="129"/>
      <c r="WOD98" s="129"/>
      <c r="WOE98" s="129"/>
      <c r="WOF98" s="129"/>
      <c r="WOG98" s="129"/>
      <c r="WOH98" s="129"/>
      <c r="WOI98" s="129"/>
      <c r="WOJ98" s="129"/>
      <c r="WOK98" s="129"/>
      <c r="WOL98" s="129"/>
      <c r="WOM98" s="129"/>
      <c r="WON98" s="129"/>
      <c r="WOO98" s="129"/>
      <c r="WOP98" s="129"/>
      <c r="WOQ98" s="129"/>
      <c r="WOR98" s="129"/>
      <c r="WOS98" s="129"/>
      <c r="WOT98" s="129"/>
      <c r="WOU98" s="129"/>
      <c r="WOV98" s="129"/>
      <c r="WOW98" s="129"/>
      <c r="WOX98" s="129"/>
      <c r="WOY98" s="129"/>
      <c r="WOZ98" s="129"/>
      <c r="WPA98" s="129"/>
      <c r="WPB98" s="129"/>
      <c r="WPC98" s="129"/>
      <c r="WPD98" s="129"/>
      <c r="WPE98" s="129"/>
      <c r="WPF98" s="129"/>
      <c r="WPG98" s="129"/>
      <c r="WPH98" s="129"/>
      <c r="WPI98" s="129"/>
      <c r="WPJ98" s="129"/>
      <c r="WPK98" s="129"/>
      <c r="WPL98" s="129"/>
      <c r="WPM98" s="129"/>
      <c r="WPN98" s="129"/>
      <c r="WPO98" s="129"/>
      <c r="WPP98" s="129"/>
      <c r="WPQ98" s="129"/>
      <c r="WPR98" s="129"/>
      <c r="WPS98" s="129"/>
      <c r="WPT98" s="129"/>
      <c r="WPU98" s="129"/>
      <c r="WPV98" s="129"/>
      <c r="WPW98" s="129"/>
      <c r="WPX98" s="129"/>
      <c r="WPY98" s="129"/>
      <c r="WPZ98" s="129"/>
      <c r="WQA98" s="129"/>
      <c r="WQB98" s="129"/>
      <c r="WQC98" s="129"/>
      <c r="WQD98" s="129"/>
      <c r="WQE98" s="129"/>
      <c r="WQF98" s="129"/>
      <c r="WQG98" s="129"/>
      <c r="WQH98" s="129"/>
      <c r="WQI98" s="129"/>
      <c r="WQJ98" s="129"/>
      <c r="WQK98" s="129"/>
      <c r="WQL98" s="129"/>
      <c r="WQM98" s="129"/>
      <c r="WQN98" s="129"/>
      <c r="WQO98" s="129"/>
      <c r="WQP98" s="129"/>
      <c r="WQQ98" s="129"/>
      <c r="WQR98" s="129"/>
      <c r="WQS98" s="129"/>
      <c r="WQT98" s="129"/>
      <c r="WQU98" s="129"/>
      <c r="WQV98" s="129"/>
      <c r="WQW98" s="129"/>
      <c r="WQX98" s="129"/>
      <c r="WQY98" s="129"/>
      <c r="WQZ98" s="129"/>
      <c r="WRA98" s="129"/>
      <c r="WRB98" s="129"/>
      <c r="WRC98" s="129"/>
      <c r="WRD98" s="129"/>
      <c r="WRE98" s="129"/>
      <c r="WRF98" s="129"/>
      <c r="WRG98" s="129"/>
      <c r="WRH98" s="129"/>
      <c r="WRI98" s="129"/>
      <c r="WRJ98" s="129"/>
      <c r="WRK98" s="129"/>
      <c r="WRL98" s="129"/>
      <c r="WRM98" s="129"/>
      <c r="WRN98" s="129"/>
      <c r="WRO98" s="129"/>
      <c r="WRP98" s="129"/>
      <c r="WRQ98" s="129"/>
      <c r="WRR98" s="129"/>
      <c r="WRS98" s="129"/>
      <c r="WRT98" s="129"/>
      <c r="WRU98" s="129"/>
      <c r="WRV98" s="129"/>
      <c r="WRW98" s="129"/>
      <c r="WRX98" s="129"/>
      <c r="WRY98" s="129"/>
      <c r="WRZ98" s="129"/>
      <c r="WSA98" s="129"/>
      <c r="WSB98" s="129"/>
      <c r="WSC98" s="129"/>
      <c r="WSD98" s="129"/>
      <c r="WSE98" s="129"/>
      <c r="WSF98" s="129"/>
      <c r="WSG98" s="129"/>
      <c r="WSH98" s="129"/>
      <c r="WSI98" s="129"/>
      <c r="WSJ98" s="129"/>
      <c r="WSK98" s="129"/>
      <c r="WSL98" s="129"/>
      <c r="WSM98" s="129"/>
      <c r="WSN98" s="129"/>
      <c r="WSO98" s="129"/>
    </row>
    <row r="99" spans="1:16057" s="47" customFormat="1" ht="24" hidden="1" x14ac:dyDescent="0.25">
      <c r="A99" s="16" t="s">
        <v>20</v>
      </c>
      <c r="B99" s="16" t="s">
        <v>29</v>
      </c>
      <c r="C99" s="16" t="s">
        <v>673</v>
      </c>
      <c r="D99" s="16" t="s">
        <v>862</v>
      </c>
      <c r="E99" s="16" t="s">
        <v>447</v>
      </c>
      <c r="F99" s="307">
        <v>30</v>
      </c>
      <c r="G99" s="16">
        <v>5</v>
      </c>
      <c r="H99" s="16">
        <v>48</v>
      </c>
      <c r="I99" s="16">
        <f t="shared" si="26"/>
        <v>240</v>
      </c>
      <c r="J99" s="137">
        <v>2024</v>
      </c>
      <c r="K99" s="70">
        <v>45292</v>
      </c>
      <c r="L99" s="147">
        <v>45657</v>
      </c>
      <c r="M99" s="148">
        <f t="shared" si="27"/>
        <v>7200</v>
      </c>
      <c r="N99" s="319"/>
      <c r="O99" s="319"/>
      <c r="P99" s="319"/>
      <c r="Q99" s="319"/>
      <c r="R99" s="57">
        <f t="shared" si="28"/>
        <v>7200</v>
      </c>
      <c r="S99" s="305" t="s">
        <v>863</v>
      </c>
      <c r="T99" s="16" t="s">
        <v>907</v>
      </c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  <c r="IU99" s="129"/>
      <c r="IV99" s="129"/>
      <c r="IW99" s="129"/>
      <c r="IX99" s="129"/>
      <c r="IY99" s="129"/>
      <c r="IZ99" s="129"/>
      <c r="JA99" s="129"/>
      <c r="JB99" s="129"/>
      <c r="JC99" s="129"/>
      <c r="JD99" s="129"/>
      <c r="JE99" s="129"/>
      <c r="JF99" s="129"/>
      <c r="JG99" s="129"/>
      <c r="JH99" s="129"/>
      <c r="JI99" s="129"/>
      <c r="JJ99" s="129"/>
      <c r="JK99" s="129"/>
      <c r="JL99" s="129"/>
      <c r="JM99" s="129"/>
      <c r="JN99" s="129"/>
      <c r="JO99" s="129"/>
      <c r="JP99" s="129"/>
      <c r="JQ99" s="129"/>
      <c r="JR99" s="129"/>
      <c r="JS99" s="129"/>
      <c r="JT99" s="129"/>
      <c r="JU99" s="129"/>
      <c r="JV99" s="129"/>
      <c r="JW99" s="129"/>
      <c r="JX99" s="129"/>
      <c r="JY99" s="129"/>
      <c r="JZ99" s="129"/>
      <c r="KA99" s="129"/>
      <c r="KB99" s="129"/>
      <c r="KC99" s="129"/>
      <c r="KD99" s="129"/>
      <c r="KE99" s="129"/>
      <c r="KF99" s="129"/>
      <c r="KG99" s="129"/>
      <c r="KH99" s="129"/>
      <c r="KI99" s="129"/>
      <c r="KJ99" s="129"/>
      <c r="KK99" s="129"/>
      <c r="KL99" s="129"/>
      <c r="KM99" s="129"/>
      <c r="KN99" s="129"/>
      <c r="KO99" s="129"/>
      <c r="KP99" s="129"/>
      <c r="KQ99" s="129"/>
      <c r="KR99" s="129"/>
      <c r="KS99" s="129"/>
      <c r="KT99" s="129"/>
      <c r="KU99" s="129"/>
      <c r="KV99" s="129"/>
      <c r="KW99" s="129"/>
      <c r="KX99" s="129"/>
      <c r="KY99" s="129"/>
      <c r="KZ99" s="129"/>
      <c r="LA99" s="129"/>
      <c r="LB99" s="129"/>
      <c r="LC99" s="129"/>
      <c r="LD99" s="129"/>
      <c r="LE99" s="129"/>
      <c r="LF99" s="129"/>
      <c r="LG99" s="129"/>
      <c r="LH99" s="129"/>
      <c r="LI99" s="129"/>
      <c r="LJ99" s="129"/>
      <c r="LK99" s="129"/>
      <c r="LL99" s="129"/>
      <c r="LM99" s="129"/>
      <c r="LN99" s="129"/>
      <c r="LO99" s="129"/>
      <c r="LP99" s="129"/>
      <c r="LQ99" s="129"/>
      <c r="LR99" s="129"/>
      <c r="LS99" s="129"/>
      <c r="LT99" s="129"/>
      <c r="LU99" s="129"/>
      <c r="LV99" s="129"/>
      <c r="LW99" s="129"/>
      <c r="LX99" s="129"/>
      <c r="LY99" s="129"/>
      <c r="LZ99" s="129"/>
      <c r="MA99" s="129"/>
      <c r="MB99" s="129"/>
      <c r="MC99" s="129"/>
      <c r="MD99" s="129"/>
      <c r="ME99" s="129"/>
      <c r="MF99" s="129"/>
      <c r="MG99" s="129"/>
      <c r="MH99" s="129"/>
      <c r="MI99" s="129"/>
      <c r="MJ99" s="129"/>
      <c r="MK99" s="129"/>
      <c r="ML99" s="129"/>
      <c r="MM99" s="129"/>
      <c r="MN99" s="129"/>
      <c r="MO99" s="129"/>
      <c r="MP99" s="129"/>
      <c r="MQ99" s="129"/>
      <c r="MR99" s="129"/>
      <c r="MS99" s="129"/>
      <c r="MT99" s="129"/>
      <c r="MU99" s="129"/>
      <c r="MV99" s="129"/>
      <c r="MW99" s="129"/>
      <c r="MX99" s="129"/>
      <c r="MY99" s="129"/>
      <c r="MZ99" s="129"/>
      <c r="NA99" s="129"/>
      <c r="NB99" s="129"/>
      <c r="NC99" s="129"/>
      <c r="ND99" s="129"/>
      <c r="NE99" s="129"/>
      <c r="NF99" s="129"/>
      <c r="NG99" s="129"/>
      <c r="NH99" s="129"/>
      <c r="NI99" s="129"/>
      <c r="NJ99" s="129"/>
      <c r="NK99" s="129"/>
      <c r="NL99" s="129"/>
      <c r="NM99" s="129"/>
      <c r="NN99" s="129"/>
      <c r="NO99" s="129"/>
      <c r="NP99" s="129"/>
      <c r="NQ99" s="129"/>
      <c r="NR99" s="129"/>
      <c r="NS99" s="129"/>
      <c r="NT99" s="129"/>
      <c r="NU99" s="129"/>
      <c r="NV99" s="129"/>
      <c r="NW99" s="129"/>
      <c r="NX99" s="129"/>
      <c r="NY99" s="129"/>
      <c r="NZ99" s="129"/>
      <c r="OA99" s="129"/>
      <c r="OB99" s="129"/>
      <c r="OC99" s="129"/>
      <c r="OD99" s="129"/>
      <c r="OE99" s="129"/>
      <c r="OF99" s="129"/>
      <c r="OG99" s="129"/>
      <c r="OH99" s="129"/>
      <c r="OI99" s="129"/>
      <c r="OJ99" s="129"/>
      <c r="OK99" s="129"/>
      <c r="OL99" s="129"/>
      <c r="OM99" s="129"/>
      <c r="ON99" s="129"/>
      <c r="OO99" s="129"/>
      <c r="OP99" s="129"/>
      <c r="OQ99" s="129"/>
      <c r="OR99" s="129"/>
      <c r="OS99" s="129"/>
      <c r="OT99" s="129"/>
      <c r="OU99" s="129"/>
      <c r="OV99" s="129"/>
      <c r="OW99" s="129"/>
      <c r="OX99" s="129"/>
      <c r="OY99" s="129"/>
      <c r="OZ99" s="129"/>
      <c r="PA99" s="129"/>
      <c r="PB99" s="129"/>
      <c r="PC99" s="129"/>
      <c r="PD99" s="129"/>
      <c r="PE99" s="129"/>
      <c r="PF99" s="129"/>
      <c r="PG99" s="129"/>
      <c r="PH99" s="129"/>
      <c r="PI99" s="129"/>
      <c r="PJ99" s="129"/>
      <c r="PK99" s="129"/>
      <c r="PL99" s="129"/>
      <c r="PM99" s="129"/>
      <c r="PN99" s="129"/>
      <c r="PO99" s="129"/>
      <c r="PP99" s="129"/>
      <c r="PQ99" s="129"/>
      <c r="PR99" s="129"/>
      <c r="PS99" s="129"/>
      <c r="PT99" s="129"/>
      <c r="PU99" s="129"/>
      <c r="PV99" s="129"/>
      <c r="PW99" s="129"/>
      <c r="PX99" s="129"/>
      <c r="PY99" s="129"/>
      <c r="PZ99" s="129"/>
      <c r="QA99" s="129"/>
      <c r="QB99" s="129"/>
      <c r="QC99" s="129"/>
      <c r="QD99" s="129"/>
      <c r="QE99" s="129"/>
      <c r="QF99" s="129"/>
      <c r="QG99" s="129"/>
      <c r="QH99" s="129"/>
      <c r="QI99" s="129"/>
      <c r="QJ99" s="129"/>
      <c r="QK99" s="129"/>
      <c r="QL99" s="129"/>
      <c r="QM99" s="129"/>
      <c r="QN99" s="129"/>
      <c r="QO99" s="129"/>
      <c r="QP99" s="129"/>
      <c r="QQ99" s="129"/>
      <c r="QR99" s="129"/>
      <c r="QS99" s="129"/>
      <c r="QT99" s="129"/>
      <c r="QU99" s="129"/>
      <c r="QV99" s="129"/>
      <c r="QW99" s="129"/>
      <c r="QX99" s="129"/>
      <c r="QY99" s="129"/>
      <c r="QZ99" s="129"/>
      <c r="RA99" s="129"/>
      <c r="RB99" s="129"/>
      <c r="RC99" s="129"/>
      <c r="RD99" s="129"/>
      <c r="RE99" s="129"/>
      <c r="RF99" s="129"/>
      <c r="RG99" s="129"/>
      <c r="RH99" s="129"/>
      <c r="RI99" s="129"/>
      <c r="RJ99" s="129"/>
      <c r="RK99" s="129"/>
      <c r="RL99" s="129"/>
      <c r="RM99" s="129"/>
      <c r="RN99" s="129"/>
      <c r="RO99" s="129"/>
      <c r="RP99" s="129"/>
      <c r="RQ99" s="129"/>
      <c r="RR99" s="129"/>
      <c r="RS99" s="129"/>
      <c r="RT99" s="129"/>
      <c r="RU99" s="129"/>
      <c r="RV99" s="129"/>
      <c r="RW99" s="129"/>
      <c r="RX99" s="129"/>
      <c r="RY99" s="129"/>
      <c r="RZ99" s="129"/>
      <c r="SA99" s="129"/>
      <c r="SB99" s="129"/>
      <c r="SC99" s="129"/>
      <c r="SD99" s="129"/>
      <c r="SE99" s="129"/>
      <c r="SF99" s="129"/>
      <c r="SG99" s="129"/>
      <c r="SH99" s="129"/>
      <c r="SI99" s="129"/>
      <c r="SJ99" s="129"/>
      <c r="SK99" s="129"/>
      <c r="SL99" s="129"/>
      <c r="SM99" s="129"/>
      <c r="SN99" s="129"/>
      <c r="SO99" s="129"/>
      <c r="SP99" s="129"/>
      <c r="SQ99" s="129"/>
      <c r="SR99" s="129"/>
      <c r="SS99" s="129"/>
      <c r="ST99" s="129"/>
      <c r="SU99" s="129"/>
      <c r="SV99" s="129"/>
      <c r="SW99" s="129"/>
      <c r="SX99" s="129"/>
      <c r="SY99" s="129"/>
      <c r="SZ99" s="129"/>
      <c r="TA99" s="129"/>
      <c r="TB99" s="129"/>
      <c r="TC99" s="129"/>
      <c r="TD99" s="129"/>
      <c r="TE99" s="129"/>
      <c r="TF99" s="129"/>
      <c r="TG99" s="129"/>
      <c r="TH99" s="129"/>
      <c r="TI99" s="129"/>
      <c r="TJ99" s="129"/>
      <c r="TK99" s="129"/>
      <c r="TL99" s="129"/>
      <c r="TM99" s="129"/>
      <c r="TN99" s="129"/>
      <c r="TO99" s="129"/>
      <c r="TP99" s="129"/>
      <c r="TQ99" s="129"/>
      <c r="TR99" s="129"/>
      <c r="TS99" s="129"/>
      <c r="TT99" s="129"/>
      <c r="TU99" s="129"/>
      <c r="TV99" s="129"/>
      <c r="TW99" s="129"/>
      <c r="TX99" s="129"/>
      <c r="TY99" s="129"/>
      <c r="TZ99" s="129"/>
      <c r="UA99" s="129"/>
      <c r="UB99" s="129"/>
      <c r="UC99" s="129"/>
      <c r="UD99" s="129"/>
      <c r="UE99" s="129"/>
      <c r="UF99" s="129"/>
      <c r="UG99" s="129"/>
      <c r="UH99" s="129"/>
      <c r="UI99" s="129"/>
      <c r="UJ99" s="129"/>
      <c r="UK99" s="129"/>
      <c r="UL99" s="129"/>
      <c r="UM99" s="129"/>
      <c r="UN99" s="129"/>
      <c r="UO99" s="129"/>
      <c r="UP99" s="129"/>
      <c r="UQ99" s="129"/>
      <c r="UR99" s="129"/>
      <c r="US99" s="129"/>
      <c r="UT99" s="129"/>
      <c r="UU99" s="129"/>
      <c r="UV99" s="129"/>
      <c r="UW99" s="129"/>
      <c r="UX99" s="129"/>
      <c r="UY99" s="129"/>
      <c r="UZ99" s="129"/>
      <c r="VA99" s="129"/>
      <c r="VB99" s="129"/>
      <c r="VC99" s="129"/>
      <c r="VD99" s="129"/>
      <c r="VE99" s="129"/>
      <c r="VF99" s="129"/>
      <c r="VG99" s="129"/>
      <c r="VH99" s="129"/>
      <c r="VI99" s="129"/>
      <c r="VJ99" s="129"/>
      <c r="VK99" s="129"/>
      <c r="VL99" s="129"/>
      <c r="VM99" s="129"/>
      <c r="VN99" s="129"/>
      <c r="VO99" s="129"/>
      <c r="VP99" s="129"/>
      <c r="VQ99" s="129"/>
      <c r="VR99" s="129"/>
      <c r="VS99" s="129"/>
      <c r="VT99" s="129"/>
      <c r="VU99" s="129"/>
      <c r="VV99" s="129"/>
      <c r="VW99" s="129"/>
      <c r="VX99" s="129"/>
      <c r="VY99" s="129"/>
      <c r="VZ99" s="129"/>
      <c r="WA99" s="129"/>
      <c r="WB99" s="129"/>
      <c r="WC99" s="129"/>
      <c r="WD99" s="129"/>
      <c r="WE99" s="129"/>
      <c r="WF99" s="129"/>
      <c r="WG99" s="129"/>
      <c r="WH99" s="129"/>
      <c r="WI99" s="129"/>
      <c r="WJ99" s="129"/>
      <c r="WK99" s="129"/>
      <c r="WL99" s="129"/>
      <c r="WM99" s="129"/>
      <c r="WN99" s="129"/>
      <c r="WO99" s="129"/>
      <c r="WP99" s="129"/>
      <c r="WQ99" s="129"/>
      <c r="WR99" s="129"/>
      <c r="WS99" s="129"/>
      <c r="WT99" s="129"/>
      <c r="WU99" s="129"/>
      <c r="WV99" s="129"/>
      <c r="WW99" s="129"/>
      <c r="WX99" s="129"/>
      <c r="WY99" s="129"/>
      <c r="WZ99" s="129"/>
      <c r="XA99" s="129"/>
      <c r="XB99" s="129"/>
      <c r="XC99" s="129"/>
      <c r="XD99" s="129"/>
      <c r="XE99" s="129"/>
      <c r="XF99" s="129"/>
      <c r="XG99" s="129"/>
      <c r="XH99" s="129"/>
      <c r="XI99" s="129"/>
      <c r="XJ99" s="129"/>
      <c r="XK99" s="129"/>
      <c r="XL99" s="129"/>
      <c r="XM99" s="129"/>
      <c r="XN99" s="129"/>
      <c r="XO99" s="129"/>
      <c r="XP99" s="129"/>
      <c r="XQ99" s="129"/>
      <c r="XR99" s="129"/>
      <c r="XS99" s="129"/>
      <c r="XT99" s="129"/>
      <c r="XU99" s="129"/>
      <c r="XV99" s="129"/>
      <c r="XW99" s="129"/>
      <c r="XX99" s="129"/>
      <c r="XY99" s="129"/>
      <c r="XZ99" s="129"/>
      <c r="YA99" s="129"/>
      <c r="YB99" s="129"/>
      <c r="YC99" s="129"/>
      <c r="YD99" s="129"/>
      <c r="YE99" s="129"/>
      <c r="YF99" s="129"/>
      <c r="YG99" s="129"/>
      <c r="YH99" s="129"/>
      <c r="YI99" s="129"/>
      <c r="YJ99" s="129"/>
      <c r="YK99" s="129"/>
      <c r="YL99" s="129"/>
      <c r="YM99" s="129"/>
      <c r="YN99" s="129"/>
      <c r="YO99" s="129"/>
      <c r="YP99" s="129"/>
      <c r="YQ99" s="129"/>
      <c r="YR99" s="129"/>
      <c r="YS99" s="129"/>
      <c r="YT99" s="129"/>
      <c r="YU99" s="129"/>
      <c r="YV99" s="129"/>
      <c r="YW99" s="129"/>
      <c r="YX99" s="129"/>
      <c r="YY99" s="129"/>
      <c r="YZ99" s="129"/>
      <c r="ZA99" s="129"/>
      <c r="ZB99" s="129"/>
      <c r="ZC99" s="129"/>
      <c r="ZD99" s="129"/>
      <c r="ZE99" s="129"/>
      <c r="ZF99" s="129"/>
      <c r="ZG99" s="129"/>
      <c r="ZH99" s="129"/>
      <c r="ZI99" s="129"/>
      <c r="ZJ99" s="129"/>
      <c r="ZK99" s="129"/>
      <c r="ZL99" s="129"/>
      <c r="ZM99" s="129"/>
      <c r="ZN99" s="129"/>
      <c r="ZO99" s="129"/>
      <c r="ZP99" s="129"/>
      <c r="ZQ99" s="129"/>
      <c r="ZR99" s="129"/>
      <c r="ZS99" s="129"/>
      <c r="ZT99" s="129"/>
      <c r="ZU99" s="129"/>
      <c r="ZV99" s="129"/>
      <c r="ZW99" s="129"/>
      <c r="ZX99" s="129"/>
      <c r="ZY99" s="129"/>
      <c r="ZZ99" s="129"/>
      <c r="AAA99" s="129"/>
      <c r="AAB99" s="129"/>
      <c r="AAC99" s="129"/>
      <c r="AAD99" s="129"/>
      <c r="AAE99" s="129"/>
      <c r="AAF99" s="129"/>
      <c r="AAG99" s="129"/>
      <c r="AAH99" s="129"/>
      <c r="AAI99" s="129"/>
      <c r="AAJ99" s="129"/>
      <c r="AAK99" s="129"/>
      <c r="AAL99" s="129"/>
      <c r="AAM99" s="129"/>
      <c r="AAN99" s="129"/>
      <c r="AAO99" s="129"/>
      <c r="AAP99" s="129"/>
      <c r="AAQ99" s="129"/>
      <c r="AAR99" s="129"/>
      <c r="AAS99" s="129"/>
      <c r="AAT99" s="129"/>
      <c r="AAU99" s="129"/>
      <c r="AAV99" s="129"/>
      <c r="AAW99" s="129"/>
      <c r="AAX99" s="129"/>
      <c r="AAY99" s="129"/>
      <c r="AAZ99" s="129"/>
      <c r="ABA99" s="129"/>
      <c r="ABB99" s="129"/>
      <c r="ABC99" s="129"/>
      <c r="ABD99" s="129"/>
      <c r="ABE99" s="129"/>
      <c r="ABF99" s="129"/>
      <c r="ABG99" s="129"/>
      <c r="ABH99" s="129"/>
      <c r="ABI99" s="129"/>
      <c r="ABJ99" s="129"/>
      <c r="ABK99" s="129"/>
      <c r="ABL99" s="129"/>
      <c r="ABM99" s="129"/>
      <c r="ABN99" s="129"/>
      <c r="ABO99" s="129"/>
      <c r="ABP99" s="129"/>
      <c r="ABQ99" s="129"/>
      <c r="ABR99" s="129"/>
      <c r="ABS99" s="129"/>
      <c r="ABT99" s="129"/>
      <c r="ABU99" s="129"/>
      <c r="ABV99" s="129"/>
      <c r="ABW99" s="129"/>
      <c r="ABX99" s="129"/>
      <c r="ABY99" s="129"/>
      <c r="ABZ99" s="129"/>
      <c r="ACA99" s="129"/>
      <c r="ACB99" s="129"/>
      <c r="ACC99" s="129"/>
      <c r="ACD99" s="129"/>
      <c r="ACE99" s="129"/>
      <c r="ACF99" s="129"/>
      <c r="ACG99" s="129"/>
      <c r="ACH99" s="129"/>
      <c r="ACI99" s="129"/>
      <c r="ACJ99" s="129"/>
      <c r="ACK99" s="129"/>
      <c r="ACL99" s="129"/>
      <c r="ACM99" s="129"/>
      <c r="ACN99" s="129"/>
      <c r="ACO99" s="129"/>
      <c r="ACP99" s="129"/>
      <c r="ACQ99" s="129"/>
      <c r="ACR99" s="129"/>
      <c r="ACS99" s="129"/>
      <c r="ACT99" s="129"/>
      <c r="ACU99" s="129"/>
      <c r="ACV99" s="129"/>
      <c r="ACW99" s="129"/>
      <c r="ACX99" s="129"/>
      <c r="ACY99" s="129"/>
      <c r="ACZ99" s="129"/>
      <c r="ADA99" s="129"/>
      <c r="ADB99" s="129"/>
      <c r="ADC99" s="129"/>
      <c r="ADD99" s="129"/>
      <c r="ADE99" s="129"/>
      <c r="ADF99" s="129"/>
      <c r="ADG99" s="129"/>
      <c r="ADH99" s="129"/>
      <c r="ADI99" s="129"/>
      <c r="ADJ99" s="129"/>
      <c r="ADK99" s="129"/>
      <c r="ADL99" s="129"/>
      <c r="ADM99" s="129"/>
      <c r="ADN99" s="129"/>
      <c r="ADO99" s="129"/>
      <c r="ADP99" s="129"/>
      <c r="ADQ99" s="129"/>
      <c r="ADR99" s="129"/>
      <c r="ADS99" s="129"/>
      <c r="ADT99" s="129"/>
      <c r="ADU99" s="129"/>
      <c r="ADV99" s="129"/>
      <c r="ADW99" s="129"/>
      <c r="ADX99" s="129"/>
      <c r="ADY99" s="129"/>
      <c r="ADZ99" s="129"/>
      <c r="AEA99" s="129"/>
      <c r="AEB99" s="129"/>
      <c r="AEC99" s="129"/>
      <c r="AED99" s="129"/>
      <c r="AEE99" s="129"/>
      <c r="AEF99" s="129"/>
      <c r="AEG99" s="129"/>
      <c r="AEH99" s="129"/>
      <c r="AEI99" s="129"/>
      <c r="AEJ99" s="129"/>
      <c r="AEK99" s="129"/>
      <c r="AEL99" s="129"/>
      <c r="AEM99" s="129"/>
      <c r="AEN99" s="129"/>
      <c r="AEO99" s="129"/>
      <c r="AEP99" s="129"/>
      <c r="AEQ99" s="129"/>
      <c r="AER99" s="129"/>
      <c r="AES99" s="129"/>
      <c r="AET99" s="129"/>
      <c r="AEU99" s="129"/>
      <c r="AEV99" s="129"/>
      <c r="AEW99" s="129"/>
      <c r="AEX99" s="129"/>
      <c r="AEY99" s="129"/>
      <c r="AEZ99" s="129"/>
      <c r="AFA99" s="129"/>
      <c r="AFB99" s="129"/>
      <c r="AFC99" s="129"/>
      <c r="AFD99" s="129"/>
      <c r="AFE99" s="129"/>
      <c r="AFF99" s="129"/>
      <c r="AFG99" s="129"/>
      <c r="AFH99" s="129"/>
      <c r="AFI99" s="129"/>
      <c r="AFJ99" s="129"/>
      <c r="AFK99" s="129"/>
      <c r="AFL99" s="129"/>
      <c r="AFM99" s="129"/>
      <c r="AFN99" s="129"/>
      <c r="AFO99" s="129"/>
      <c r="AFP99" s="129"/>
      <c r="AFQ99" s="129"/>
      <c r="AFR99" s="129"/>
      <c r="AFS99" s="129"/>
      <c r="AFT99" s="129"/>
      <c r="AFU99" s="129"/>
      <c r="AFV99" s="129"/>
      <c r="AFW99" s="129"/>
      <c r="AFX99" s="129"/>
      <c r="AFY99" s="129"/>
      <c r="AFZ99" s="129"/>
      <c r="AGA99" s="129"/>
      <c r="AGB99" s="129"/>
      <c r="AGC99" s="129"/>
      <c r="AGD99" s="129"/>
      <c r="AGE99" s="129"/>
      <c r="AGF99" s="129"/>
      <c r="AGG99" s="129"/>
      <c r="AGH99" s="129"/>
      <c r="AGI99" s="129"/>
      <c r="AGJ99" s="129"/>
      <c r="AGK99" s="129"/>
      <c r="AGL99" s="129"/>
      <c r="AGM99" s="129"/>
      <c r="AGN99" s="129"/>
      <c r="AGO99" s="129"/>
      <c r="AGP99" s="129"/>
      <c r="AGQ99" s="129"/>
      <c r="AGR99" s="129"/>
      <c r="AGS99" s="129"/>
      <c r="AGT99" s="129"/>
      <c r="AGU99" s="129"/>
      <c r="AGV99" s="129"/>
      <c r="AGW99" s="129"/>
      <c r="AGX99" s="129"/>
      <c r="AGY99" s="129"/>
      <c r="AGZ99" s="129"/>
      <c r="AHA99" s="129"/>
      <c r="AHB99" s="129"/>
      <c r="AHC99" s="129"/>
      <c r="AHD99" s="129"/>
      <c r="AHE99" s="129"/>
      <c r="AHF99" s="129"/>
      <c r="AHG99" s="129"/>
      <c r="AHH99" s="129"/>
      <c r="AHI99" s="129"/>
      <c r="AHJ99" s="129"/>
      <c r="AHK99" s="129"/>
      <c r="AHL99" s="129"/>
      <c r="AHM99" s="129"/>
      <c r="AHN99" s="129"/>
      <c r="AHO99" s="129"/>
      <c r="AHP99" s="129"/>
      <c r="AHQ99" s="129"/>
      <c r="AHR99" s="129"/>
      <c r="AHS99" s="129"/>
      <c r="AHT99" s="129"/>
      <c r="AHU99" s="129"/>
      <c r="AHV99" s="129"/>
      <c r="AHW99" s="129"/>
      <c r="AHX99" s="129"/>
      <c r="AHY99" s="129"/>
      <c r="AHZ99" s="129"/>
      <c r="AIA99" s="129"/>
      <c r="AIB99" s="129"/>
      <c r="AIC99" s="129"/>
      <c r="AID99" s="129"/>
      <c r="AIE99" s="129"/>
      <c r="AIF99" s="129"/>
      <c r="AIG99" s="129"/>
      <c r="AIH99" s="129"/>
      <c r="AII99" s="129"/>
      <c r="AIJ99" s="129"/>
      <c r="AIK99" s="129"/>
      <c r="AIL99" s="129"/>
      <c r="AIM99" s="129"/>
      <c r="AIN99" s="129"/>
      <c r="AIO99" s="129"/>
      <c r="AIP99" s="129"/>
      <c r="AIQ99" s="129"/>
      <c r="AIR99" s="129"/>
      <c r="AIS99" s="129"/>
      <c r="AIT99" s="129"/>
      <c r="AIU99" s="129"/>
      <c r="AIV99" s="129"/>
      <c r="AIW99" s="129"/>
      <c r="AIX99" s="129"/>
      <c r="AIY99" s="129"/>
      <c r="AIZ99" s="129"/>
      <c r="AJA99" s="129"/>
      <c r="AJB99" s="129"/>
      <c r="AJC99" s="129"/>
      <c r="AJD99" s="129"/>
      <c r="AJE99" s="129"/>
      <c r="AJF99" s="129"/>
      <c r="AJG99" s="129"/>
      <c r="AJH99" s="129"/>
      <c r="AJI99" s="129"/>
      <c r="AJJ99" s="129"/>
      <c r="AJK99" s="129"/>
      <c r="AJL99" s="129"/>
      <c r="AJM99" s="129"/>
      <c r="AJN99" s="129"/>
      <c r="AJO99" s="129"/>
      <c r="AJP99" s="129"/>
      <c r="AJQ99" s="129"/>
      <c r="AJR99" s="129"/>
      <c r="AJS99" s="129"/>
      <c r="AJT99" s="129"/>
      <c r="AJU99" s="129"/>
      <c r="AJV99" s="129"/>
      <c r="AJW99" s="129"/>
      <c r="AJX99" s="129"/>
      <c r="AJY99" s="129"/>
      <c r="AJZ99" s="129"/>
      <c r="AKA99" s="129"/>
      <c r="AKB99" s="129"/>
      <c r="AKC99" s="129"/>
      <c r="AKD99" s="129"/>
      <c r="AKE99" s="129"/>
      <c r="AKF99" s="129"/>
      <c r="AKG99" s="129"/>
      <c r="AKH99" s="129"/>
      <c r="AKI99" s="129"/>
      <c r="AKJ99" s="129"/>
      <c r="AKK99" s="129"/>
      <c r="AKL99" s="129"/>
      <c r="AKM99" s="129"/>
      <c r="AKN99" s="129"/>
      <c r="AKO99" s="129"/>
      <c r="AKP99" s="129"/>
      <c r="AKQ99" s="129"/>
      <c r="AKR99" s="129"/>
      <c r="AKS99" s="129"/>
      <c r="AKT99" s="129"/>
      <c r="AKU99" s="129"/>
      <c r="AKV99" s="129"/>
      <c r="AKW99" s="129"/>
      <c r="AKX99" s="129"/>
      <c r="AKY99" s="129"/>
      <c r="AKZ99" s="129"/>
      <c r="ALA99" s="129"/>
      <c r="ALB99" s="129"/>
      <c r="ALC99" s="129"/>
      <c r="ALD99" s="129"/>
      <c r="ALE99" s="129"/>
      <c r="ALF99" s="129"/>
      <c r="ALG99" s="129"/>
      <c r="ALH99" s="129"/>
      <c r="ALI99" s="129"/>
      <c r="ALJ99" s="129"/>
      <c r="ALK99" s="129"/>
      <c r="ALL99" s="129"/>
      <c r="ALM99" s="129"/>
      <c r="ALN99" s="129"/>
      <c r="ALO99" s="129"/>
      <c r="ALP99" s="129"/>
      <c r="ALQ99" s="129"/>
      <c r="ALR99" s="129"/>
      <c r="ALS99" s="129"/>
      <c r="ALT99" s="129"/>
      <c r="ALU99" s="129"/>
      <c r="ALV99" s="129"/>
      <c r="ALW99" s="129"/>
      <c r="ALX99" s="129"/>
      <c r="ALY99" s="129"/>
      <c r="ALZ99" s="129"/>
      <c r="AMA99" s="129"/>
      <c r="AMB99" s="129"/>
      <c r="AMC99" s="129"/>
      <c r="AMD99" s="129"/>
      <c r="AME99" s="129"/>
      <c r="AMF99" s="129"/>
      <c r="AMG99" s="129"/>
      <c r="AMH99" s="129"/>
      <c r="AMI99" s="129"/>
      <c r="AMJ99" s="129"/>
      <c r="AMK99" s="129"/>
      <c r="AML99" s="129"/>
      <c r="AMM99" s="129"/>
      <c r="AMN99" s="129"/>
      <c r="AMO99" s="129"/>
      <c r="AMP99" s="129"/>
      <c r="AMQ99" s="129"/>
      <c r="AMR99" s="129"/>
      <c r="AMS99" s="129"/>
      <c r="AMT99" s="129"/>
      <c r="AMU99" s="129"/>
      <c r="AMV99" s="129"/>
      <c r="AMW99" s="129"/>
      <c r="AMX99" s="129"/>
      <c r="AMY99" s="129"/>
      <c r="AMZ99" s="129"/>
      <c r="ANA99" s="129"/>
      <c r="ANB99" s="129"/>
      <c r="ANC99" s="129"/>
      <c r="AND99" s="129"/>
      <c r="ANE99" s="129"/>
      <c r="ANF99" s="129"/>
      <c r="ANG99" s="129"/>
      <c r="ANH99" s="129"/>
      <c r="ANI99" s="129"/>
      <c r="ANJ99" s="129"/>
      <c r="ANK99" s="129"/>
      <c r="ANL99" s="129"/>
      <c r="ANM99" s="129"/>
      <c r="ANN99" s="129"/>
      <c r="ANO99" s="129"/>
      <c r="ANP99" s="129"/>
      <c r="ANQ99" s="129"/>
      <c r="ANR99" s="129"/>
      <c r="ANS99" s="129"/>
      <c r="ANT99" s="129"/>
      <c r="ANU99" s="129"/>
      <c r="ANV99" s="129"/>
      <c r="ANW99" s="129"/>
      <c r="ANX99" s="129"/>
      <c r="ANY99" s="129"/>
      <c r="ANZ99" s="129"/>
      <c r="AOA99" s="129"/>
      <c r="AOB99" s="129"/>
      <c r="AOC99" s="129"/>
      <c r="AOD99" s="129"/>
      <c r="AOE99" s="129"/>
      <c r="AOF99" s="129"/>
      <c r="AOG99" s="129"/>
      <c r="AOH99" s="129"/>
      <c r="AOI99" s="129"/>
      <c r="AOJ99" s="129"/>
      <c r="AOK99" s="129"/>
      <c r="AOL99" s="129"/>
      <c r="AOM99" s="129"/>
      <c r="AON99" s="129"/>
      <c r="AOO99" s="129"/>
      <c r="AOP99" s="129"/>
      <c r="AOQ99" s="129"/>
      <c r="AOR99" s="129"/>
      <c r="AOS99" s="129"/>
      <c r="AOT99" s="129"/>
      <c r="AOU99" s="129"/>
      <c r="AOV99" s="129"/>
      <c r="AOW99" s="129"/>
      <c r="AOX99" s="129"/>
      <c r="AOY99" s="129"/>
      <c r="AOZ99" s="129"/>
      <c r="APA99" s="129"/>
      <c r="APB99" s="129"/>
      <c r="APC99" s="129"/>
      <c r="APD99" s="129"/>
      <c r="APE99" s="129"/>
      <c r="APF99" s="129"/>
      <c r="APG99" s="129"/>
      <c r="APH99" s="129"/>
      <c r="API99" s="129"/>
      <c r="APJ99" s="129"/>
      <c r="APK99" s="129"/>
      <c r="APL99" s="129"/>
      <c r="APM99" s="129"/>
      <c r="APN99" s="129"/>
      <c r="APO99" s="129"/>
      <c r="APP99" s="129"/>
      <c r="APQ99" s="129"/>
      <c r="APR99" s="129"/>
      <c r="APS99" s="129"/>
      <c r="APT99" s="129"/>
      <c r="APU99" s="129"/>
      <c r="APV99" s="129"/>
      <c r="APW99" s="129"/>
      <c r="APX99" s="129"/>
      <c r="APY99" s="129"/>
      <c r="APZ99" s="129"/>
      <c r="AQA99" s="129"/>
      <c r="AQB99" s="129"/>
      <c r="AQC99" s="129"/>
      <c r="AQD99" s="129"/>
      <c r="AQE99" s="129"/>
      <c r="AQF99" s="129"/>
      <c r="AQG99" s="129"/>
      <c r="AQH99" s="129"/>
      <c r="AQI99" s="129"/>
      <c r="AQJ99" s="129"/>
      <c r="AQK99" s="129"/>
      <c r="AQL99" s="129"/>
      <c r="AQM99" s="129"/>
      <c r="AQN99" s="129"/>
      <c r="AQO99" s="129"/>
      <c r="AQP99" s="129"/>
      <c r="AQQ99" s="129"/>
      <c r="AQR99" s="129"/>
      <c r="AQS99" s="129"/>
      <c r="AQT99" s="129"/>
      <c r="AQU99" s="129"/>
      <c r="AQV99" s="129"/>
      <c r="AQW99" s="129"/>
      <c r="AQX99" s="129"/>
      <c r="AQY99" s="129"/>
      <c r="AQZ99" s="129"/>
      <c r="ARA99" s="129"/>
      <c r="ARB99" s="129"/>
      <c r="ARC99" s="129"/>
      <c r="ARD99" s="129"/>
      <c r="ARE99" s="129"/>
      <c r="ARF99" s="129"/>
      <c r="ARG99" s="129"/>
      <c r="ARH99" s="129"/>
      <c r="ARI99" s="129"/>
      <c r="ARJ99" s="129"/>
      <c r="ARK99" s="129"/>
      <c r="ARL99" s="129"/>
      <c r="ARM99" s="129"/>
      <c r="ARN99" s="129"/>
      <c r="ARO99" s="129"/>
      <c r="ARP99" s="129"/>
      <c r="ARQ99" s="129"/>
      <c r="ARR99" s="129"/>
      <c r="ARS99" s="129"/>
      <c r="ART99" s="129"/>
      <c r="ARU99" s="129"/>
      <c r="ARV99" s="129"/>
      <c r="ARW99" s="129"/>
      <c r="ARX99" s="129"/>
      <c r="ARY99" s="129"/>
      <c r="ARZ99" s="129"/>
      <c r="ASA99" s="129"/>
      <c r="ASB99" s="129"/>
      <c r="ASC99" s="129"/>
      <c r="ASD99" s="129"/>
      <c r="ASE99" s="129"/>
      <c r="ASF99" s="129"/>
      <c r="ASG99" s="129"/>
      <c r="ASH99" s="129"/>
      <c r="ASI99" s="129"/>
      <c r="ASJ99" s="129"/>
      <c r="ASK99" s="129"/>
      <c r="ASL99" s="129"/>
      <c r="ASM99" s="129"/>
      <c r="ASN99" s="129"/>
      <c r="ASO99" s="129"/>
      <c r="ASP99" s="129"/>
      <c r="ASQ99" s="129"/>
      <c r="ASR99" s="129"/>
      <c r="ASS99" s="129"/>
      <c r="AST99" s="129"/>
      <c r="ASU99" s="129"/>
      <c r="ASV99" s="129"/>
      <c r="ASW99" s="129"/>
      <c r="ASX99" s="129"/>
      <c r="ASY99" s="129"/>
      <c r="ASZ99" s="129"/>
      <c r="ATA99" s="129"/>
      <c r="ATB99" s="129"/>
      <c r="ATC99" s="129"/>
      <c r="ATD99" s="129"/>
      <c r="ATE99" s="129"/>
      <c r="ATF99" s="129"/>
      <c r="ATG99" s="129"/>
      <c r="ATH99" s="129"/>
      <c r="ATI99" s="129"/>
      <c r="ATJ99" s="129"/>
      <c r="ATK99" s="129"/>
      <c r="ATL99" s="129"/>
      <c r="ATM99" s="129"/>
      <c r="ATN99" s="129"/>
      <c r="ATO99" s="129"/>
      <c r="ATP99" s="129"/>
      <c r="ATQ99" s="129"/>
      <c r="ATR99" s="129"/>
      <c r="ATS99" s="129"/>
      <c r="ATT99" s="129"/>
      <c r="ATU99" s="129"/>
      <c r="ATV99" s="129"/>
      <c r="ATW99" s="129"/>
      <c r="ATX99" s="129"/>
      <c r="ATY99" s="129"/>
      <c r="ATZ99" s="129"/>
      <c r="AUA99" s="129"/>
      <c r="AUB99" s="129"/>
      <c r="AUC99" s="129"/>
      <c r="AUD99" s="129"/>
      <c r="AUE99" s="129"/>
      <c r="AUF99" s="129"/>
      <c r="AUG99" s="129"/>
      <c r="AUH99" s="129"/>
      <c r="AUI99" s="129"/>
      <c r="AUJ99" s="129"/>
      <c r="AUK99" s="129"/>
      <c r="AUL99" s="129"/>
      <c r="AUM99" s="129"/>
      <c r="AUN99" s="129"/>
      <c r="AUO99" s="129"/>
      <c r="AUP99" s="129"/>
      <c r="AUQ99" s="129"/>
      <c r="AUR99" s="129"/>
      <c r="AUS99" s="129"/>
      <c r="AUT99" s="129"/>
      <c r="AUU99" s="129"/>
      <c r="AUV99" s="129"/>
      <c r="AUW99" s="129"/>
      <c r="AUX99" s="129"/>
      <c r="AUY99" s="129"/>
      <c r="AUZ99" s="129"/>
      <c r="AVA99" s="129"/>
      <c r="AVB99" s="129"/>
      <c r="AVC99" s="129"/>
      <c r="AVD99" s="129"/>
      <c r="AVE99" s="129"/>
      <c r="AVF99" s="129"/>
      <c r="AVG99" s="129"/>
      <c r="AVH99" s="129"/>
      <c r="AVI99" s="129"/>
      <c r="AVJ99" s="129"/>
      <c r="AVK99" s="129"/>
      <c r="AVL99" s="129"/>
      <c r="AVM99" s="129"/>
      <c r="AVN99" s="129"/>
      <c r="AVO99" s="129"/>
      <c r="AVP99" s="129"/>
      <c r="AVQ99" s="129"/>
      <c r="AVR99" s="129"/>
      <c r="AVS99" s="129"/>
      <c r="AVT99" s="129"/>
      <c r="AVU99" s="129"/>
      <c r="AVV99" s="129"/>
      <c r="AVW99" s="129"/>
      <c r="AVX99" s="129"/>
      <c r="AVY99" s="129"/>
      <c r="AVZ99" s="129"/>
      <c r="AWA99" s="129"/>
      <c r="AWB99" s="129"/>
      <c r="AWC99" s="129"/>
      <c r="AWD99" s="129"/>
      <c r="AWE99" s="129"/>
      <c r="AWF99" s="129"/>
      <c r="AWG99" s="129"/>
      <c r="AWH99" s="129"/>
      <c r="AWI99" s="129"/>
      <c r="AWJ99" s="129"/>
      <c r="AWK99" s="129"/>
      <c r="AWL99" s="129"/>
      <c r="AWM99" s="129"/>
      <c r="AWN99" s="129"/>
      <c r="AWO99" s="129"/>
      <c r="AWP99" s="129"/>
      <c r="AWQ99" s="129"/>
      <c r="AWR99" s="129"/>
      <c r="AWS99" s="129"/>
      <c r="AWT99" s="129"/>
      <c r="AWU99" s="129"/>
      <c r="AWV99" s="129"/>
      <c r="AWW99" s="129"/>
      <c r="AWX99" s="129"/>
      <c r="AWY99" s="129"/>
      <c r="AWZ99" s="129"/>
      <c r="AXA99" s="129"/>
      <c r="AXB99" s="129"/>
      <c r="AXC99" s="129"/>
      <c r="AXD99" s="129"/>
      <c r="AXE99" s="129"/>
      <c r="AXF99" s="129"/>
      <c r="AXG99" s="129"/>
      <c r="AXH99" s="129"/>
      <c r="AXI99" s="129"/>
      <c r="AXJ99" s="129"/>
      <c r="AXK99" s="129"/>
      <c r="AXL99" s="129"/>
      <c r="AXM99" s="129"/>
      <c r="AXN99" s="129"/>
      <c r="AXO99" s="129"/>
      <c r="AXP99" s="129"/>
      <c r="AXQ99" s="129"/>
      <c r="AXR99" s="129"/>
      <c r="AXS99" s="129"/>
      <c r="AXT99" s="129"/>
      <c r="AXU99" s="129"/>
      <c r="AXV99" s="129"/>
      <c r="AXW99" s="129"/>
      <c r="AXX99" s="129"/>
      <c r="AXY99" s="129"/>
      <c r="AXZ99" s="129"/>
      <c r="AYA99" s="129"/>
      <c r="AYB99" s="129"/>
      <c r="AYC99" s="129"/>
      <c r="AYD99" s="129"/>
      <c r="AYE99" s="129"/>
      <c r="AYF99" s="129"/>
      <c r="AYG99" s="129"/>
      <c r="AYH99" s="129"/>
      <c r="AYI99" s="129"/>
      <c r="AYJ99" s="129"/>
      <c r="AYK99" s="129"/>
      <c r="AYL99" s="129"/>
      <c r="AYM99" s="129"/>
      <c r="AYN99" s="129"/>
      <c r="AYO99" s="129"/>
      <c r="AYP99" s="129"/>
      <c r="AYQ99" s="129"/>
      <c r="AYR99" s="129"/>
      <c r="AYS99" s="129"/>
      <c r="AYT99" s="129"/>
      <c r="AYU99" s="129"/>
      <c r="AYV99" s="129"/>
      <c r="AYW99" s="129"/>
      <c r="AYX99" s="129"/>
      <c r="AYY99" s="129"/>
      <c r="AYZ99" s="129"/>
      <c r="AZA99" s="129"/>
      <c r="AZB99" s="129"/>
      <c r="AZC99" s="129"/>
      <c r="AZD99" s="129"/>
      <c r="AZE99" s="129"/>
      <c r="AZF99" s="129"/>
      <c r="AZG99" s="129"/>
      <c r="AZH99" s="129"/>
      <c r="AZI99" s="129"/>
      <c r="AZJ99" s="129"/>
      <c r="AZK99" s="129"/>
      <c r="AZL99" s="129"/>
      <c r="AZM99" s="129"/>
      <c r="AZN99" s="129"/>
      <c r="AZO99" s="129"/>
      <c r="AZP99" s="129"/>
      <c r="AZQ99" s="129"/>
      <c r="AZR99" s="129"/>
      <c r="AZS99" s="129"/>
      <c r="AZT99" s="129"/>
      <c r="AZU99" s="129"/>
      <c r="AZV99" s="129"/>
      <c r="AZW99" s="129"/>
      <c r="AZX99" s="129"/>
      <c r="AZY99" s="129"/>
      <c r="AZZ99" s="129"/>
      <c r="BAA99" s="129"/>
      <c r="BAB99" s="129"/>
      <c r="BAC99" s="129"/>
      <c r="BAD99" s="129"/>
      <c r="BAE99" s="129"/>
      <c r="BAF99" s="129"/>
      <c r="BAG99" s="129"/>
      <c r="BAH99" s="129"/>
      <c r="BAI99" s="129"/>
      <c r="BAJ99" s="129"/>
      <c r="BAK99" s="129"/>
      <c r="BAL99" s="129"/>
      <c r="BAM99" s="129"/>
      <c r="BAN99" s="129"/>
      <c r="BAO99" s="129"/>
      <c r="BAP99" s="129"/>
      <c r="BAQ99" s="129"/>
      <c r="BAR99" s="129"/>
      <c r="BAS99" s="129"/>
      <c r="BAT99" s="129"/>
      <c r="BAU99" s="129"/>
      <c r="BAV99" s="129"/>
      <c r="BAW99" s="129"/>
      <c r="BAX99" s="129"/>
      <c r="BAY99" s="129"/>
      <c r="BAZ99" s="129"/>
      <c r="BBA99" s="129"/>
      <c r="BBB99" s="129"/>
      <c r="BBC99" s="129"/>
      <c r="BBD99" s="129"/>
      <c r="BBE99" s="129"/>
      <c r="BBF99" s="129"/>
      <c r="BBG99" s="129"/>
      <c r="BBH99" s="129"/>
      <c r="BBI99" s="129"/>
      <c r="BBJ99" s="129"/>
      <c r="BBK99" s="129"/>
      <c r="BBL99" s="129"/>
      <c r="BBM99" s="129"/>
      <c r="BBN99" s="129"/>
      <c r="BBO99" s="129"/>
      <c r="BBP99" s="129"/>
      <c r="BBQ99" s="129"/>
      <c r="BBR99" s="129"/>
      <c r="BBS99" s="129"/>
      <c r="BBT99" s="129"/>
      <c r="BBU99" s="129"/>
      <c r="BBV99" s="129"/>
      <c r="BBW99" s="129"/>
      <c r="BBX99" s="129"/>
      <c r="BBY99" s="129"/>
      <c r="BBZ99" s="129"/>
      <c r="BCA99" s="129"/>
      <c r="BCB99" s="129"/>
      <c r="BCC99" s="129"/>
      <c r="BCD99" s="129"/>
      <c r="BCE99" s="129"/>
      <c r="BCF99" s="129"/>
      <c r="BCG99" s="129"/>
      <c r="BCH99" s="129"/>
      <c r="BCI99" s="129"/>
      <c r="BCJ99" s="129"/>
      <c r="BCK99" s="129"/>
      <c r="BCL99" s="129"/>
      <c r="BCM99" s="129"/>
      <c r="BCN99" s="129"/>
      <c r="BCO99" s="129"/>
      <c r="BCP99" s="129"/>
      <c r="BCQ99" s="129"/>
      <c r="BCR99" s="129"/>
      <c r="BCS99" s="129"/>
      <c r="BCT99" s="129"/>
      <c r="BCU99" s="129"/>
      <c r="BCV99" s="129"/>
      <c r="BCW99" s="129"/>
      <c r="BCX99" s="129"/>
      <c r="BCY99" s="129"/>
      <c r="BCZ99" s="129"/>
      <c r="BDA99" s="129"/>
      <c r="BDB99" s="129"/>
      <c r="BDC99" s="129"/>
      <c r="BDD99" s="129"/>
      <c r="BDE99" s="129"/>
      <c r="BDF99" s="129"/>
      <c r="BDG99" s="129"/>
      <c r="BDH99" s="129"/>
      <c r="BDI99" s="129"/>
      <c r="BDJ99" s="129"/>
      <c r="BDK99" s="129"/>
      <c r="BDL99" s="129"/>
      <c r="BDM99" s="129"/>
      <c r="BDN99" s="129"/>
      <c r="BDO99" s="129"/>
      <c r="BDP99" s="129"/>
      <c r="BDQ99" s="129"/>
      <c r="BDR99" s="129"/>
      <c r="BDS99" s="129"/>
      <c r="BDT99" s="129"/>
      <c r="BDU99" s="129"/>
      <c r="BDV99" s="129"/>
      <c r="BDW99" s="129"/>
      <c r="BDX99" s="129"/>
      <c r="BDY99" s="129"/>
      <c r="BDZ99" s="129"/>
      <c r="BEA99" s="129"/>
      <c r="BEB99" s="129"/>
      <c r="BEC99" s="129"/>
      <c r="BED99" s="129"/>
      <c r="BEE99" s="129"/>
      <c r="BEF99" s="129"/>
      <c r="BEG99" s="129"/>
      <c r="BEH99" s="129"/>
      <c r="BEI99" s="129"/>
      <c r="BEJ99" s="129"/>
      <c r="BEK99" s="129"/>
      <c r="BEL99" s="129"/>
      <c r="BEM99" s="129"/>
      <c r="BEN99" s="129"/>
      <c r="BEO99" s="129"/>
      <c r="BEP99" s="129"/>
      <c r="BEQ99" s="129"/>
      <c r="BER99" s="129"/>
      <c r="BES99" s="129"/>
      <c r="BET99" s="129"/>
      <c r="BEU99" s="129"/>
      <c r="BEV99" s="129"/>
      <c r="BEW99" s="129"/>
      <c r="BEX99" s="129"/>
      <c r="BEY99" s="129"/>
      <c r="BEZ99" s="129"/>
      <c r="BFA99" s="129"/>
      <c r="BFB99" s="129"/>
      <c r="BFC99" s="129"/>
      <c r="BFD99" s="129"/>
      <c r="BFE99" s="129"/>
      <c r="BFF99" s="129"/>
      <c r="BFG99" s="129"/>
      <c r="BFH99" s="129"/>
      <c r="BFI99" s="129"/>
      <c r="BFJ99" s="129"/>
      <c r="BFK99" s="129"/>
      <c r="BFL99" s="129"/>
      <c r="BFM99" s="129"/>
      <c r="BFN99" s="129"/>
      <c r="BFO99" s="129"/>
      <c r="BFP99" s="129"/>
      <c r="BFQ99" s="129"/>
      <c r="BFR99" s="129"/>
      <c r="BFS99" s="129"/>
      <c r="BFT99" s="129"/>
      <c r="BFU99" s="129"/>
      <c r="BFV99" s="129"/>
      <c r="BFW99" s="129"/>
      <c r="BFX99" s="129"/>
      <c r="BFY99" s="129"/>
      <c r="BFZ99" s="129"/>
      <c r="BGA99" s="129"/>
      <c r="BGB99" s="129"/>
      <c r="BGC99" s="129"/>
      <c r="BGD99" s="129"/>
      <c r="BGE99" s="129"/>
      <c r="BGF99" s="129"/>
      <c r="BGG99" s="129"/>
      <c r="BGH99" s="129"/>
      <c r="BGI99" s="129"/>
      <c r="BGJ99" s="129"/>
      <c r="BGK99" s="129"/>
      <c r="BGL99" s="129"/>
      <c r="BGM99" s="129"/>
      <c r="BGN99" s="129"/>
      <c r="BGO99" s="129"/>
      <c r="BGP99" s="129"/>
      <c r="BGQ99" s="129"/>
      <c r="BGR99" s="129"/>
      <c r="BGS99" s="129"/>
      <c r="BGT99" s="129"/>
      <c r="BGU99" s="129"/>
      <c r="BGV99" s="129"/>
      <c r="BGW99" s="129"/>
      <c r="BGX99" s="129"/>
      <c r="BGY99" s="129"/>
      <c r="BGZ99" s="129"/>
      <c r="BHA99" s="129"/>
      <c r="BHB99" s="129"/>
      <c r="BHC99" s="129"/>
      <c r="BHD99" s="129"/>
      <c r="BHE99" s="129"/>
      <c r="BHF99" s="129"/>
      <c r="BHG99" s="129"/>
      <c r="BHH99" s="129"/>
      <c r="BHI99" s="129"/>
      <c r="BHJ99" s="129"/>
      <c r="BHK99" s="129"/>
      <c r="BHL99" s="129"/>
      <c r="BHM99" s="129"/>
      <c r="BHN99" s="129"/>
      <c r="BHO99" s="129"/>
      <c r="BHP99" s="129"/>
      <c r="BHQ99" s="129"/>
      <c r="BHR99" s="129"/>
      <c r="BHS99" s="129"/>
      <c r="BHT99" s="129"/>
      <c r="BHU99" s="129"/>
      <c r="BHV99" s="129"/>
      <c r="BHW99" s="129"/>
      <c r="BHX99" s="129"/>
      <c r="BHY99" s="129"/>
      <c r="BHZ99" s="129"/>
      <c r="BIA99" s="129"/>
      <c r="BIB99" s="129"/>
      <c r="BIC99" s="129"/>
      <c r="BID99" s="129"/>
      <c r="BIE99" s="129"/>
      <c r="BIF99" s="129"/>
      <c r="BIG99" s="129"/>
      <c r="BIH99" s="129"/>
      <c r="BII99" s="129"/>
      <c r="BIJ99" s="129"/>
      <c r="BIK99" s="129"/>
      <c r="BIL99" s="129"/>
      <c r="BIM99" s="129"/>
      <c r="BIN99" s="129"/>
      <c r="BIO99" s="129"/>
      <c r="BIP99" s="129"/>
      <c r="BIQ99" s="129"/>
      <c r="BIR99" s="129"/>
      <c r="BIS99" s="129"/>
      <c r="BIT99" s="129"/>
      <c r="BIU99" s="129"/>
      <c r="BIV99" s="129"/>
      <c r="BIW99" s="129"/>
      <c r="BIX99" s="129"/>
      <c r="BIY99" s="129"/>
      <c r="BIZ99" s="129"/>
      <c r="BJA99" s="129"/>
      <c r="BJB99" s="129"/>
      <c r="BJC99" s="129"/>
      <c r="BJD99" s="129"/>
      <c r="BJE99" s="129"/>
      <c r="BJF99" s="129"/>
      <c r="BJG99" s="129"/>
      <c r="BJH99" s="129"/>
      <c r="BJI99" s="129"/>
      <c r="BJJ99" s="129"/>
      <c r="BJK99" s="129"/>
      <c r="BJL99" s="129"/>
      <c r="BJM99" s="129"/>
      <c r="BJN99" s="129"/>
      <c r="BJO99" s="129"/>
      <c r="BJP99" s="129"/>
      <c r="BJQ99" s="129"/>
      <c r="BJR99" s="129"/>
      <c r="BJS99" s="129"/>
      <c r="BJT99" s="129"/>
      <c r="BJU99" s="129"/>
      <c r="BJV99" s="129"/>
      <c r="BJW99" s="129"/>
      <c r="BJX99" s="129"/>
      <c r="BJY99" s="129"/>
      <c r="BJZ99" s="129"/>
      <c r="BKA99" s="129"/>
      <c r="BKB99" s="129"/>
      <c r="BKC99" s="129"/>
      <c r="BKD99" s="129"/>
      <c r="BKE99" s="129"/>
      <c r="BKF99" s="129"/>
      <c r="BKG99" s="129"/>
      <c r="BKH99" s="129"/>
      <c r="BKI99" s="129"/>
      <c r="BKJ99" s="129"/>
      <c r="BKK99" s="129"/>
      <c r="BKL99" s="129"/>
      <c r="BKM99" s="129"/>
      <c r="BKN99" s="129"/>
      <c r="BKO99" s="129"/>
      <c r="BKP99" s="129"/>
      <c r="BKQ99" s="129"/>
      <c r="BKR99" s="129"/>
      <c r="BKS99" s="129"/>
      <c r="BKT99" s="129"/>
      <c r="BKU99" s="129"/>
      <c r="BKV99" s="129"/>
      <c r="BKW99" s="129"/>
      <c r="BKX99" s="129"/>
      <c r="BKY99" s="129"/>
      <c r="BKZ99" s="129"/>
      <c r="BLA99" s="129"/>
      <c r="BLB99" s="129"/>
      <c r="BLC99" s="129"/>
      <c r="BLD99" s="129"/>
      <c r="BLE99" s="129"/>
      <c r="BLF99" s="129"/>
      <c r="BLG99" s="129"/>
      <c r="BLH99" s="129"/>
      <c r="BLI99" s="129"/>
      <c r="BLJ99" s="129"/>
      <c r="BLK99" s="129"/>
      <c r="BLL99" s="129"/>
      <c r="BLM99" s="129"/>
      <c r="BLN99" s="129"/>
      <c r="BLO99" s="129"/>
      <c r="BLP99" s="129"/>
      <c r="BLQ99" s="129"/>
      <c r="BLR99" s="129"/>
      <c r="BLS99" s="129"/>
      <c r="BLT99" s="129"/>
      <c r="BLU99" s="129"/>
      <c r="BLV99" s="129"/>
      <c r="BLW99" s="129"/>
      <c r="BLX99" s="129"/>
      <c r="BLY99" s="129"/>
      <c r="BLZ99" s="129"/>
      <c r="BMA99" s="129"/>
      <c r="BMB99" s="129"/>
      <c r="BMC99" s="129"/>
      <c r="BMD99" s="129"/>
      <c r="BME99" s="129"/>
      <c r="BMF99" s="129"/>
      <c r="BMG99" s="129"/>
      <c r="BMH99" s="129"/>
      <c r="BMI99" s="129"/>
      <c r="BMJ99" s="129"/>
      <c r="BMK99" s="129"/>
      <c r="BML99" s="129"/>
      <c r="BMM99" s="129"/>
      <c r="BMN99" s="129"/>
      <c r="BMO99" s="129"/>
      <c r="BMP99" s="129"/>
      <c r="BMQ99" s="129"/>
      <c r="BMR99" s="129"/>
      <c r="BMS99" s="129"/>
      <c r="BMT99" s="129"/>
      <c r="BMU99" s="129"/>
      <c r="BMV99" s="129"/>
      <c r="BMW99" s="129"/>
      <c r="BMX99" s="129"/>
      <c r="BMY99" s="129"/>
      <c r="BMZ99" s="129"/>
      <c r="BNA99" s="129"/>
      <c r="BNB99" s="129"/>
      <c r="BNC99" s="129"/>
      <c r="BND99" s="129"/>
      <c r="BNE99" s="129"/>
      <c r="BNF99" s="129"/>
      <c r="BNG99" s="129"/>
      <c r="BNH99" s="129"/>
      <c r="BNI99" s="129"/>
      <c r="BNJ99" s="129"/>
      <c r="BNK99" s="129"/>
      <c r="BNL99" s="129"/>
      <c r="BNM99" s="129"/>
      <c r="BNN99" s="129"/>
      <c r="BNO99" s="129"/>
      <c r="BNP99" s="129"/>
      <c r="BNQ99" s="129"/>
      <c r="BNR99" s="129"/>
      <c r="BNS99" s="129"/>
      <c r="BNT99" s="129"/>
      <c r="BNU99" s="129"/>
      <c r="BNV99" s="129"/>
      <c r="BNW99" s="129"/>
      <c r="BNX99" s="129"/>
      <c r="BNY99" s="129"/>
      <c r="BNZ99" s="129"/>
      <c r="BOA99" s="129"/>
      <c r="BOB99" s="129"/>
      <c r="BOC99" s="129"/>
      <c r="BOD99" s="129"/>
      <c r="BOE99" s="129"/>
      <c r="BOF99" s="129"/>
      <c r="BOG99" s="129"/>
      <c r="BOH99" s="129"/>
      <c r="BOI99" s="129"/>
      <c r="BOJ99" s="129"/>
      <c r="BOK99" s="129"/>
      <c r="BOL99" s="129"/>
      <c r="BOM99" s="129"/>
      <c r="BON99" s="129"/>
      <c r="BOO99" s="129"/>
      <c r="BOP99" s="129"/>
      <c r="BOQ99" s="129"/>
      <c r="BOR99" s="129"/>
      <c r="BOS99" s="129"/>
      <c r="BOT99" s="129"/>
      <c r="BOU99" s="129"/>
      <c r="BOV99" s="129"/>
      <c r="BOW99" s="129"/>
      <c r="BOX99" s="129"/>
      <c r="BOY99" s="129"/>
      <c r="BOZ99" s="129"/>
      <c r="BPA99" s="129"/>
      <c r="BPB99" s="129"/>
      <c r="BPC99" s="129"/>
      <c r="BPD99" s="129"/>
      <c r="BPE99" s="129"/>
      <c r="BPF99" s="129"/>
      <c r="BPG99" s="129"/>
      <c r="BPH99" s="129"/>
      <c r="BPI99" s="129"/>
      <c r="BPJ99" s="129"/>
      <c r="BPK99" s="129"/>
      <c r="BPL99" s="129"/>
      <c r="BPM99" s="129"/>
      <c r="BPN99" s="129"/>
      <c r="BPO99" s="129"/>
      <c r="BPP99" s="129"/>
      <c r="BPQ99" s="129"/>
      <c r="BPR99" s="129"/>
      <c r="BPS99" s="129"/>
      <c r="BPT99" s="129"/>
      <c r="BPU99" s="129"/>
      <c r="BPV99" s="129"/>
      <c r="BPW99" s="129"/>
      <c r="BPX99" s="129"/>
      <c r="BPY99" s="129"/>
      <c r="BPZ99" s="129"/>
      <c r="BQA99" s="129"/>
      <c r="BQB99" s="129"/>
      <c r="BQC99" s="129"/>
      <c r="BQD99" s="129"/>
      <c r="BQE99" s="129"/>
      <c r="BQF99" s="129"/>
      <c r="BQG99" s="129"/>
      <c r="BQH99" s="129"/>
      <c r="BQI99" s="129"/>
      <c r="BQJ99" s="129"/>
      <c r="BQK99" s="129"/>
      <c r="BQL99" s="129"/>
      <c r="BQM99" s="129"/>
      <c r="BQN99" s="129"/>
      <c r="BQO99" s="129"/>
      <c r="BQP99" s="129"/>
      <c r="BQQ99" s="129"/>
      <c r="BQR99" s="129"/>
      <c r="BQS99" s="129"/>
      <c r="BQT99" s="129"/>
      <c r="BQU99" s="129"/>
      <c r="BQV99" s="129"/>
      <c r="BQW99" s="129"/>
      <c r="BQX99" s="129"/>
      <c r="BQY99" s="129"/>
      <c r="BQZ99" s="129"/>
      <c r="BRA99" s="129"/>
      <c r="BRB99" s="129"/>
      <c r="BRC99" s="129"/>
      <c r="BRD99" s="129"/>
      <c r="BRE99" s="129"/>
      <c r="BRF99" s="129"/>
      <c r="BRG99" s="129"/>
      <c r="BRH99" s="129"/>
      <c r="BRI99" s="129"/>
      <c r="BRJ99" s="129"/>
      <c r="BRK99" s="129"/>
      <c r="BRL99" s="129"/>
      <c r="BRM99" s="129"/>
      <c r="BRN99" s="129"/>
      <c r="BRO99" s="129"/>
      <c r="BRP99" s="129"/>
      <c r="BRQ99" s="129"/>
      <c r="BRR99" s="129"/>
      <c r="BRS99" s="129"/>
      <c r="BRT99" s="129"/>
      <c r="BRU99" s="129"/>
      <c r="BRV99" s="129"/>
      <c r="BRW99" s="129"/>
      <c r="BRX99" s="129"/>
      <c r="BRY99" s="129"/>
      <c r="BRZ99" s="129"/>
      <c r="BSA99" s="129"/>
      <c r="BSB99" s="129"/>
      <c r="BSC99" s="129"/>
      <c r="BSD99" s="129"/>
      <c r="BSE99" s="129"/>
      <c r="BSF99" s="129"/>
      <c r="BSG99" s="129"/>
      <c r="BSH99" s="129"/>
      <c r="BSI99" s="129"/>
      <c r="BSJ99" s="129"/>
      <c r="BSK99" s="129"/>
      <c r="BSL99" s="129"/>
      <c r="BSM99" s="129"/>
      <c r="BSN99" s="129"/>
      <c r="BSO99" s="129"/>
      <c r="BSP99" s="129"/>
      <c r="BSQ99" s="129"/>
      <c r="BSR99" s="129"/>
      <c r="BSS99" s="129"/>
      <c r="BST99" s="129"/>
      <c r="BSU99" s="129"/>
      <c r="BSV99" s="129"/>
      <c r="BSW99" s="129"/>
      <c r="BSX99" s="129"/>
      <c r="BSY99" s="129"/>
      <c r="BSZ99" s="129"/>
      <c r="BTA99" s="129"/>
      <c r="BTB99" s="129"/>
      <c r="BTC99" s="129"/>
      <c r="BTD99" s="129"/>
      <c r="BTE99" s="129"/>
      <c r="BTF99" s="129"/>
      <c r="BTG99" s="129"/>
      <c r="BTH99" s="129"/>
      <c r="BTI99" s="129"/>
      <c r="BTJ99" s="129"/>
      <c r="BTK99" s="129"/>
      <c r="BTL99" s="129"/>
      <c r="BTM99" s="129"/>
      <c r="BTN99" s="129"/>
      <c r="BTO99" s="129"/>
      <c r="BTP99" s="129"/>
      <c r="BTQ99" s="129"/>
      <c r="BTR99" s="129"/>
      <c r="BTS99" s="129"/>
      <c r="BTT99" s="129"/>
      <c r="BTU99" s="129"/>
      <c r="BTV99" s="129"/>
      <c r="BTW99" s="129"/>
      <c r="BTX99" s="129"/>
      <c r="BTY99" s="129"/>
      <c r="BTZ99" s="129"/>
      <c r="BUA99" s="129"/>
      <c r="BUB99" s="129"/>
      <c r="BUC99" s="129"/>
      <c r="BUD99" s="129"/>
      <c r="BUE99" s="129"/>
      <c r="BUF99" s="129"/>
      <c r="BUG99" s="129"/>
      <c r="BUH99" s="129"/>
      <c r="BUI99" s="129"/>
      <c r="BUJ99" s="129"/>
      <c r="BUK99" s="129"/>
      <c r="BUL99" s="129"/>
      <c r="BUM99" s="129"/>
      <c r="BUN99" s="129"/>
      <c r="BUO99" s="129"/>
      <c r="BUP99" s="129"/>
      <c r="BUQ99" s="129"/>
      <c r="BUR99" s="129"/>
      <c r="BUS99" s="129"/>
      <c r="BUT99" s="129"/>
      <c r="BUU99" s="129"/>
      <c r="BUV99" s="129"/>
      <c r="BUW99" s="129"/>
      <c r="BUX99" s="129"/>
      <c r="BUY99" s="129"/>
      <c r="BUZ99" s="129"/>
      <c r="BVA99" s="129"/>
      <c r="BVB99" s="129"/>
      <c r="BVC99" s="129"/>
      <c r="BVD99" s="129"/>
      <c r="BVE99" s="129"/>
      <c r="BVF99" s="129"/>
      <c r="BVG99" s="129"/>
      <c r="BVH99" s="129"/>
      <c r="BVI99" s="129"/>
      <c r="BVJ99" s="129"/>
      <c r="BVK99" s="129"/>
      <c r="BVL99" s="129"/>
      <c r="BVM99" s="129"/>
      <c r="BVN99" s="129"/>
      <c r="BVO99" s="129"/>
      <c r="BVP99" s="129"/>
      <c r="BVQ99" s="129"/>
      <c r="BVR99" s="129"/>
      <c r="BVS99" s="129"/>
      <c r="BVT99" s="129"/>
      <c r="BVU99" s="129"/>
      <c r="BVV99" s="129"/>
      <c r="BVW99" s="129"/>
      <c r="BVX99" s="129"/>
      <c r="BVY99" s="129"/>
      <c r="BVZ99" s="129"/>
      <c r="BWA99" s="129"/>
      <c r="BWB99" s="129"/>
      <c r="BWC99" s="129"/>
      <c r="BWD99" s="129"/>
      <c r="BWE99" s="129"/>
      <c r="BWF99" s="129"/>
      <c r="BWG99" s="129"/>
      <c r="BWH99" s="129"/>
      <c r="BWI99" s="129"/>
      <c r="BWJ99" s="129"/>
      <c r="BWK99" s="129"/>
      <c r="BWL99" s="129"/>
      <c r="BWM99" s="129"/>
      <c r="BWN99" s="129"/>
      <c r="BWO99" s="129"/>
      <c r="BWP99" s="129"/>
      <c r="BWQ99" s="129"/>
      <c r="BWR99" s="129"/>
      <c r="BWS99" s="129"/>
      <c r="BWT99" s="129"/>
      <c r="BWU99" s="129"/>
      <c r="BWV99" s="129"/>
      <c r="BWW99" s="129"/>
      <c r="BWX99" s="129"/>
      <c r="BWY99" s="129"/>
      <c r="BWZ99" s="129"/>
      <c r="BXA99" s="129"/>
      <c r="BXB99" s="129"/>
      <c r="BXC99" s="129"/>
      <c r="BXD99" s="129"/>
      <c r="BXE99" s="129"/>
      <c r="BXF99" s="129"/>
      <c r="BXG99" s="129"/>
      <c r="BXH99" s="129"/>
      <c r="BXI99" s="129"/>
      <c r="BXJ99" s="129"/>
      <c r="BXK99" s="129"/>
      <c r="BXL99" s="129"/>
      <c r="BXM99" s="129"/>
      <c r="BXN99" s="129"/>
      <c r="BXO99" s="129"/>
      <c r="BXP99" s="129"/>
      <c r="BXQ99" s="129"/>
      <c r="BXR99" s="129"/>
      <c r="BXS99" s="129"/>
      <c r="BXT99" s="129"/>
      <c r="BXU99" s="129"/>
      <c r="BXV99" s="129"/>
      <c r="BXW99" s="129"/>
      <c r="BXX99" s="129"/>
      <c r="BXY99" s="129"/>
      <c r="BXZ99" s="129"/>
      <c r="BYA99" s="129"/>
      <c r="BYB99" s="129"/>
      <c r="BYC99" s="129"/>
      <c r="BYD99" s="129"/>
      <c r="BYE99" s="129"/>
      <c r="BYF99" s="129"/>
      <c r="BYG99" s="129"/>
      <c r="BYH99" s="129"/>
      <c r="BYI99" s="129"/>
      <c r="BYJ99" s="129"/>
      <c r="BYK99" s="129"/>
      <c r="BYL99" s="129"/>
      <c r="BYM99" s="129"/>
      <c r="BYN99" s="129"/>
      <c r="BYO99" s="129"/>
      <c r="BYP99" s="129"/>
      <c r="BYQ99" s="129"/>
      <c r="BYR99" s="129"/>
      <c r="BYS99" s="129"/>
      <c r="BYT99" s="129"/>
      <c r="BYU99" s="129"/>
      <c r="BYV99" s="129"/>
      <c r="BYW99" s="129"/>
      <c r="BYX99" s="129"/>
      <c r="BYY99" s="129"/>
      <c r="BYZ99" s="129"/>
      <c r="BZA99" s="129"/>
      <c r="BZB99" s="129"/>
      <c r="BZC99" s="129"/>
      <c r="BZD99" s="129"/>
      <c r="BZE99" s="129"/>
      <c r="BZF99" s="129"/>
      <c r="BZG99" s="129"/>
      <c r="BZH99" s="129"/>
      <c r="BZI99" s="129"/>
      <c r="BZJ99" s="129"/>
      <c r="BZK99" s="129"/>
      <c r="BZL99" s="129"/>
      <c r="BZM99" s="129"/>
      <c r="BZN99" s="129"/>
      <c r="BZO99" s="129"/>
      <c r="BZP99" s="129"/>
      <c r="BZQ99" s="129"/>
      <c r="BZR99" s="129"/>
      <c r="BZS99" s="129"/>
      <c r="BZT99" s="129"/>
      <c r="BZU99" s="129"/>
      <c r="BZV99" s="129"/>
      <c r="BZW99" s="129"/>
      <c r="BZX99" s="129"/>
      <c r="BZY99" s="129"/>
      <c r="BZZ99" s="129"/>
      <c r="CAA99" s="129"/>
      <c r="CAB99" s="129"/>
      <c r="CAC99" s="129"/>
      <c r="CAD99" s="129"/>
      <c r="CAE99" s="129"/>
      <c r="CAF99" s="129"/>
      <c r="CAG99" s="129"/>
      <c r="CAH99" s="129"/>
      <c r="CAI99" s="129"/>
      <c r="CAJ99" s="129"/>
      <c r="CAK99" s="129"/>
      <c r="CAL99" s="129"/>
      <c r="CAM99" s="129"/>
      <c r="CAN99" s="129"/>
      <c r="CAO99" s="129"/>
      <c r="CAP99" s="129"/>
      <c r="CAQ99" s="129"/>
      <c r="CAR99" s="129"/>
      <c r="CAS99" s="129"/>
      <c r="CAT99" s="129"/>
      <c r="CAU99" s="129"/>
      <c r="CAV99" s="129"/>
      <c r="CAW99" s="129"/>
      <c r="CAX99" s="129"/>
      <c r="CAY99" s="129"/>
      <c r="CAZ99" s="129"/>
      <c r="CBA99" s="129"/>
      <c r="CBB99" s="129"/>
      <c r="CBC99" s="129"/>
      <c r="CBD99" s="129"/>
      <c r="CBE99" s="129"/>
      <c r="CBF99" s="129"/>
      <c r="CBG99" s="129"/>
      <c r="CBH99" s="129"/>
      <c r="CBI99" s="129"/>
      <c r="CBJ99" s="129"/>
      <c r="CBK99" s="129"/>
      <c r="CBL99" s="129"/>
      <c r="CBM99" s="129"/>
      <c r="CBN99" s="129"/>
      <c r="CBO99" s="129"/>
      <c r="CBP99" s="129"/>
      <c r="CBQ99" s="129"/>
      <c r="CBR99" s="129"/>
      <c r="CBS99" s="129"/>
      <c r="CBT99" s="129"/>
      <c r="CBU99" s="129"/>
      <c r="CBV99" s="129"/>
      <c r="CBW99" s="129"/>
      <c r="CBX99" s="129"/>
      <c r="CBY99" s="129"/>
      <c r="CBZ99" s="129"/>
      <c r="CCA99" s="129"/>
      <c r="CCB99" s="129"/>
      <c r="CCC99" s="129"/>
      <c r="CCD99" s="129"/>
      <c r="CCE99" s="129"/>
      <c r="CCF99" s="129"/>
      <c r="CCG99" s="129"/>
      <c r="CCH99" s="129"/>
      <c r="CCI99" s="129"/>
      <c r="CCJ99" s="129"/>
      <c r="CCK99" s="129"/>
      <c r="CCL99" s="129"/>
      <c r="CCM99" s="129"/>
      <c r="CCN99" s="129"/>
      <c r="CCO99" s="129"/>
      <c r="CCP99" s="129"/>
      <c r="CCQ99" s="129"/>
      <c r="CCR99" s="129"/>
      <c r="CCS99" s="129"/>
      <c r="CCT99" s="129"/>
      <c r="CCU99" s="129"/>
      <c r="CCV99" s="129"/>
      <c r="CCW99" s="129"/>
      <c r="CCX99" s="129"/>
      <c r="CCY99" s="129"/>
      <c r="CCZ99" s="129"/>
      <c r="CDA99" s="129"/>
      <c r="CDB99" s="129"/>
      <c r="CDC99" s="129"/>
      <c r="CDD99" s="129"/>
      <c r="CDE99" s="129"/>
      <c r="CDF99" s="129"/>
      <c r="CDG99" s="129"/>
      <c r="CDH99" s="129"/>
      <c r="CDI99" s="129"/>
      <c r="CDJ99" s="129"/>
      <c r="CDK99" s="129"/>
      <c r="CDL99" s="129"/>
      <c r="CDM99" s="129"/>
      <c r="CDN99" s="129"/>
      <c r="CDO99" s="129"/>
      <c r="CDP99" s="129"/>
      <c r="CDQ99" s="129"/>
      <c r="CDR99" s="129"/>
      <c r="CDS99" s="129"/>
      <c r="CDT99" s="129"/>
      <c r="CDU99" s="129"/>
      <c r="CDV99" s="129"/>
      <c r="CDW99" s="129"/>
      <c r="CDX99" s="129"/>
      <c r="CDY99" s="129"/>
      <c r="CDZ99" s="129"/>
      <c r="CEA99" s="129"/>
      <c r="CEB99" s="129"/>
      <c r="CEC99" s="129"/>
      <c r="CED99" s="129"/>
      <c r="CEE99" s="129"/>
      <c r="CEF99" s="129"/>
      <c r="CEG99" s="129"/>
      <c r="CEH99" s="129"/>
      <c r="CEI99" s="129"/>
      <c r="CEJ99" s="129"/>
      <c r="CEK99" s="129"/>
      <c r="CEL99" s="129"/>
      <c r="CEM99" s="129"/>
      <c r="CEN99" s="129"/>
      <c r="CEO99" s="129"/>
      <c r="CEP99" s="129"/>
      <c r="CEQ99" s="129"/>
      <c r="CER99" s="129"/>
      <c r="CES99" s="129"/>
      <c r="CET99" s="129"/>
      <c r="CEU99" s="129"/>
      <c r="CEV99" s="129"/>
      <c r="CEW99" s="129"/>
      <c r="CEX99" s="129"/>
      <c r="CEY99" s="129"/>
      <c r="CEZ99" s="129"/>
      <c r="CFA99" s="129"/>
      <c r="CFB99" s="129"/>
      <c r="CFC99" s="129"/>
      <c r="CFD99" s="129"/>
      <c r="CFE99" s="129"/>
      <c r="CFF99" s="129"/>
      <c r="CFG99" s="129"/>
      <c r="CFH99" s="129"/>
      <c r="CFI99" s="129"/>
      <c r="CFJ99" s="129"/>
      <c r="CFK99" s="129"/>
      <c r="CFL99" s="129"/>
      <c r="CFM99" s="129"/>
      <c r="CFN99" s="129"/>
      <c r="CFO99" s="129"/>
      <c r="CFP99" s="129"/>
      <c r="CFQ99" s="129"/>
      <c r="CFR99" s="129"/>
      <c r="CFS99" s="129"/>
      <c r="CFT99" s="129"/>
      <c r="CFU99" s="129"/>
      <c r="CFV99" s="129"/>
      <c r="CFW99" s="129"/>
      <c r="CFX99" s="129"/>
      <c r="CFY99" s="129"/>
      <c r="CFZ99" s="129"/>
      <c r="CGA99" s="129"/>
      <c r="CGB99" s="129"/>
      <c r="CGC99" s="129"/>
      <c r="CGD99" s="129"/>
      <c r="CGE99" s="129"/>
      <c r="CGF99" s="129"/>
      <c r="CGG99" s="129"/>
      <c r="CGH99" s="129"/>
      <c r="CGI99" s="129"/>
      <c r="CGJ99" s="129"/>
      <c r="CGK99" s="129"/>
      <c r="CGL99" s="129"/>
      <c r="CGM99" s="129"/>
      <c r="CGN99" s="129"/>
      <c r="CGO99" s="129"/>
      <c r="CGP99" s="129"/>
      <c r="CGQ99" s="129"/>
      <c r="CGR99" s="129"/>
      <c r="CGS99" s="129"/>
      <c r="CGT99" s="129"/>
      <c r="CGU99" s="129"/>
      <c r="CGV99" s="129"/>
      <c r="CGW99" s="129"/>
      <c r="CGX99" s="129"/>
      <c r="CGY99" s="129"/>
      <c r="CGZ99" s="129"/>
      <c r="CHA99" s="129"/>
      <c r="CHB99" s="129"/>
      <c r="CHC99" s="129"/>
      <c r="CHD99" s="129"/>
      <c r="CHE99" s="129"/>
      <c r="CHF99" s="129"/>
      <c r="CHG99" s="129"/>
      <c r="CHH99" s="129"/>
      <c r="CHI99" s="129"/>
      <c r="CHJ99" s="129"/>
      <c r="CHK99" s="129"/>
      <c r="CHL99" s="129"/>
      <c r="CHM99" s="129"/>
      <c r="CHN99" s="129"/>
      <c r="CHO99" s="129"/>
      <c r="CHP99" s="129"/>
      <c r="CHQ99" s="129"/>
      <c r="CHR99" s="129"/>
      <c r="CHS99" s="129"/>
      <c r="CHT99" s="129"/>
      <c r="CHU99" s="129"/>
      <c r="CHV99" s="129"/>
      <c r="CHW99" s="129"/>
      <c r="CHX99" s="129"/>
      <c r="CHY99" s="129"/>
      <c r="CHZ99" s="129"/>
      <c r="CIA99" s="129"/>
      <c r="CIB99" s="129"/>
      <c r="CIC99" s="129"/>
      <c r="CID99" s="129"/>
      <c r="CIE99" s="129"/>
      <c r="CIF99" s="129"/>
      <c r="CIG99" s="129"/>
      <c r="CIH99" s="129"/>
      <c r="CII99" s="129"/>
      <c r="CIJ99" s="129"/>
      <c r="CIK99" s="129"/>
      <c r="CIL99" s="129"/>
      <c r="CIM99" s="129"/>
      <c r="CIN99" s="129"/>
      <c r="CIO99" s="129"/>
      <c r="CIP99" s="129"/>
      <c r="CIQ99" s="129"/>
      <c r="CIR99" s="129"/>
      <c r="CIS99" s="129"/>
      <c r="CIT99" s="129"/>
      <c r="CIU99" s="129"/>
      <c r="CIV99" s="129"/>
      <c r="CIW99" s="129"/>
      <c r="CIX99" s="129"/>
      <c r="CIY99" s="129"/>
      <c r="CIZ99" s="129"/>
      <c r="CJA99" s="129"/>
      <c r="CJB99" s="129"/>
      <c r="CJC99" s="129"/>
      <c r="CJD99" s="129"/>
      <c r="CJE99" s="129"/>
      <c r="CJF99" s="129"/>
      <c r="CJG99" s="129"/>
      <c r="CJH99" s="129"/>
      <c r="CJI99" s="129"/>
      <c r="CJJ99" s="129"/>
      <c r="CJK99" s="129"/>
      <c r="CJL99" s="129"/>
      <c r="CJM99" s="129"/>
      <c r="CJN99" s="129"/>
      <c r="CJO99" s="129"/>
      <c r="CJP99" s="129"/>
      <c r="CJQ99" s="129"/>
      <c r="CJR99" s="129"/>
      <c r="CJS99" s="129"/>
      <c r="CJT99" s="129"/>
      <c r="CJU99" s="129"/>
      <c r="CJV99" s="129"/>
      <c r="CJW99" s="129"/>
      <c r="CJX99" s="129"/>
      <c r="CJY99" s="129"/>
      <c r="CJZ99" s="129"/>
      <c r="CKA99" s="129"/>
      <c r="CKB99" s="129"/>
      <c r="CKC99" s="129"/>
      <c r="CKD99" s="129"/>
      <c r="CKE99" s="129"/>
      <c r="CKF99" s="129"/>
      <c r="CKG99" s="129"/>
      <c r="CKH99" s="129"/>
      <c r="CKI99" s="129"/>
      <c r="CKJ99" s="129"/>
      <c r="CKK99" s="129"/>
      <c r="CKL99" s="129"/>
      <c r="CKM99" s="129"/>
      <c r="CKN99" s="129"/>
      <c r="CKO99" s="129"/>
      <c r="CKP99" s="129"/>
      <c r="CKQ99" s="129"/>
      <c r="CKR99" s="129"/>
      <c r="CKS99" s="129"/>
      <c r="CKT99" s="129"/>
      <c r="CKU99" s="129"/>
      <c r="CKV99" s="129"/>
      <c r="CKW99" s="129"/>
      <c r="CKX99" s="129"/>
      <c r="CKY99" s="129"/>
      <c r="CKZ99" s="129"/>
      <c r="CLA99" s="129"/>
      <c r="CLB99" s="129"/>
      <c r="CLC99" s="129"/>
      <c r="CLD99" s="129"/>
      <c r="CLE99" s="129"/>
      <c r="CLF99" s="129"/>
      <c r="CLG99" s="129"/>
      <c r="CLH99" s="129"/>
      <c r="CLI99" s="129"/>
      <c r="CLJ99" s="129"/>
      <c r="CLK99" s="129"/>
      <c r="CLL99" s="129"/>
      <c r="CLM99" s="129"/>
      <c r="CLN99" s="129"/>
      <c r="CLO99" s="129"/>
      <c r="CLP99" s="129"/>
      <c r="CLQ99" s="129"/>
      <c r="CLR99" s="129"/>
      <c r="CLS99" s="129"/>
      <c r="CLT99" s="129"/>
      <c r="CLU99" s="129"/>
      <c r="CLV99" s="129"/>
      <c r="CLW99" s="129"/>
      <c r="CLX99" s="129"/>
      <c r="CLY99" s="129"/>
      <c r="CLZ99" s="129"/>
      <c r="CMA99" s="129"/>
      <c r="CMB99" s="129"/>
      <c r="CMC99" s="129"/>
      <c r="CMD99" s="129"/>
      <c r="CME99" s="129"/>
      <c r="CMF99" s="129"/>
      <c r="CMG99" s="129"/>
      <c r="CMH99" s="129"/>
      <c r="CMI99" s="129"/>
      <c r="CMJ99" s="129"/>
      <c r="CMK99" s="129"/>
      <c r="CML99" s="129"/>
      <c r="CMM99" s="129"/>
      <c r="CMN99" s="129"/>
      <c r="CMO99" s="129"/>
      <c r="CMP99" s="129"/>
      <c r="CMQ99" s="129"/>
      <c r="CMR99" s="129"/>
      <c r="CMS99" s="129"/>
      <c r="CMT99" s="129"/>
      <c r="CMU99" s="129"/>
      <c r="CMV99" s="129"/>
      <c r="CMW99" s="129"/>
      <c r="CMX99" s="129"/>
      <c r="CMY99" s="129"/>
      <c r="CMZ99" s="129"/>
      <c r="CNA99" s="129"/>
      <c r="CNB99" s="129"/>
      <c r="CNC99" s="129"/>
      <c r="CND99" s="129"/>
      <c r="CNE99" s="129"/>
      <c r="CNF99" s="129"/>
      <c r="CNG99" s="129"/>
      <c r="CNH99" s="129"/>
      <c r="CNI99" s="129"/>
      <c r="CNJ99" s="129"/>
      <c r="CNK99" s="129"/>
      <c r="CNL99" s="129"/>
      <c r="CNM99" s="129"/>
      <c r="CNN99" s="129"/>
      <c r="CNO99" s="129"/>
      <c r="CNP99" s="129"/>
      <c r="CNQ99" s="129"/>
      <c r="CNR99" s="129"/>
      <c r="CNS99" s="129"/>
      <c r="CNT99" s="129"/>
      <c r="CNU99" s="129"/>
      <c r="CNV99" s="129"/>
      <c r="CNW99" s="129"/>
      <c r="CNX99" s="129"/>
      <c r="CNY99" s="129"/>
      <c r="CNZ99" s="129"/>
      <c r="COA99" s="129"/>
      <c r="COB99" s="129"/>
      <c r="COC99" s="129"/>
      <c r="COD99" s="129"/>
      <c r="COE99" s="129"/>
      <c r="COF99" s="129"/>
      <c r="COG99" s="129"/>
      <c r="COH99" s="129"/>
      <c r="COI99" s="129"/>
      <c r="COJ99" s="129"/>
      <c r="COK99" s="129"/>
      <c r="COL99" s="129"/>
      <c r="COM99" s="129"/>
      <c r="CON99" s="129"/>
      <c r="COO99" s="129"/>
      <c r="COP99" s="129"/>
      <c r="COQ99" s="129"/>
      <c r="COR99" s="129"/>
      <c r="COS99" s="129"/>
      <c r="COT99" s="129"/>
      <c r="COU99" s="129"/>
      <c r="COV99" s="129"/>
      <c r="COW99" s="129"/>
      <c r="COX99" s="129"/>
      <c r="COY99" s="129"/>
      <c r="COZ99" s="129"/>
      <c r="CPA99" s="129"/>
      <c r="CPB99" s="129"/>
      <c r="CPC99" s="129"/>
      <c r="CPD99" s="129"/>
      <c r="CPE99" s="129"/>
      <c r="CPF99" s="129"/>
      <c r="CPG99" s="129"/>
      <c r="CPH99" s="129"/>
      <c r="CPI99" s="129"/>
      <c r="CPJ99" s="129"/>
      <c r="CPK99" s="129"/>
      <c r="CPL99" s="129"/>
      <c r="CPM99" s="129"/>
      <c r="CPN99" s="129"/>
      <c r="CPO99" s="129"/>
      <c r="CPP99" s="129"/>
      <c r="CPQ99" s="129"/>
      <c r="CPR99" s="129"/>
      <c r="CPS99" s="129"/>
      <c r="CPT99" s="129"/>
      <c r="CPU99" s="129"/>
      <c r="CPV99" s="129"/>
      <c r="CPW99" s="129"/>
      <c r="CPX99" s="129"/>
      <c r="CPY99" s="129"/>
      <c r="CPZ99" s="129"/>
      <c r="CQA99" s="129"/>
      <c r="CQB99" s="129"/>
      <c r="CQC99" s="129"/>
      <c r="CQD99" s="129"/>
      <c r="CQE99" s="129"/>
      <c r="CQF99" s="129"/>
      <c r="CQG99" s="129"/>
      <c r="CQH99" s="129"/>
      <c r="CQI99" s="129"/>
      <c r="CQJ99" s="129"/>
      <c r="CQK99" s="129"/>
      <c r="CQL99" s="129"/>
      <c r="CQM99" s="129"/>
      <c r="CQN99" s="129"/>
      <c r="CQO99" s="129"/>
      <c r="CQP99" s="129"/>
      <c r="CQQ99" s="129"/>
      <c r="CQR99" s="129"/>
      <c r="CQS99" s="129"/>
      <c r="CQT99" s="129"/>
      <c r="CQU99" s="129"/>
      <c r="CQV99" s="129"/>
      <c r="CQW99" s="129"/>
      <c r="CQX99" s="129"/>
      <c r="CQY99" s="129"/>
      <c r="CQZ99" s="129"/>
      <c r="CRA99" s="129"/>
      <c r="CRB99" s="129"/>
      <c r="CRC99" s="129"/>
      <c r="CRD99" s="129"/>
      <c r="CRE99" s="129"/>
      <c r="CRF99" s="129"/>
      <c r="CRG99" s="129"/>
      <c r="CRH99" s="129"/>
      <c r="CRI99" s="129"/>
      <c r="CRJ99" s="129"/>
      <c r="CRK99" s="129"/>
      <c r="CRL99" s="129"/>
      <c r="CRM99" s="129"/>
      <c r="CRN99" s="129"/>
      <c r="CRO99" s="129"/>
      <c r="CRP99" s="129"/>
      <c r="CRQ99" s="129"/>
      <c r="CRR99" s="129"/>
      <c r="CRS99" s="129"/>
      <c r="CRT99" s="129"/>
      <c r="CRU99" s="129"/>
      <c r="CRV99" s="129"/>
      <c r="CRW99" s="129"/>
      <c r="CRX99" s="129"/>
      <c r="CRY99" s="129"/>
      <c r="CRZ99" s="129"/>
      <c r="CSA99" s="129"/>
      <c r="CSB99" s="129"/>
      <c r="CSC99" s="129"/>
      <c r="CSD99" s="129"/>
      <c r="CSE99" s="129"/>
      <c r="CSF99" s="129"/>
      <c r="CSG99" s="129"/>
      <c r="CSH99" s="129"/>
      <c r="CSI99" s="129"/>
      <c r="CSJ99" s="129"/>
      <c r="CSK99" s="129"/>
      <c r="CSL99" s="129"/>
      <c r="CSM99" s="129"/>
      <c r="CSN99" s="129"/>
      <c r="CSO99" s="129"/>
      <c r="CSP99" s="129"/>
      <c r="CSQ99" s="129"/>
      <c r="CSR99" s="129"/>
      <c r="CSS99" s="129"/>
      <c r="CST99" s="129"/>
      <c r="CSU99" s="129"/>
      <c r="CSV99" s="129"/>
      <c r="CSW99" s="129"/>
      <c r="CSX99" s="129"/>
      <c r="CSY99" s="129"/>
      <c r="CSZ99" s="129"/>
      <c r="CTA99" s="129"/>
      <c r="CTB99" s="129"/>
      <c r="CTC99" s="129"/>
      <c r="CTD99" s="129"/>
      <c r="CTE99" s="129"/>
      <c r="CTF99" s="129"/>
      <c r="CTG99" s="129"/>
      <c r="CTH99" s="129"/>
      <c r="CTI99" s="129"/>
      <c r="CTJ99" s="129"/>
      <c r="CTK99" s="129"/>
      <c r="CTL99" s="129"/>
      <c r="CTM99" s="129"/>
      <c r="CTN99" s="129"/>
      <c r="CTO99" s="129"/>
      <c r="CTP99" s="129"/>
      <c r="CTQ99" s="129"/>
      <c r="CTR99" s="129"/>
      <c r="CTS99" s="129"/>
      <c r="CTT99" s="129"/>
      <c r="CTU99" s="129"/>
      <c r="CTV99" s="129"/>
      <c r="CTW99" s="129"/>
      <c r="CTX99" s="129"/>
      <c r="CTY99" s="129"/>
      <c r="CTZ99" s="129"/>
      <c r="CUA99" s="129"/>
      <c r="CUB99" s="129"/>
      <c r="CUC99" s="129"/>
      <c r="CUD99" s="129"/>
      <c r="CUE99" s="129"/>
      <c r="CUF99" s="129"/>
      <c r="CUG99" s="129"/>
      <c r="CUH99" s="129"/>
      <c r="CUI99" s="129"/>
      <c r="CUJ99" s="129"/>
      <c r="CUK99" s="129"/>
      <c r="CUL99" s="129"/>
      <c r="CUM99" s="129"/>
      <c r="CUN99" s="129"/>
      <c r="CUO99" s="129"/>
      <c r="CUP99" s="129"/>
      <c r="CUQ99" s="129"/>
      <c r="CUR99" s="129"/>
      <c r="CUS99" s="129"/>
      <c r="CUT99" s="129"/>
      <c r="CUU99" s="129"/>
      <c r="CUV99" s="129"/>
      <c r="CUW99" s="129"/>
      <c r="CUX99" s="129"/>
      <c r="CUY99" s="129"/>
      <c r="CUZ99" s="129"/>
      <c r="CVA99" s="129"/>
      <c r="CVB99" s="129"/>
      <c r="CVC99" s="129"/>
      <c r="CVD99" s="129"/>
      <c r="CVE99" s="129"/>
      <c r="CVF99" s="129"/>
      <c r="CVG99" s="129"/>
      <c r="CVH99" s="129"/>
      <c r="CVI99" s="129"/>
      <c r="CVJ99" s="129"/>
      <c r="CVK99" s="129"/>
      <c r="CVL99" s="129"/>
      <c r="CVM99" s="129"/>
      <c r="CVN99" s="129"/>
      <c r="CVO99" s="129"/>
      <c r="CVP99" s="129"/>
      <c r="CVQ99" s="129"/>
      <c r="CVR99" s="129"/>
      <c r="CVS99" s="129"/>
      <c r="CVT99" s="129"/>
      <c r="CVU99" s="129"/>
      <c r="CVV99" s="129"/>
      <c r="CVW99" s="129"/>
      <c r="CVX99" s="129"/>
      <c r="CVY99" s="129"/>
      <c r="CVZ99" s="129"/>
      <c r="CWA99" s="129"/>
      <c r="CWB99" s="129"/>
      <c r="CWC99" s="129"/>
      <c r="CWD99" s="129"/>
      <c r="CWE99" s="129"/>
      <c r="CWF99" s="129"/>
      <c r="CWG99" s="129"/>
      <c r="CWH99" s="129"/>
      <c r="CWI99" s="129"/>
      <c r="CWJ99" s="129"/>
      <c r="CWK99" s="129"/>
      <c r="CWL99" s="129"/>
      <c r="CWM99" s="129"/>
      <c r="CWN99" s="129"/>
      <c r="CWO99" s="129"/>
      <c r="CWP99" s="129"/>
      <c r="CWQ99" s="129"/>
      <c r="CWR99" s="129"/>
      <c r="CWS99" s="129"/>
      <c r="CWT99" s="129"/>
      <c r="CWU99" s="129"/>
      <c r="CWV99" s="129"/>
      <c r="CWW99" s="129"/>
      <c r="CWX99" s="129"/>
      <c r="CWY99" s="129"/>
      <c r="CWZ99" s="129"/>
      <c r="CXA99" s="129"/>
      <c r="CXB99" s="129"/>
      <c r="CXC99" s="129"/>
      <c r="CXD99" s="129"/>
      <c r="CXE99" s="129"/>
      <c r="CXF99" s="129"/>
      <c r="CXG99" s="129"/>
      <c r="CXH99" s="129"/>
      <c r="CXI99" s="129"/>
      <c r="CXJ99" s="129"/>
      <c r="CXK99" s="129"/>
      <c r="CXL99" s="129"/>
      <c r="CXM99" s="129"/>
      <c r="CXN99" s="129"/>
      <c r="CXO99" s="129"/>
      <c r="CXP99" s="129"/>
      <c r="CXQ99" s="129"/>
      <c r="CXR99" s="129"/>
      <c r="CXS99" s="129"/>
      <c r="CXT99" s="129"/>
      <c r="CXU99" s="129"/>
      <c r="CXV99" s="129"/>
      <c r="CXW99" s="129"/>
      <c r="CXX99" s="129"/>
      <c r="CXY99" s="129"/>
      <c r="CXZ99" s="129"/>
      <c r="CYA99" s="129"/>
      <c r="CYB99" s="129"/>
      <c r="CYC99" s="129"/>
      <c r="CYD99" s="129"/>
      <c r="CYE99" s="129"/>
      <c r="CYF99" s="129"/>
      <c r="CYG99" s="129"/>
      <c r="CYH99" s="129"/>
      <c r="CYI99" s="129"/>
      <c r="CYJ99" s="129"/>
      <c r="CYK99" s="129"/>
      <c r="CYL99" s="129"/>
      <c r="CYM99" s="129"/>
      <c r="CYN99" s="129"/>
      <c r="CYO99" s="129"/>
      <c r="CYP99" s="129"/>
      <c r="CYQ99" s="129"/>
      <c r="CYR99" s="129"/>
      <c r="CYS99" s="129"/>
      <c r="CYT99" s="129"/>
      <c r="CYU99" s="129"/>
      <c r="CYV99" s="129"/>
      <c r="CYW99" s="129"/>
      <c r="CYX99" s="129"/>
      <c r="CYY99" s="129"/>
      <c r="CYZ99" s="129"/>
      <c r="CZA99" s="129"/>
      <c r="CZB99" s="129"/>
      <c r="CZC99" s="129"/>
      <c r="CZD99" s="129"/>
      <c r="CZE99" s="129"/>
      <c r="CZF99" s="129"/>
      <c r="CZG99" s="129"/>
      <c r="CZH99" s="129"/>
      <c r="CZI99" s="129"/>
      <c r="CZJ99" s="129"/>
      <c r="CZK99" s="129"/>
      <c r="CZL99" s="129"/>
      <c r="CZM99" s="129"/>
      <c r="CZN99" s="129"/>
      <c r="CZO99" s="129"/>
      <c r="CZP99" s="129"/>
      <c r="CZQ99" s="129"/>
      <c r="CZR99" s="129"/>
      <c r="CZS99" s="129"/>
      <c r="CZT99" s="129"/>
      <c r="CZU99" s="129"/>
      <c r="CZV99" s="129"/>
      <c r="CZW99" s="129"/>
      <c r="CZX99" s="129"/>
      <c r="CZY99" s="129"/>
      <c r="CZZ99" s="129"/>
      <c r="DAA99" s="129"/>
      <c r="DAB99" s="129"/>
      <c r="DAC99" s="129"/>
      <c r="DAD99" s="129"/>
      <c r="DAE99" s="129"/>
      <c r="DAF99" s="129"/>
      <c r="DAG99" s="129"/>
      <c r="DAH99" s="129"/>
      <c r="DAI99" s="129"/>
      <c r="DAJ99" s="129"/>
      <c r="DAK99" s="129"/>
      <c r="DAL99" s="129"/>
      <c r="DAM99" s="129"/>
      <c r="DAN99" s="129"/>
      <c r="DAO99" s="129"/>
      <c r="DAP99" s="129"/>
      <c r="DAQ99" s="129"/>
      <c r="DAR99" s="129"/>
      <c r="DAS99" s="129"/>
      <c r="DAT99" s="129"/>
      <c r="DAU99" s="129"/>
      <c r="DAV99" s="129"/>
      <c r="DAW99" s="129"/>
      <c r="DAX99" s="129"/>
      <c r="DAY99" s="129"/>
      <c r="DAZ99" s="129"/>
      <c r="DBA99" s="129"/>
      <c r="DBB99" s="129"/>
      <c r="DBC99" s="129"/>
      <c r="DBD99" s="129"/>
      <c r="DBE99" s="129"/>
      <c r="DBF99" s="129"/>
      <c r="DBG99" s="129"/>
      <c r="DBH99" s="129"/>
      <c r="DBI99" s="129"/>
      <c r="DBJ99" s="129"/>
      <c r="DBK99" s="129"/>
      <c r="DBL99" s="129"/>
      <c r="DBM99" s="129"/>
      <c r="DBN99" s="129"/>
      <c r="DBO99" s="129"/>
      <c r="DBP99" s="129"/>
      <c r="DBQ99" s="129"/>
      <c r="DBR99" s="129"/>
      <c r="DBS99" s="129"/>
      <c r="DBT99" s="129"/>
      <c r="DBU99" s="129"/>
      <c r="DBV99" s="129"/>
      <c r="DBW99" s="129"/>
      <c r="DBX99" s="129"/>
      <c r="DBY99" s="129"/>
      <c r="DBZ99" s="129"/>
      <c r="DCA99" s="129"/>
      <c r="DCB99" s="129"/>
      <c r="DCC99" s="129"/>
      <c r="DCD99" s="129"/>
      <c r="DCE99" s="129"/>
      <c r="DCF99" s="129"/>
      <c r="DCG99" s="129"/>
      <c r="DCH99" s="129"/>
      <c r="DCI99" s="129"/>
      <c r="DCJ99" s="129"/>
      <c r="DCK99" s="129"/>
      <c r="DCL99" s="129"/>
      <c r="DCM99" s="129"/>
      <c r="DCN99" s="129"/>
      <c r="DCO99" s="129"/>
      <c r="DCP99" s="129"/>
      <c r="DCQ99" s="129"/>
      <c r="DCR99" s="129"/>
      <c r="DCS99" s="129"/>
      <c r="DCT99" s="129"/>
      <c r="DCU99" s="129"/>
      <c r="DCV99" s="129"/>
      <c r="DCW99" s="129"/>
      <c r="DCX99" s="129"/>
      <c r="DCY99" s="129"/>
      <c r="DCZ99" s="129"/>
      <c r="DDA99" s="129"/>
      <c r="DDB99" s="129"/>
      <c r="DDC99" s="129"/>
      <c r="DDD99" s="129"/>
      <c r="DDE99" s="129"/>
      <c r="DDF99" s="129"/>
      <c r="DDG99" s="129"/>
      <c r="DDH99" s="129"/>
      <c r="DDI99" s="129"/>
      <c r="DDJ99" s="129"/>
      <c r="DDK99" s="129"/>
      <c r="DDL99" s="129"/>
      <c r="DDM99" s="129"/>
      <c r="DDN99" s="129"/>
      <c r="DDO99" s="129"/>
      <c r="DDP99" s="129"/>
      <c r="DDQ99" s="129"/>
      <c r="DDR99" s="129"/>
      <c r="DDS99" s="129"/>
      <c r="DDT99" s="129"/>
      <c r="DDU99" s="129"/>
      <c r="DDV99" s="129"/>
      <c r="DDW99" s="129"/>
      <c r="DDX99" s="129"/>
      <c r="DDY99" s="129"/>
      <c r="DDZ99" s="129"/>
      <c r="DEA99" s="129"/>
      <c r="DEB99" s="129"/>
      <c r="DEC99" s="129"/>
      <c r="DED99" s="129"/>
      <c r="DEE99" s="129"/>
      <c r="DEF99" s="129"/>
      <c r="DEG99" s="129"/>
      <c r="DEH99" s="129"/>
      <c r="DEI99" s="129"/>
      <c r="DEJ99" s="129"/>
      <c r="DEK99" s="129"/>
      <c r="DEL99" s="129"/>
      <c r="DEM99" s="129"/>
      <c r="DEN99" s="129"/>
      <c r="DEO99" s="129"/>
      <c r="DEP99" s="129"/>
      <c r="DEQ99" s="129"/>
      <c r="DER99" s="129"/>
      <c r="DES99" s="129"/>
      <c r="DET99" s="129"/>
      <c r="DEU99" s="129"/>
      <c r="DEV99" s="129"/>
      <c r="DEW99" s="129"/>
      <c r="DEX99" s="129"/>
      <c r="DEY99" s="129"/>
      <c r="DEZ99" s="129"/>
      <c r="DFA99" s="129"/>
      <c r="DFB99" s="129"/>
      <c r="DFC99" s="129"/>
      <c r="DFD99" s="129"/>
      <c r="DFE99" s="129"/>
      <c r="DFF99" s="129"/>
      <c r="DFG99" s="129"/>
      <c r="DFH99" s="129"/>
      <c r="DFI99" s="129"/>
      <c r="DFJ99" s="129"/>
      <c r="DFK99" s="129"/>
      <c r="DFL99" s="129"/>
      <c r="DFM99" s="129"/>
      <c r="DFN99" s="129"/>
      <c r="DFO99" s="129"/>
      <c r="DFP99" s="129"/>
      <c r="DFQ99" s="129"/>
      <c r="DFR99" s="129"/>
      <c r="DFS99" s="129"/>
      <c r="DFT99" s="129"/>
      <c r="DFU99" s="129"/>
      <c r="DFV99" s="129"/>
      <c r="DFW99" s="129"/>
      <c r="DFX99" s="129"/>
      <c r="DFY99" s="129"/>
      <c r="DFZ99" s="129"/>
      <c r="DGA99" s="129"/>
      <c r="DGB99" s="129"/>
      <c r="DGC99" s="129"/>
      <c r="DGD99" s="129"/>
      <c r="DGE99" s="129"/>
      <c r="DGF99" s="129"/>
      <c r="DGG99" s="129"/>
      <c r="DGH99" s="129"/>
      <c r="DGI99" s="129"/>
      <c r="DGJ99" s="129"/>
      <c r="DGK99" s="129"/>
      <c r="DGL99" s="129"/>
      <c r="DGM99" s="129"/>
      <c r="DGN99" s="129"/>
      <c r="DGO99" s="129"/>
      <c r="DGP99" s="129"/>
      <c r="DGQ99" s="129"/>
      <c r="DGR99" s="129"/>
      <c r="DGS99" s="129"/>
      <c r="DGT99" s="129"/>
      <c r="DGU99" s="129"/>
      <c r="DGV99" s="129"/>
      <c r="DGW99" s="129"/>
      <c r="DGX99" s="129"/>
      <c r="DGY99" s="129"/>
      <c r="DGZ99" s="129"/>
      <c r="DHA99" s="129"/>
      <c r="DHB99" s="129"/>
      <c r="DHC99" s="129"/>
      <c r="DHD99" s="129"/>
      <c r="DHE99" s="129"/>
      <c r="DHF99" s="129"/>
      <c r="DHG99" s="129"/>
      <c r="DHH99" s="129"/>
      <c r="DHI99" s="129"/>
      <c r="DHJ99" s="129"/>
      <c r="DHK99" s="129"/>
      <c r="DHL99" s="129"/>
      <c r="DHM99" s="129"/>
      <c r="DHN99" s="129"/>
      <c r="DHO99" s="129"/>
      <c r="DHP99" s="129"/>
      <c r="DHQ99" s="129"/>
      <c r="DHR99" s="129"/>
      <c r="DHS99" s="129"/>
      <c r="DHT99" s="129"/>
      <c r="DHU99" s="129"/>
      <c r="DHV99" s="129"/>
      <c r="DHW99" s="129"/>
      <c r="DHX99" s="129"/>
      <c r="DHY99" s="129"/>
      <c r="DHZ99" s="129"/>
      <c r="DIA99" s="129"/>
      <c r="DIB99" s="129"/>
      <c r="DIC99" s="129"/>
      <c r="DID99" s="129"/>
      <c r="DIE99" s="129"/>
      <c r="DIF99" s="129"/>
      <c r="DIG99" s="129"/>
      <c r="DIH99" s="129"/>
      <c r="DII99" s="129"/>
      <c r="DIJ99" s="129"/>
      <c r="DIK99" s="129"/>
      <c r="DIL99" s="129"/>
      <c r="DIM99" s="129"/>
      <c r="DIN99" s="129"/>
      <c r="DIO99" s="129"/>
      <c r="DIP99" s="129"/>
      <c r="DIQ99" s="129"/>
      <c r="DIR99" s="129"/>
      <c r="DIS99" s="129"/>
      <c r="DIT99" s="129"/>
      <c r="DIU99" s="129"/>
      <c r="DIV99" s="129"/>
      <c r="DIW99" s="129"/>
      <c r="DIX99" s="129"/>
      <c r="DIY99" s="129"/>
      <c r="DIZ99" s="129"/>
      <c r="DJA99" s="129"/>
      <c r="DJB99" s="129"/>
      <c r="DJC99" s="129"/>
      <c r="DJD99" s="129"/>
      <c r="DJE99" s="129"/>
      <c r="DJF99" s="129"/>
      <c r="DJG99" s="129"/>
      <c r="DJH99" s="129"/>
      <c r="DJI99" s="129"/>
      <c r="DJJ99" s="129"/>
      <c r="DJK99" s="129"/>
      <c r="DJL99" s="129"/>
      <c r="DJM99" s="129"/>
      <c r="DJN99" s="129"/>
      <c r="DJO99" s="129"/>
      <c r="DJP99" s="129"/>
      <c r="DJQ99" s="129"/>
      <c r="DJR99" s="129"/>
      <c r="DJS99" s="129"/>
      <c r="DJT99" s="129"/>
      <c r="DJU99" s="129"/>
      <c r="DJV99" s="129"/>
      <c r="DJW99" s="129"/>
      <c r="DJX99" s="129"/>
      <c r="DJY99" s="129"/>
      <c r="DJZ99" s="129"/>
      <c r="DKA99" s="129"/>
      <c r="DKB99" s="129"/>
      <c r="DKC99" s="129"/>
      <c r="DKD99" s="129"/>
      <c r="DKE99" s="129"/>
      <c r="DKF99" s="129"/>
      <c r="DKG99" s="129"/>
      <c r="DKH99" s="129"/>
      <c r="DKI99" s="129"/>
      <c r="DKJ99" s="129"/>
      <c r="DKK99" s="129"/>
      <c r="DKL99" s="129"/>
      <c r="DKM99" s="129"/>
      <c r="DKN99" s="129"/>
      <c r="DKO99" s="129"/>
      <c r="DKP99" s="129"/>
      <c r="DKQ99" s="129"/>
      <c r="DKR99" s="129"/>
      <c r="DKS99" s="129"/>
      <c r="DKT99" s="129"/>
      <c r="DKU99" s="129"/>
      <c r="DKV99" s="129"/>
      <c r="DKW99" s="129"/>
      <c r="DKX99" s="129"/>
      <c r="DKY99" s="129"/>
      <c r="DKZ99" s="129"/>
      <c r="DLA99" s="129"/>
      <c r="DLB99" s="129"/>
      <c r="DLC99" s="129"/>
      <c r="DLD99" s="129"/>
      <c r="DLE99" s="129"/>
      <c r="DLF99" s="129"/>
      <c r="DLG99" s="129"/>
      <c r="DLH99" s="129"/>
      <c r="DLI99" s="129"/>
      <c r="DLJ99" s="129"/>
      <c r="DLK99" s="129"/>
      <c r="DLL99" s="129"/>
      <c r="DLM99" s="129"/>
      <c r="DLN99" s="129"/>
      <c r="DLO99" s="129"/>
      <c r="DLP99" s="129"/>
      <c r="DLQ99" s="129"/>
      <c r="DLR99" s="129"/>
      <c r="DLS99" s="129"/>
      <c r="DLT99" s="129"/>
      <c r="DLU99" s="129"/>
      <c r="DLV99" s="129"/>
      <c r="DLW99" s="129"/>
      <c r="DLX99" s="129"/>
      <c r="DLY99" s="129"/>
      <c r="DLZ99" s="129"/>
      <c r="DMA99" s="129"/>
      <c r="DMB99" s="129"/>
      <c r="DMC99" s="129"/>
      <c r="DMD99" s="129"/>
      <c r="DME99" s="129"/>
      <c r="DMF99" s="129"/>
      <c r="DMG99" s="129"/>
      <c r="DMH99" s="129"/>
      <c r="DMI99" s="129"/>
      <c r="DMJ99" s="129"/>
      <c r="DMK99" s="129"/>
      <c r="DML99" s="129"/>
      <c r="DMM99" s="129"/>
      <c r="DMN99" s="129"/>
      <c r="DMO99" s="129"/>
      <c r="DMP99" s="129"/>
      <c r="DMQ99" s="129"/>
      <c r="DMR99" s="129"/>
      <c r="DMS99" s="129"/>
      <c r="DMT99" s="129"/>
      <c r="DMU99" s="129"/>
      <c r="DMV99" s="129"/>
      <c r="DMW99" s="129"/>
      <c r="DMX99" s="129"/>
      <c r="DMY99" s="129"/>
      <c r="DMZ99" s="129"/>
      <c r="DNA99" s="129"/>
      <c r="DNB99" s="129"/>
      <c r="DNC99" s="129"/>
      <c r="DND99" s="129"/>
      <c r="DNE99" s="129"/>
      <c r="DNF99" s="129"/>
      <c r="DNG99" s="129"/>
      <c r="DNH99" s="129"/>
      <c r="DNI99" s="129"/>
      <c r="DNJ99" s="129"/>
      <c r="DNK99" s="129"/>
      <c r="DNL99" s="129"/>
      <c r="DNM99" s="129"/>
      <c r="DNN99" s="129"/>
      <c r="DNO99" s="129"/>
      <c r="DNP99" s="129"/>
      <c r="DNQ99" s="129"/>
      <c r="DNR99" s="129"/>
      <c r="DNS99" s="129"/>
      <c r="DNT99" s="129"/>
      <c r="DNU99" s="129"/>
      <c r="DNV99" s="129"/>
      <c r="DNW99" s="129"/>
      <c r="DNX99" s="129"/>
      <c r="DNY99" s="129"/>
      <c r="DNZ99" s="129"/>
      <c r="DOA99" s="129"/>
      <c r="DOB99" s="129"/>
      <c r="DOC99" s="129"/>
      <c r="DOD99" s="129"/>
      <c r="DOE99" s="129"/>
      <c r="DOF99" s="129"/>
      <c r="DOG99" s="129"/>
      <c r="DOH99" s="129"/>
      <c r="DOI99" s="129"/>
      <c r="DOJ99" s="129"/>
      <c r="DOK99" s="129"/>
      <c r="DOL99" s="129"/>
      <c r="DOM99" s="129"/>
      <c r="DON99" s="129"/>
      <c r="DOO99" s="129"/>
      <c r="DOP99" s="129"/>
      <c r="DOQ99" s="129"/>
      <c r="DOR99" s="129"/>
      <c r="DOS99" s="129"/>
      <c r="DOT99" s="129"/>
      <c r="DOU99" s="129"/>
      <c r="DOV99" s="129"/>
      <c r="DOW99" s="129"/>
      <c r="DOX99" s="129"/>
      <c r="DOY99" s="129"/>
      <c r="DOZ99" s="129"/>
      <c r="DPA99" s="129"/>
      <c r="DPB99" s="129"/>
      <c r="DPC99" s="129"/>
      <c r="DPD99" s="129"/>
      <c r="DPE99" s="129"/>
      <c r="DPF99" s="129"/>
      <c r="DPG99" s="129"/>
      <c r="DPH99" s="129"/>
      <c r="DPI99" s="129"/>
      <c r="DPJ99" s="129"/>
      <c r="DPK99" s="129"/>
      <c r="DPL99" s="129"/>
      <c r="DPM99" s="129"/>
      <c r="DPN99" s="129"/>
      <c r="DPO99" s="129"/>
      <c r="DPP99" s="129"/>
      <c r="DPQ99" s="129"/>
      <c r="DPR99" s="129"/>
      <c r="DPS99" s="129"/>
      <c r="DPT99" s="129"/>
      <c r="DPU99" s="129"/>
      <c r="DPV99" s="129"/>
      <c r="DPW99" s="129"/>
      <c r="DPX99" s="129"/>
      <c r="DPY99" s="129"/>
      <c r="DPZ99" s="129"/>
      <c r="DQA99" s="129"/>
      <c r="DQB99" s="129"/>
      <c r="DQC99" s="129"/>
      <c r="DQD99" s="129"/>
      <c r="DQE99" s="129"/>
      <c r="DQF99" s="129"/>
      <c r="DQG99" s="129"/>
      <c r="DQH99" s="129"/>
      <c r="DQI99" s="129"/>
      <c r="DQJ99" s="129"/>
      <c r="DQK99" s="129"/>
      <c r="DQL99" s="129"/>
      <c r="DQM99" s="129"/>
      <c r="DQN99" s="129"/>
      <c r="DQO99" s="129"/>
      <c r="DQP99" s="129"/>
      <c r="DQQ99" s="129"/>
      <c r="DQR99" s="129"/>
      <c r="DQS99" s="129"/>
      <c r="DQT99" s="129"/>
      <c r="DQU99" s="129"/>
      <c r="DQV99" s="129"/>
      <c r="DQW99" s="129"/>
      <c r="DQX99" s="129"/>
      <c r="DQY99" s="129"/>
      <c r="DQZ99" s="129"/>
      <c r="DRA99" s="129"/>
      <c r="DRB99" s="129"/>
      <c r="DRC99" s="129"/>
      <c r="DRD99" s="129"/>
      <c r="DRE99" s="129"/>
      <c r="DRF99" s="129"/>
      <c r="DRG99" s="129"/>
      <c r="DRH99" s="129"/>
      <c r="DRI99" s="129"/>
      <c r="DRJ99" s="129"/>
      <c r="DRK99" s="129"/>
      <c r="DRL99" s="129"/>
      <c r="DRM99" s="129"/>
      <c r="DRN99" s="129"/>
      <c r="DRO99" s="129"/>
      <c r="DRP99" s="129"/>
      <c r="DRQ99" s="129"/>
      <c r="DRR99" s="129"/>
      <c r="DRS99" s="129"/>
      <c r="DRT99" s="129"/>
      <c r="DRU99" s="129"/>
      <c r="DRV99" s="129"/>
      <c r="DRW99" s="129"/>
      <c r="DRX99" s="129"/>
      <c r="DRY99" s="129"/>
      <c r="DRZ99" s="129"/>
      <c r="DSA99" s="129"/>
      <c r="DSB99" s="129"/>
      <c r="DSC99" s="129"/>
      <c r="DSD99" s="129"/>
      <c r="DSE99" s="129"/>
      <c r="DSF99" s="129"/>
      <c r="DSG99" s="129"/>
      <c r="DSH99" s="129"/>
      <c r="DSI99" s="129"/>
      <c r="DSJ99" s="129"/>
      <c r="DSK99" s="129"/>
      <c r="DSL99" s="129"/>
      <c r="DSM99" s="129"/>
      <c r="DSN99" s="129"/>
      <c r="DSO99" s="129"/>
      <c r="DSP99" s="129"/>
      <c r="DSQ99" s="129"/>
      <c r="DSR99" s="129"/>
      <c r="DSS99" s="129"/>
      <c r="DST99" s="129"/>
      <c r="DSU99" s="129"/>
      <c r="DSV99" s="129"/>
      <c r="DSW99" s="129"/>
      <c r="DSX99" s="129"/>
      <c r="DSY99" s="129"/>
      <c r="DSZ99" s="129"/>
      <c r="DTA99" s="129"/>
      <c r="DTB99" s="129"/>
      <c r="DTC99" s="129"/>
      <c r="DTD99" s="129"/>
      <c r="DTE99" s="129"/>
      <c r="DTF99" s="129"/>
      <c r="DTG99" s="129"/>
      <c r="DTH99" s="129"/>
      <c r="DTI99" s="129"/>
      <c r="DTJ99" s="129"/>
      <c r="DTK99" s="129"/>
      <c r="DTL99" s="129"/>
      <c r="DTM99" s="129"/>
      <c r="DTN99" s="129"/>
      <c r="DTO99" s="129"/>
      <c r="DTP99" s="129"/>
      <c r="DTQ99" s="129"/>
      <c r="DTR99" s="129"/>
      <c r="DTS99" s="129"/>
      <c r="DTT99" s="129"/>
      <c r="DTU99" s="129"/>
      <c r="DTV99" s="129"/>
      <c r="DTW99" s="129"/>
      <c r="DTX99" s="129"/>
      <c r="DTY99" s="129"/>
      <c r="DTZ99" s="129"/>
      <c r="DUA99" s="129"/>
      <c r="DUB99" s="129"/>
      <c r="DUC99" s="129"/>
      <c r="DUD99" s="129"/>
      <c r="DUE99" s="129"/>
      <c r="DUF99" s="129"/>
      <c r="DUG99" s="129"/>
      <c r="DUH99" s="129"/>
      <c r="DUI99" s="129"/>
      <c r="DUJ99" s="129"/>
      <c r="DUK99" s="129"/>
      <c r="DUL99" s="129"/>
      <c r="DUM99" s="129"/>
      <c r="DUN99" s="129"/>
      <c r="DUO99" s="129"/>
      <c r="DUP99" s="129"/>
      <c r="DUQ99" s="129"/>
      <c r="DUR99" s="129"/>
      <c r="DUS99" s="129"/>
      <c r="DUT99" s="129"/>
      <c r="DUU99" s="129"/>
      <c r="DUV99" s="129"/>
      <c r="DUW99" s="129"/>
      <c r="DUX99" s="129"/>
      <c r="DUY99" s="129"/>
      <c r="DUZ99" s="129"/>
      <c r="DVA99" s="129"/>
      <c r="DVB99" s="129"/>
      <c r="DVC99" s="129"/>
      <c r="DVD99" s="129"/>
      <c r="DVE99" s="129"/>
      <c r="DVF99" s="129"/>
      <c r="DVG99" s="129"/>
      <c r="DVH99" s="129"/>
      <c r="DVI99" s="129"/>
      <c r="DVJ99" s="129"/>
      <c r="DVK99" s="129"/>
      <c r="DVL99" s="129"/>
      <c r="DVM99" s="129"/>
      <c r="DVN99" s="129"/>
      <c r="DVO99" s="129"/>
      <c r="DVP99" s="129"/>
      <c r="DVQ99" s="129"/>
      <c r="DVR99" s="129"/>
      <c r="DVS99" s="129"/>
      <c r="DVT99" s="129"/>
      <c r="DVU99" s="129"/>
      <c r="DVV99" s="129"/>
      <c r="DVW99" s="129"/>
      <c r="DVX99" s="129"/>
      <c r="DVY99" s="129"/>
      <c r="DVZ99" s="129"/>
      <c r="DWA99" s="129"/>
      <c r="DWB99" s="129"/>
      <c r="DWC99" s="129"/>
      <c r="DWD99" s="129"/>
      <c r="DWE99" s="129"/>
      <c r="DWF99" s="129"/>
      <c r="DWG99" s="129"/>
      <c r="DWH99" s="129"/>
      <c r="DWI99" s="129"/>
      <c r="DWJ99" s="129"/>
      <c r="DWK99" s="129"/>
      <c r="DWL99" s="129"/>
      <c r="DWM99" s="129"/>
      <c r="DWN99" s="129"/>
      <c r="DWO99" s="129"/>
      <c r="DWP99" s="129"/>
      <c r="DWQ99" s="129"/>
      <c r="DWR99" s="129"/>
      <c r="DWS99" s="129"/>
      <c r="DWT99" s="129"/>
      <c r="DWU99" s="129"/>
      <c r="DWV99" s="129"/>
      <c r="DWW99" s="129"/>
      <c r="DWX99" s="129"/>
      <c r="DWY99" s="129"/>
      <c r="DWZ99" s="129"/>
      <c r="DXA99" s="129"/>
      <c r="DXB99" s="129"/>
      <c r="DXC99" s="129"/>
      <c r="DXD99" s="129"/>
      <c r="DXE99" s="129"/>
      <c r="DXF99" s="129"/>
      <c r="DXG99" s="129"/>
      <c r="DXH99" s="129"/>
      <c r="DXI99" s="129"/>
      <c r="DXJ99" s="129"/>
      <c r="DXK99" s="129"/>
      <c r="DXL99" s="129"/>
      <c r="DXM99" s="129"/>
      <c r="DXN99" s="129"/>
      <c r="DXO99" s="129"/>
      <c r="DXP99" s="129"/>
      <c r="DXQ99" s="129"/>
      <c r="DXR99" s="129"/>
      <c r="DXS99" s="129"/>
      <c r="DXT99" s="129"/>
      <c r="DXU99" s="129"/>
      <c r="DXV99" s="129"/>
      <c r="DXW99" s="129"/>
      <c r="DXX99" s="129"/>
      <c r="DXY99" s="129"/>
      <c r="DXZ99" s="129"/>
      <c r="DYA99" s="129"/>
      <c r="DYB99" s="129"/>
      <c r="DYC99" s="129"/>
      <c r="DYD99" s="129"/>
      <c r="DYE99" s="129"/>
      <c r="DYF99" s="129"/>
      <c r="DYG99" s="129"/>
      <c r="DYH99" s="129"/>
      <c r="DYI99" s="129"/>
      <c r="DYJ99" s="129"/>
      <c r="DYK99" s="129"/>
      <c r="DYL99" s="129"/>
      <c r="DYM99" s="129"/>
      <c r="DYN99" s="129"/>
      <c r="DYO99" s="129"/>
      <c r="DYP99" s="129"/>
      <c r="DYQ99" s="129"/>
      <c r="DYR99" s="129"/>
      <c r="DYS99" s="129"/>
      <c r="DYT99" s="129"/>
      <c r="DYU99" s="129"/>
      <c r="DYV99" s="129"/>
      <c r="DYW99" s="129"/>
      <c r="DYX99" s="129"/>
      <c r="DYY99" s="129"/>
      <c r="DYZ99" s="129"/>
      <c r="DZA99" s="129"/>
      <c r="DZB99" s="129"/>
      <c r="DZC99" s="129"/>
      <c r="DZD99" s="129"/>
      <c r="DZE99" s="129"/>
      <c r="DZF99" s="129"/>
      <c r="DZG99" s="129"/>
      <c r="DZH99" s="129"/>
      <c r="DZI99" s="129"/>
      <c r="DZJ99" s="129"/>
      <c r="DZK99" s="129"/>
      <c r="DZL99" s="129"/>
      <c r="DZM99" s="129"/>
      <c r="DZN99" s="129"/>
      <c r="DZO99" s="129"/>
      <c r="DZP99" s="129"/>
      <c r="DZQ99" s="129"/>
      <c r="DZR99" s="129"/>
      <c r="DZS99" s="129"/>
      <c r="DZT99" s="129"/>
      <c r="DZU99" s="129"/>
      <c r="DZV99" s="129"/>
      <c r="DZW99" s="129"/>
      <c r="DZX99" s="129"/>
      <c r="DZY99" s="129"/>
      <c r="DZZ99" s="129"/>
      <c r="EAA99" s="129"/>
      <c r="EAB99" s="129"/>
      <c r="EAC99" s="129"/>
      <c r="EAD99" s="129"/>
      <c r="EAE99" s="129"/>
      <c r="EAF99" s="129"/>
      <c r="EAG99" s="129"/>
      <c r="EAH99" s="129"/>
      <c r="EAI99" s="129"/>
      <c r="EAJ99" s="129"/>
      <c r="EAK99" s="129"/>
      <c r="EAL99" s="129"/>
      <c r="EAM99" s="129"/>
      <c r="EAN99" s="129"/>
      <c r="EAO99" s="129"/>
      <c r="EAP99" s="129"/>
      <c r="EAQ99" s="129"/>
      <c r="EAR99" s="129"/>
      <c r="EAS99" s="129"/>
      <c r="EAT99" s="129"/>
      <c r="EAU99" s="129"/>
      <c r="EAV99" s="129"/>
      <c r="EAW99" s="129"/>
      <c r="EAX99" s="129"/>
      <c r="EAY99" s="129"/>
      <c r="EAZ99" s="129"/>
      <c r="EBA99" s="129"/>
      <c r="EBB99" s="129"/>
      <c r="EBC99" s="129"/>
      <c r="EBD99" s="129"/>
      <c r="EBE99" s="129"/>
      <c r="EBF99" s="129"/>
      <c r="EBG99" s="129"/>
      <c r="EBH99" s="129"/>
      <c r="EBI99" s="129"/>
      <c r="EBJ99" s="129"/>
      <c r="EBK99" s="129"/>
      <c r="EBL99" s="129"/>
      <c r="EBM99" s="129"/>
      <c r="EBN99" s="129"/>
      <c r="EBO99" s="129"/>
      <c r="EBP99" s="129"/>
      <c r="EBQ99" s="129"/>
      <c r="EBR99" s="129"/>
      <c r="EBS99" s="129"/>
      <c r="EBT99" s="129"/>
      <c r="EBU99" s="129"/>
      <c r="EBV99" s="129"/>
      <c r="EBW99" s="129"/>
      <c r="EBX99" s="129"/>
      <c r="EBY99" s="129"/>
      <c r="EBZ99" s="129"/>
      <c r="ECA99" s="129"/>
      <c r="ECB99" s="129"/>
      <c r="ECC99" s="129"/>
      <c r="ECD99" s="129"/>
      <c r="ECE99" s="129"/>
      <c r="ECF99" s="129"/>
      <c r="ECG99" s="129"/>
      <c r="ECH99" s="129"/>
      <c r="ECI99" s="129"/>
      <c r="ECJ99" s="129"/>
      <c r="ECK99" s="129"/>
      <c r="ECL99" s="129"/>
      <c r="ECM99" s="129"/>
      <c r="ECN99" s="129"/>
      <c r="ECO99" s="129"/>
      <c r="ECP99" s="129"/>
      <c r="ECQ99" s="129"/>
      <c r="ECR99" s="129"/>
      <c r="ECS99" s="129"/>
      <c r="ECT99" s="129"/>
      <c r="ECU99" s="129"/>
      <c r="ECV99" s="129"/>
      <c r="ECW99" s="129"/>
      <c r="ECX99" s="129"/>
      <c r="ECY99" s="129"/>
      <c r="ECZ99" s="129"/>
      <c r="EDA99" s="129"/>
      <c r="EDB99" s="129"/>
      <c r="EDC99" s="129"/>
      <c r="EDD99" s="129"/>
      <c r="EDE99" s="129"/>
      <c r="EDF99" s="129"/>
      <c r="EDG99" s="129"/>
      <c r="EDH99" s="129"/>
      <c r="EDI99" s="129"/>
      <c r="EDJ99" s="129"/>
      <c r="EDK99" s="129"/>
      <c r="EDL99" s="129"/>
      <c r="EDM99" s="129"/>
      <c r="EDN99" s="129"/>
      <c r="EDO99" s="129"/>
      <c r="EDP99" s="129"/>
      <c r="EDQ99" s="129"/>
      <c r="EDR99" s="129"/>
      <c r="EDS99" s="129"/>
      <c r="EDT99" s="129"/>
      <c r="EDU99" s="129"/>
      <c r="EDV99" s="129"/>
      <c r="EDW99" s="129"/>
      <c r="EDX99" s="129"/>
      <c r="EDY99" s="129"/>
      <c r="EDZ99" s="129"/>
      <c r="EEA99" s="129"/>
      <c r="EEB99" s="129"/>
      <c r="EEC99" s="129"/>
      <c r="EED99" s="129"/>
      <c r="EEE99" s="129"/>
      <c r="EEF99" s="129"/>
      <c r="EEG99" s="129"/>
      <c r="EEH99" s="129"/>
      <c r="EEI99" s="129"/>
      <c r="EEJ99" s="129"/>
      <c r="EEK99" s="129"/>
      <c r="EEL99" s="129"/>
      <c r="EEM99" s="129"/>
      <c r="EEN99" s="129"/>
      <c r="EEO99" s="129"/>
      <c r="EEP99" s="129"/>
      <c r="EEQ99" s="129"/>
      <c r="EER99" s="129"/>
      <c r="EES99" s="129"/>
      <c r="EET99" s="129"/>
      <c r="EEU99" s="129"/>
      <c r="EEV99" s="129"/>
      <c r="EEW99" s="129"/>
      <c r="EEX99" s="129"/>
      <c r="EEY99" s="129"/>
      <c r="EEZ99" s="129"/>
      <c r="EFA99" s="129"/>
      <c r="EFB99" s="129"/>
      <c r="EFC99" s="129"/>
      <c r="EFD99" s="129"/>
      <c r="EFE99" s="129"/>
      <c r="EFF99" s="129"/>
      <c r="EFG99" s="129"/>
      <c r="EFH99" s="129"/>
      <c r="EFI99" s="129"/>
      <c r="EFJ99" s="129"/>
      <c r="EFK99" s="129"/>
      <c r="EFL99" s="129"/>
      <c r="EFM99" s="129"/>
      <c r="EFN99" s="129"/>
      <c r="EFO99" s="129"/>
      <c r="EFP99" s="129"/>
      <c r="EFQ99" s="129"/>
      <c r="EFR99" s="129"/>
      <c r="EFS99" s="129"/>
      <c r="EFT99" s="129"/>
      <c r="EFU99" s="129"/>
      <c r="EFV99" s="129"/>
      <c r="EFW99" s="129"/>
      <c r="EFX99" s="129"/>
      <c r="EFY99" s="129"/>
      <c r="EFZ99" s="129"/>
      <c r="EGA99" s="129"/>
      <c r="EGB99" s="129"/>
      <c r="EGC99" s="129"/>
      <c r="EGD99" s="129"/>
      <c r="EGE99" s="129"/>
      <c r="EGF99" s="129"/>
      <c r="EGG99" s="129"/>
      <c r="EGH99" s="129"/>
      <c r="EGI99" s="129"/>
      <c r="EGJ99" s="129"/>
      <c r="EGK99" s="129"/>
      <c r="EGL99" s="129"/>
      <c r="EGM99" s="129"/>
      <c r="EGN99" s="129"/>
      <c r="EGO99" s="129"/>
      <c r="EGP99" s="129"/>
      <c r="EGQ99" s="129"/>
      <c r="EGR99" s="129"/>
      <c r="EGS99" s="129"/>
      <c r="EGT99" s="129"/>
      <c r="EGU99" s="129"/>
      <c r="EGV99" s="129"/>
      <c r="EGW99" s="129"/>
      <c r="EGX99" s="129"/>
      <c r="EGY99" s="129"/>
      <c r="EGZ99" s="129"/>
      <c r="EHA99" s="129"/>
      <c r="EHB99" s="129"/>
      <c r="EHC99" s="129"/>
      <c r="EHD99" s="129"/>
      <c r="EHE99" s="129"/>
      <c r="EHF99" s="129"/>
      <c r="EHG99" s="129"/>
      <c r="EHH99" s="129"/>
      <c r="EHI99" s="129"/>
      <c r="EHJ99" s="129"/>
      <c r="EHK99" s="129"/>
      <c r="EHL99" s="129"/>
      <c r="EHM99" s="129"/>
      <c r="EHN99" s="129"/>
      <c r="EHO99" s="129"/>
      <c r="EHP99" s="129"/>
      <c r="EHQ99" s="129"/>
      <c r="EHR99" s="129"/>
      <c r="EHS99" s="129"/>
      <c r="EHT99" s="129"/>
      <c r="EHU99" s="129"/>
      <c r="EHV99" s="129"/>
      <c r="EHW99" s="129"/>
      <c r="EHX99" s="129"/>
      <c r="EHY99" s="129"/>
      <c r="EHZ99" s="129"/>
      <c r="EIA99" s="129"/>
      <c r="EIB99" s="129"/>
      <c r="EIC99" s="129"/>
      <c r="EID99" s="129"/>
      <c r="EIE99" s="129"/>
      <c r="EIF99" s="129"/>
      <c r="EIG99" s="129"/>
      <c r="EIH99" s="129"/>
      <c r="EII99" s="129"/>
      <c r="EIJ99" s="129"/>
      <c r="EIK99" s="129"/>
      <c r="EIL99" s="129"/>
      <c r="EIM99" s="129"/>
      <c r="EIN99" s="129"/>
      <c r="EIO99" s="129"/>
      <c r="EIP99" s="129"/>
      <c r="EIQ99" s="129"/>
      <c r="EIR99" s="129"/>
      <c r="EIS99" s="129"/>
      <c r="EIT99" s="129"/>
      <c r="EIU99" s="129"/>
      <c r="EIV99" s="129"/>
      <c r="EIW99" s="129"/>
      <c r="EIX99" s="129"/>
      <c r="EIY99" s="129"/>
      <c r="EIZ99" s="129"/>
      <c r="EJA99" s="129"/>
      <c r="EJB99" s="129"/>
      <c r="EJC99" s="129"/>
      <c r="EJD99" s="129"/>
      <c r="EJE99" s="129"/>
      <c r="EJF99" s="129"/>
      <c r="EJG99" s="129"/>
      <c r="EJH99" s="129"/>
      <c r="EJI99" s="129"/>
      <c r="EJJ99" s="129"/>
      <c r="EJK99" s="129"/>
      <c r="EJL99" s="129"/>
      <c r="EJM99" s="129"/>
      <c r="EJN99" s="129"/>
      <c r="EJO99" s="129"/>
      <c r="EJP99" s="129"/>
      <c r="EJQ99" s="129"/>
      <c r="EJR99" s="129"/>
      <c r="EJS99" s="129"/>
      <c r="EJT99" s="129"/>
      <c r="EJU99" s="129"/>
      <c r="EJV99" s="129"/>
      <c r="EJW99" s="129"/>
      <c r="EJX99" s="129"/>
      <c r="EJY99" s="129"/>
      <c r="EJZ99" s="129"/>
      <c r="EKA99" s="129"/>
      <c r="EKB99" s="129"/>
      <c r="EKC99" s="129"/>
      <c r="EKD99" s="129"/>
      <c r="EKE99" s="129"/>
      <c r="EKF99" s="129"/>
      <c r="EKG99" s="129"/>
      <c r="EKH99" s="129"/>
      <c r="EKI99" s="129"/>
      <c r="EKJ99" s="129"/>
      <c r="EKK99" s="129"/>
      <c r="EKL99" s="129"/>
      <c r="EKM99" s="129"/>
      <c r="EKN99" s="129"/>
      <c r="EKO99" s="129"/>
      <c r="EKP99" s="129"/>
      <c r="EKQ99" s="129"/>
      <c r="EKR99" s="129"/>
      <c r="EKS99" s="129"/>
      <c r="EKT99" s="129"/>
      <c r="EKU99" s="129"/>
      <c r="EKV99" s="129"/>
      <c r="EKW99" s="129"/>
      <c r="EKX99" s="129"/>
      <c r="EKY99" s="129"/>
      <c r="EKZ99" s="129"/>
      <c r="ELA99" s="129"/>
      <c r="ELB99" s="129"/>
      <c r="ELC99" s="129"/>
      <c r="ELD99" s="129"/>
      <c r="ELE99" s="129"/>
      <c r="ELF99" s="129"/>
      <c r="ELG99" s="129"/>
      <c r="ELH99" s="129"/>
      <c r="ELI99" s="129"/>
      <c r="ELJ99" s="129"/>
      <c r="ELK99" s="129"/>
      <c r="ELL99" s="129"/>
      <c r="ELM99" s="129"/>
      <c r="ELN99" s="129"/>
      <c r="ELO99" s="129"/>
      <c r="ELP99" s="129"/>
      <c r="ELQ99" s="129"/>
      <c r="ELR99" s="129"/>
      <c r="ELS99" s="129"/>
      <c r="ELT99" s="129"/>
      <c r="ELU99" s="129"/>
      <c r="ELV99" s="129"/>
      <c r="ELW99" s="129"/>
      <c r="ELX99" s="129"/>
      <c r="ELY99" s="129"/>
      <c r="ELZ99" s="129"/>
      <c r="EMA99" s="129"/>
      <c r="EMB99" s="129"/>
      <c r="EMC99" s="129"/>
      <c r="EMD99" s="129"/>
      <c r="EME99" s="129"/>
      <c r="EMF99" s="129"/>
      <c r="EMG99" s="129"/>
      <c r="EMH99" s="129"/>
      <c r="EMI99" s="129"/>
      <c r="EMJ99" s="129"/>
      <c r="EMK99" s="129"/>
      <c r="EML99" s="129"/>
      <c r="EMM99" s="129"/>
      <c r="EMN99" s="129"/>
      <c r="EMO99" s="129"/>
      <c r="EMP99" s="129"/>
      <c r="EMQ99" s="129"/>
      <c r="EMR99" s="129"/>
      <c r="EMS99" s="129"/>
      <c r="EMT99" s="129"/>
      <c r="EMU99" s="129"/>
      <c r="EMV99" s="129"/>
      <c r="EMW99" s="129"/>
      <c r="EMX99" s="129"/>
      <c r="EMY99" s="129"/>
      <c r="EMZ99" s="129"/>
      <c r="ENA99" s="129"/>
      <c r="ENB99" s="129"/>
      <c r="ENC99" s="129"/>
      <c r="END99" s="129"/>
      <c r="ENE99" s="129"/>
      <c r="ENF99" s="129"/>
      <c r="ENG99" s="129"/>
      <c r="ENH99" s="129"/>
      <c r="ENI99" s="129"/>
      <c r="ENJ99" s="129"/>
      <c r="ENK99" s="129"/>
      <c r="ENL99" s="129"/>
      <c r="ENM99" s="129"/>
      <c r="ENN99" s="129"/>
      <c r="ENO99" s="129"/>
      <c r="ENP99" s="129"/>
      <c r="ENQ99" s="129"/>
      <c r="ENR99" s="129"/>
      <c r="ENS99" s="129"/>
      <c r="ENT99" s="129"/>
      <c r="ENU99" s="129"/>
      <c r="ENV99" s="129"/>
      <c r="ENW99" s="129"/>
      <c r="ENX99" s="129"/>
      <c r="ENY99" s="129"/>
      <c r="ENZ99" s="129"/>
      <c r="EOA99" s="129"/>
      <c r="EOB99" s="129"/>
      <c r="EOC99" s="129"/>
      <c r="EOD99" s="129"/>
      <c r="EOE99" s="129"/>
      <c r="EOF99" s="129"/>
      <c r="EOG99" s="129"/>
      <c r="EOH99" s="129"/>
      <c r="EOI99" s="129"/>
      <c r="EOJ99" s="129"/>
      <c r="EOK99" s="129"/>
      <c r="EOL99" s="129"/>
      <c r="EOM99" s="129"/>
      <c r="EON99" s="129"/>
      <c r="EOO99" s="129"/>
      <c r="EOP99" s="129"/>
      <c r="EOQ99" s="129"/>
      <c r="EOR99" s="129"/>
      <c r="EOS99" s="129"/>
      <c r="EOT99" s="129"/>
      <c r="EOU99" s="129"/>
      <c r="EOV99" s="129"/>
      <c r="EOW99" s="129"/>
      <c r="EOX99" s="129"/>
      <c r="EOY99" s="129"/>
      <c r="EOZ99" s="129"/>
      <c r="EPA99" s="129"/>
      <c r="EPB99" s="129"/>
      <c r="EPC99" s="129"/>
      <c r="EPD99" s="129"/>
      <c r="EPE99" s="129"/>
      <c r="EPF99" s="129"/>
      <c r="EPG99" s="129"/>
      <c r="EPH99" s="129"/>
      <c r="EPI99" s="129"/>
      <c r="EPJ99" s="129"/>
      <c r="EPK99" s="129"/>
      <c r="EPL99" s="129"/>
      <c r="EPM99" s="129"/>
      <c r="EPN99" s="129"/>
      <c r="EPO99" s="129"/>
      <c r="EPP99" s="129"/>
      <c r="EPQ99" s="129"/>
      <c r="EPR99" s="129"/>
      <c r="EPS99" s="129"/>
      <c r="EPT99" s="129"/>
      <c r="EPU99" s="129"/>
      <c r="EPV99" s="129"/>
      <c r="EPW99" s="129"/>
      <c r="EPX99" s="129"/>
      <c r="EPY99" s="129"/>
      <c r="EPZ99" s="129"/>
      <c r="EQA99" s="129"/>
      <c r="EQB99" s="129"/>
      <c r="EQC99" s="129"/>
      <c r="EQD99" s="129"/>
      <c r="EQE99" s="129"/>
      <c r="EQF99" s="129"/>
      <c r="EQG99" s="129"/>
      <c r="EQH99" s="129"/>
      <c r="EQI99" s="129"/>
      <c r="EQJ99" s="129"/>
      <c r="EQK99" s="129"/>
      <c r="EQL99" s="129"/>
      <c r="EQM99" s="129"/>
      <c r="EQN99" s="129"/>
      <c r="EQO99" s="129"/>
      <c r="EQP99" s="129"/>
      <c r="EQQ99" s="129"/>
      <c r="EQR99" s="129"/>
      <c r="EQS99" s="129"/>
      <c r="EQT99" s="129"/>
      <c r="EQU99" s="129"/>
      <c r="EQV99" s="129"/>
      <c r="EQW99" s="129"/>
      <c r="EQX99" s="129"/>
      <c r="EQY99" s="129"/>
      <c r="EQZ99" s="129"/>
      <c r="ERA99" s="129"/>
      <c r="ERB99" s="129"/>
      <c r="ERC99" s="129"/>
      <c r="ERD99" s="129"/>
      <c r="ERE99" s="129"/>
      <c r="ERF99" s="129"/>
      <c r="ERG99" s="129"/>
      <c r="ERH99" s="129"/>
      <c r="ERI99" s="129"/>
      <c r="ERJ99" s="129"/>
      <c r="ERK99" s="129"/>
      <c r="ERL99" s="129"/>
      <c r="ERM99" s="129"/>
      <c r="ERN99" s="129"/>
      <c r="ERO99" s="129"/>
      <c r="ERP99" s="129"/>
      <c r="ERQ99" s="129"/>
      <c r="ERR99" s="129"/>
      <c r="ERS99" s="129"/>
      <c r="ERT99" s="129"/>
      <c r="ERU99" s="129"/>
      <c r="ERV99" s="129"/>
      <c r="ERW99" s="129"/>
      <c r="ERX99" s="129"/>
      <c r="ERY99" s="129"/>
      <c r="ERZ99" s="129"/>
      <c r="ESA99" s="129"/>
      <c r="ESB99" s="129"/>
      <c r="ESC99" s="129"/>
      <c r="ESD99" s="129"/>
      <c r="ESE99" s="129"/>
      <c r="ESF99" s="129"/>
      <c r="ESG99" s="129"/>
      <c r="ESH99" s="129"/>
      <c r="ESI99" s="129"/>
      <c r="ESJ99" s="129"/>
      <c r="ESK99" s="129"/>
      <c r="ESL99" s="129"/>
      <c r="ESM99" s="129"/>
      <c r="ESN99" s="129"/>
      <c r="ESO99" s="129"/>
      <c r="ESP99" s="129"/>
      <c r="ESQ99" s="129"/>
      <c r="ESR99" s="129"/>
      <c r="ESS99" s="129"/>
      <c r="EST99" s="129"/>
      <c r="ESU99" s="129"/>
      <c r="ESV99" s="129"/>
      <c r="ESW99" s="129"/>
      <c r="ESX99" s="129"/>
      <c r="ESY99" s="129"/>
      <c r="ESZ99" s="129"/>
      <c r="ETA99" s="129"/>
      <c r="ETB99" s="129"/>
      <c r="ETC99" s="129"/>
      <c r="ETD99" s="129"/>
      <c r="ETE99" s="129"/>
      <c r="ETF99" s="129"/>
      <c r="ETG99" s="129"/>
      <c r="ETH99" s="129"/>
      <c r="ETI99" s="129"/>
      <c r="ETJ99" s="129"/>
      <c r="ETK99" s="129"/>
      <c r="ETL99" s="129"/>
      <c r="ETM99" s="129"/>
      <c r="ETN99" s="129"/>
      <c r="ETO99" s="129"/>
      <c r="ETP99" s="129"/>
      <c r="ETQ99" s="129"/>
      <c r="ETR99" s="129"/>
      <c r="ETS99" s="129"/>
      <c r="ETT99" s="129"/>
      <c r="ETU99" s="129"/>
      <c r="ETV99" s="129"/>
      <c r="ETW99" s="129"/>
      <c r="ETX99" s="129"/>
      <c r="ETY99" s="129"/>
      <c r="ETZ99" s="129"/>
      <c r="EUA99" s="129"/>
      <c r="EUB99" s="129"/>
      <c r="EUC99" s="129"/>
      <c r="EUD99" s="129"/>
      <c r="EUE99" s="129"/>
      <c r="EUF99" s="129"/>
      <c r="EUG99" s="129"/>
      <c r="EUH99" s="129"/>
      <c r="EUI99" s="129"/>
      <c r="EUJ99" s="129"/>
      <c r="EUK99" s="129"/>
      <c r="EUL99" s="129"/>
      <c r="EUM99" s="129"/>
      <c r="EUN99" s="129"/>
      <c r="EUO99" s="129"/>
      <c r="EUP99" s="129"/>
      <c r="EUQ99" s="129"/>
      <c r="EUR99" s="129"/>
      <c r="EUS99" s="129"/>
      <c r="EUT99" s="129"/>
      <c r="EUU99" s="129"/>
      <c r="EUV99" s="129"/>
      <c r="EUW99" s="129"/>
      <c r="EUX99" s="129"/>
      <c r="EUY99" s="129"/>
      <c r="EUZ99" s="129"/>
      <c r="EVA99" s="129"/>
      <c r="EVB99" s="129"/>
      <c r="EVC99" s="129"/>
      <c r="EVD99" s="129"/>
      <c r="EVE99" s="129"/>
      <c r="EVF99" s="129"/>
      <c r="EVG99" s="129"/>
      <c r="EVH99" s="129"/>
      <c r="EVI99" s="129"/>
      <c r="EVJ99" s="129"/>
      <c r="EVK99" s="129"/>
      <c r="EVL99" s="129"/>
      <c r="EVM99" s="129"/>
      <c r="EVN99" s="129"/>
      <c r="EVO99" s="129"/>
      <c r="EVP99" s="129"/>
      <c r="EVQ99" s="129"/>
      <c r="EVR99" s="129"/>
      <c r="EVS99" s="129"/>
      <c r="EVT99" s="129"/>
      <c r="EVU99" s="129"/>
      <c r="EVV99" s="129"/>
      <c r="EVW99" s="129"/>
      <c r="EVX99" s="129"/>
      <c r="EVY99" s="129"/>
      <c r="EVZ99" s="129"/>
      <c r="EWA99" s="129"/>
      <c r="EWB99" s="129"/>
      <c r="EWC99" s="129"/>
      <c r="EWD99" s="129"/>
      <c r="EWE99" s="129"/>
      <c r="EWF99" s="129"/>
      <c r="EWG99" s="129"/>
      <c r="EWH99" s="129"/>
      <c r="EWI99" s="129"/>
      <c r="EWJ99" s="129"/>
      <c r="EWK99" s="129"/>
      <c r="EWL99" s="129"/>
      <c r="EWM99" s="129"/>
      <c r="EWN99" s="129"/>
      <c r="EWO99" s="129"/>
      <c r="EWP99" s="129"/>
      <c r="EWQ99" s="129"/>
      <c r="EWR99" s="129"/>
      <c r="EWS99" s="129"/>
      <c r="EWT99" s="129"/>
      <c r="EWU99" s="129"/>
      <c r="EWV99" s="129"/>
      <c r="EWW99" s="129"/>
      <c r="EWX99" s="129"/>
      <c r="EWY99" s="129"/>
      <c r="EWZ99" s="129"/>
      <c r="EXA99" s="129"/>
      <c r="EXB99" s="129"/>
      <c r="EXC99" s="129"/>
      <c r="EXD99" s="129"/>
      <c r="EXE99" s="129"/>
      <c r="EXF99" s="129"/>
      <c r="EXG99" s="129"/>
      <c r="EXH99" s="129"/>
      <c r="EXI99" s="129"/>
      <c r="EXJ99" s="129"/>
      <c r="EXK99" s="129"/>
      <c r="EXL99" s="129"/>
      <c r="EXM99" s="129"/>
      <c r="EXN99" s="129"/>
      <c r="EXO99" s="129"/>
      <c r="EXP99" s="129"/>
      <c r="EXQ99" s="129"/>
      <c r="EXR99" s="129"/>
      <c r="EXS99" s="129"/>
      <c r="EXT99" s="129"/>
      <c r="EXU99" s="129"/>
      <c r="EXV99" s="129"/>
      <c r="EXW99" s="129"/>
      <c r="EXX99" s="129"/>
      <c r="EXY99" s="129"/>
      <c r="EXZ99" s="129"/>
      <c r="EYA99" s="129"/>
      <c r="EYB99" s="129"/>
      <c r="EYC99" s="129"/>
      <c r="EYD99" s="129"/>
      <c r="EYE99" s="129"/>
      <c r="EYF99" s="129"/>
      <c r="EYG99" s="129"/>
      <c r="EYH99" s="129"/>
      <c r="EYI99" s="129"/>
      <c r="EYJ99" s="129"/>
      <c r="EYK99" s="129"/>
      <c r="EYL99" s="129"/>
      <c r="EYM99" s="129"/>
      <c r="EYN99" s="129"/>
      <c r="EYO99" s="129"/>
      <c r="EYP99" s="129"/>
      <c r="EYQ99" s="129"/>
      <c r="EYR99" s="129"/>
      <c r="EYS99" s="129"/>
      <c r="EYT99" s="129"/>
      <c r="EYU99" s="129"/>
      <c r="EYV99" s="129"/>
      <c r="EYW99" s="129"/>
      <c r="EYX99" s="129"/>
      <c r="EYY99" s="129"/>
      <c r="EYZ99" s="129"/>
      <c r="EZA99" s="129"/>
      <c r="EZB99" s="129"/>
      <c r="EZC99" s="129"/>
      <c r="EZD99" s="129"/>
      <c r="EZE99" s="129"/>
      <c r="EZF99" s="129"/>
      <c r="EZG99" s="129"/>
      <c r="EZH99" s="129"/>
      <c r="EZI99" s="129"/>
      <c r="EZJ99" s="129"/>
      <c r="EZK99" s="129"/>
      <c r="EZL99" s="129"/>
      <c r="EZM99" s="129"/>
      <c r="EZN99" s="129"/>
      <c r="EZO99" s="129"/>
      <c r="EZP99" s="129"/>
      <c r="EZQ99" s="129"/>
      <c r="EZR99" s="129"/>
      <c r="EZS99" s="129"/>
      <c r="EZT99" s="129"/>
      <c r="EZU99" s="129"/>
      <c r="EZV99" s="129"/>
      <c r="EZW99" s="129"/>
      <c r="EZX99" s="129"/>
      <c r="EZY99" s="129"/>
      <c r="EZZ99" s="129"/>
      <c r="FAA99" s="129"/>
      <c r="FAB99" s="129"/>
      <c r="FAC99" s="129"/>
      <c r="FAD99" s="129"/>
      <c r="FAE99" s="129"/>
      <c r="FAF99" s="129"/>
      <c r="FAG99" s="129"/>
      <c r="FAH99" s="129"/>
      <c r="FAI99" s="129"/>
      <c r="FAJ99" s="129"/>
      <c r="FAK99" s="129"/>
      <c r="FAL99" s="129"/>
      <c r="FAM99" s="129"/>
      <c r="FAN99" s="129"/>
      <c r="FAO99" s="129"/>
      <c r="FAP99" s="129"/>
      <c r="FAQ99" s="129"/>
      <c r="FAR99" s="129"/>
      <c r="FAS99" s="129"/>
      <c r="FAT99" s="129"/>
      <c r="FAU99" s="129"/>
      <c r="FAV99" s="129"/>
      <c r="FAW99" s="129"/>
      <c r="FAX99" s="129"/>
      <c r="FAY99" s="129"/>
      <c r="FAZ99" s="129"/>
      <c r="FBA99" s="129"/>
      <c r="FBB99" s="129"/>
      <c r="FBC99" s="129"/>
      <c r="FBD99" s="129"/>
      <c r="FBE99" s="129"/>
      <c r="FBF99" s="129"/>
      <c r="FBG99" s="129"/>
      <c r="FBH99" s="129"/>
      <c r="FBI99" s="129"/>
      <c r="FBJ99" s="129"/>
      <c r="FBK99" s="129"/>
      <c r="FBL99" s="129"/>
      <c r="FBM99" s="129"/>
      <c r="FBN99" s="129"/>
      <c r="FBO99" s="129"/>
      <c r="FBP99" s="129"/>
      <c r="FBQ99" s="129"/>
      <c r="FBR99" s="129"/>
      <c r="FBS99" s="129"/>
      <c r="FBT99" s="129"/>
      <c r="FBU99" s="129"/>
      <c r="FBV99" s="129"/>
      <c r="FBW99" s="129"/>
      <c r="FBX99" s="129"/>
      <c r="FBY99" s="129"/>
      <c r="FBZ99" s="129"/>
      <c r="FCA99" s="129"/>
      <c r="FCB99" s="129"/>
      <c r="FCC99" s="129"/>
      <c r="FCD99" s="129"/>
      <c r="FCE99" s="129"/>
      <c r="FCF99" s="129"/>
      <c r="FCG99" s="129"/>
      <c r="FCH99" s="129"/>
      <c r="FCI99" s="129"/>
      <c r="FCJ99" s="129"/>
      <c r="FCK99" s="129"/>
      <c r="FCL99" s="129"/>
      <c r="FCM99" s="129"/>
      <c r="FCN99" s="129"/>
      <c r="FCO99" s="129"/>
      <c r="FCP99" s="129"/>
      <c r="FCQ99" s="129"/>
      <c r="FCR99" s="129"/>
      <c r="FCS99" s="129"/>
      <c r="FCT99" s="129"/>
      <c r="FCU99" s="129"/>
      <c r="FCV99" s="129"/>
      <c r="FCW99" s="129"/>
      <c r="FCX99" s="129"/>
      <c r="FCY99" s="129"/>
      <c r="FCZ99" s="129"/>
      <c r="FDA99" s="129"/>
      <c r="FDB99" s="129"/>
      <c r="FDC99" s="129"/>
      <c r="FDD99" s="129"/>
      <c r="FDE99" s="129"/>
      <c r="FDF99" s="129"/>
      <c r="FDG99" s="129"/>
      <c r="FDH99" s="129"/>
      <c r="FDI99" s="129"/>
      <c r="FDJ99" s="129"/>
      <c r="FDK99" s="129"/>
      <c r="FDL99" s="129"/>
      <c r="FDM99" s="129"/>
      <c r="FDN99" s="129"/>
      <c r="FDO99" s="129"/>
      <c r="FDP99" s="129"/>
      <c r="FDQ99" s="129"/>
      <c r="FDR99" s="129"/>
      <c r="FDS99" s="129"/>
      <c r="FDT99" s="129"/>
      <c r="FDU99" s="129"/>
      <c r="FDV99" s="129"/>
      <c r="FDW99" s="129"/>
      <c r="FDX99" s="129"/>
      <c r="FDY99" s="129"/>
      <c r="FDZ99" s="129"/>
      <c r="FEA99" s="129"/>
      <c r="FEB99" s="129"/>
      <c r="FEC99" s="129"/>
      <c r="FED99" s="129"/>
      <c r="FEE99" s="129"/>
      <c r="FEF99" s="129"/>
      <c r="FEG99" s="129"/>
      <c r="FEH99" s="129"/>
      <c r="FEI99" s="129"/>
      <c r="FEJ99" s="129"/>
      <c r="FEK99" s="129"/>
      <c r="FEL99" s="129"/>
      <c r="FEM99" s="129"/>
      <c r="FEN99" s="129"/>
      <c r="FEO99" s="129"/>
      <c r="FEP99" s="129"/>
      <c r="FEQ99" s="129"/>
      <c r="FER99" s="129"/>
      <c r="FES99" s="129"/>
      <c r="FET99" s="129"/>
      <c r="FEU99" s="129"/>
      <c r="FEV99" s="129"/>
      <c r="FEW99" s="129"/>
      <c r="FEX99" s="129"/>
      <c r="FEY99" s="129"/>
      <c r="FEZ99" s="129"/>
      <c r="FFA99" s="129"/>
      <c r="FFB99" s="129"/>
      <c r="FFC99" s="129"/>
      <c r="FFD99" s="129"/>
      <c r="FFE99" s="129"/>
      <c r="FFF99" s="129"/>
      <c r="FFG99" s="129"/>
      <c r="FFH99" s="129"/>
      <c r="FFI99" s="129"/>
      <c r="FFJ99" s="129"/>
      <c r="FFK99" s="129"/>
      <c r="FFL99" s="129"/>
      <c r="FFM99" s="129"/>
      <c r="FFN99" s="129"/>
      <c r="FFO99" s="129"/>
      <c r="FFP99" s="129"/>
      <c r="FFQ99" s="129"/>
      <c r="FFR99" s="129"/>
      <c r="FFS99" s="129"/>
      <c r="FFT99" s="129"/>
      <c r="FFU99" s="129"/>
      <c r="FFV99" s="129"/>
      <c r="FFW99" s="129"/>
      <c r="FFX99" s="129"/>
      <c r="FFY99" s="129"/>
      <c r="FFZ99" s="129"/>
      <c r="FGA99" s="129"/>
      <c r="FGB99" s="129"/>
      <c r="FGC99" s="129"/>
      <c r="FGD99" s="129"/>
      <c r="FGE99" s="129"/>
      <c r="FGF99" s="129"/>
      <c r="FGG99" s="129"/>
      <c r="FGH99" s="129"/>
      <c r="FGI99" s="129"/>
      <c r="FGJ99" s="129"/>
      <c r="FGK99" s="129"/>
      <c r="FGL99" s="129"/>
      <c r="FGM99" s="129"/>
      <c r="FGN99" s="129"/>
      <c r="FGO99" s="129"/>
      <c r="FGP99" s="129"/>
      <c r="FGQ99" s="129"/>
      <c r="FGR99" s="129"/>
      <c r="FGS99" s="129"/>
      <c r="FGT99" s="129"/>
      <c r="FGU99" s="129"/>
      <c r="FGV99" s="129"/>
      <c r="FGW99" s="129"/>
      <c r="FGX99" s="129"/>
      <c r="FGY99" s="129"/>
      <c r="FGZ99" s="129"/>
      <c r="FHA99" s="129"/>
      <c r="FHB99" s="129"/>
      <c r="FHC99" s="129"/>
      <c r="FHD99" s="129"/>
      <c r="FHE99" s="129"/>
      <c r="FHF99" s="129"/>
      <c r="FHG99" s="129"/>
      <c r="FHH99" s="129"/>
      <c r="FHI99" s="129"/>
      <c r="FHJ99" s="129"/>
      <c r="FHK99" s="129"/>
      <c r="FHL99" s="129"/>
      <c r="FHM99" s="129"/>
      <c r="FHN99" s="129"/>
      <c r="FHO99" s="129"/>
      <c r="FHP99" s="129"/>
      <c r="FHQ99" s="129"/>
      <c r="FHR99" s="129"/>
      <c r="FHS99" s="129"/>
      <c r="FHT99" s="129"/>
      <c r="FHU99" s="129"/>
      <c r="FHV99" s="129"/>
      <c r="FHW99" s="129"/>
      <c r="FHX99" s="129"/>
      <c r="FHY99" s="129"/>
      <c r="FHZ99" s="129"/>
      <c r="FIA99" s="129"/>
      <c r="FIB99" s="129"/>
      <c r="FIC99" s="129"/>
      <c r="FID99" s="129"/>
      <c r="FIE99" s="129"/>
      <c r="FIF99" s="129"/>
      <c r="FIG99" s="129"/>
      <c r="FIH99" s="129"/>
      <c r="FII99" s="129"/>
      <c r="FIJ99" s="129"/>
      <c r="FIK99" s="129"/>
      <c r="FIL99" s="129"/>
      <c r="FIM99" s="129"/>
      <c r="FIN99" s="129"/>
      <c r="FIO99" s="129"/>
      <c r="FIP99" s="129"/>
      <c r="FIQ99" s="129"/>
      <c r="FIR99" s="129"/>
      <c r="FIS99" s="129"/>
      <c r="FIT99" s="129"/>
      <c r="FIU99" s="129"/>
      <c r="FIV99" s="129"/>
      <c r="FIW99" s="129"/>
      <c r="FIX99" s="129"/>
      <c r="FIY99" s="129"/>
      <c r="FIZ99" s="129"/>
      <c r="FJA99" s="129"/>
      <c r="FJB99" s="129"/>
      <c r="FJC99" s="129"/>
      <c r="FJD99" s="129"/>
      <c r="FJE99" s="129"/>
      <c r="FJF99" s="129"/>
      <c r="FJG99" s="129"/>
      <c r="FJH99" s="129"/>
      <c r="FJI99" s="129"/>
      <c r="FJJ99" s="129"/>
      <c r="FJK99" s="129"/>
      <c r="FJL99" s="129"/>
      <c r="FJM99" s="129"/>
      <c r="FJN99" s="129"/>
      <c r="FJO99" s="129"/>
      <c r="FJP99" s="129"/>
      <c r="FJQ99" s="129"/>
      <c r="FJR99" s="129"/>
      <c r="FJS99" s="129"/>
      <c r="FJT99" s="129"/>
      <c r="FJU99" s="129"/>
      <c r="FJV99" s="129"/>
      <c r="FJW99" s="129"/>
      <c r="FJX99" s="129"/>
      <c r="FJY99" s="129"/>
      <c r="FJZ99" s="129"/>
      <c r="FKA99" s="129"/>
      <c r="FKB99" s="129"/>
      <c r="FKC99" s="129"/>
      <c r="FKD99" s="129"/>
      <c r="FKE99" s="129"/>
      <c r="FKF99" s="129"/>
      <c r="FKG99" s="129"/>
      <c r="FKH99" s="129"/>
      <c r="FKI99" s="129"/>
      <c r="FKJ99" s="129"/>
      <c r="FKK99" s="129"/>
      <c r="FKL99" s="129"/>
      <c r="FKM99" s="129"/>
      <c r="FKN99" s="129"/>
      <c r="FKO99" s="129"/>
      <c r="FKP99" s="129"/>
      <c r="FKQ99" s="129"/>
      <c r="FKR99" s="129"/>
      <c r="FKS99" s="129"/>
      <c r="FKT99" s="129"/>
      <c r="FKU99" s="129"/>
      <c r="FKV99" s="129"/>
      <c r="FKW99" s="129"/>
      <c r="FKX99" s="129"/>
      <c r="FKY99" s="129"/>
      <c r="FKZ99" s="129"/>
      <c r="FLA99" s="129"/>
      <c r="FLB99" s="129"/>
      <c r="FLC99" s="129"/>
      <c r="FLD99" s="129"/>
      <c r="FLE99" s="129"/>
      <c r="FLF99" s="129"/>
      <c r="FLG99" s="129"/>
      <c r="FLH99" s="129"/>
      <c r="FLI99" s="129"/>
      <c r="FLJ99" s="129"/>
      <c r="FLK99" s="129"/>
      <c r="FLL99" s="129"/>
      <c r="FLM99" s="129"/>
      <c r="FLN99" s="129"/>
      <c r="FLO99" s="129"/>
      <c r="FLP99" s="129"/>
      <c r="FLQ99" s="129"/>
      <c r="FLR99" s="129"/>
      <c r="FLS99" s="129"/>
      <c r="FLT99" s="129"/>
      <c r="FLU99" s="129"/>
      <c r="FLV99" s="129"/>
      <c r="FLW99" s="129"/>
      <c r="FLX99" s="129"/>
      <c r="FLY99" s="129"/>
      <c r="FLZ99" s="129"/>
      <c r="FMA99" s="129"/>
      <c r="FMB99" s="129"/>
      <c r="FMC99" s="129"/>
      <c r="FMD99" s="129"/>
      <c r="FME99" s="129"/>
      <c r="FMF99" s="129"/>
      <c r="FMG99" s="129"/>
      <c r="FMH99" s="129"/>
      <c r="FMI99" s="129"/>
      <c r="FMJ99" s="129"/>
      <c r="FMK99" s="129"/>
      <c r="FML99" s="129"/>
      <c r="FMM99" s="129"/>
      <c r="FMN99" s="129"/>
      <c r="FMO99" s="129"/>
      <c r="FMP99" s="129"/>
      <c r="FMQ99" s="129"/>
      <c r="FMR99" s="129"/>
      <c r="FMS99" s="129"/>
      <c r="FMT99" s="129"/>
      <c r="FMU99" s="129"/>
      <c r="FMV99" s="129"/>
      <c r="FMW99" s="129"/>
      <c r="FMX99" s="129"/>
      <c r="FMY99" s="129"/>
      <c r="FMZ99" s="129"/>
      <c r="FNA99" s="129"/>
      <c r="FNB99" s="129"/>
      <c r="FNC99" s="129"/>
      <c r="FND99" s="129"/>
      <c r="FNE99" s="129"/>
      <c r="FNF99" s="129"/>
      <c r="FNG99" s="129"/>
      <c r="FNH99" s="129"/>
      <c r="FNI99" s="129"/>
      <c r="FNJ99" s="129"/>
      <c r="FNK99" s="129"/>
      <c r="FNL99" s="129"/>
      <c r="FNM99" s="129"/>
      <c r="FNN99" s="129"/>
      <c r="FNO99" s="129"/>
      <c r="FNP99" s="129"/>
      <c r="FNQ99" s="129"/>
      <c r="FNR99" s="129"/>
      <c r="FNS99" s="129"/>
      <c r="FNT99" s="129"/>
      <c r="FNU99" s="129"/>
      <c r="FNV99" s="129"/>
      <c r="FNW99" s="129"/>
      <c r="FNX99" s="129"/>
      <c r="FNY99" s="129"/>
      <c r="FNZ99" s="129"/>
      <c r="FOA99" s="129"/>
      <c r="FOB99" s="129"/>
      <c r="FOC99" s="129"/>
      <c r="FOD99" s="129"/>
      <c r="FOE99" s="129"/>
      <c r="FOF99" s="129"/>
      <c r="FOG99" s="129"/>
      <c r="FOH99" s="129"/>
      <c r="FOI99" s="129"/>
      <c r="FOJ99" s="129"/>
      <c r="FOK99" s="129"/>
      <c r="FOL99" s="129"/>
      <c r="FOM99" s="129"/>
      <c r="FON99" s="129"/>
      <c r="FOO99" s="129"/>
      <c r="FOP99" s="129"/>
      <c r="FOQ99" s="129"/>
      <c r="FOR99" s="129"/>
      <c r="FOS99" s="129"/>
      <c r="FOT99" s="129"/>
      <c r="FOU99" s="129"/>
      <c r="FOV99" s="129"/>
      <c r="FOW99" s="129"/>
      <c r="FOX99" s="129"/>
      <c r="FOY99" s="129"/>
      <c r="FOZ99" s="129"/>
      <c r="FPA99" s="129"/>
      <c r="FPB99" s="129"/>
      <c r="FPC99" s="129"/>
      <c r="FPD99" s="129"/>
      <c r="FPE99" s="129"/>
      <c r="FPF99" s="129"/>
      <c r="FPG99" s="129"/>
      <c r="FPH99" s="129"/>
      <c r="FPI99" s="129"/>
      <c r="FPJ99" s="129"/>
      <c r="FPK99" s="129"/>
      <c r="FPL99" s="129"/>
      <c r="FPM99" s="129"/>
      <c r="FPN99" s="129"/>
      <c r="FPO99" s="129"/>
      <c r="FPP99" s="129"/>
      <c r="FPQ99" s="129"/>
      <c r="FPR99" s="129"/>
      <c r="FPS99" s="129"/>
      <c r="FPT99" s="129"/>
      <c r="FPU99" s="129"/>
      <c r="FPV99" s="129"/>
      <c r="FPW99" s="129"/>
      <c r="FPX99" s="129"/>
      <c r="FPY99" s="129"/>
      <c r="FPZ99" s="129"/>
      <c r="FQA99" s="129"/>
      <c r="FQB99" s="129"/>
      <c r="FQC99" s="129"/>
      <c r="FQD99" s="129"/>
      <c r="FQE99" s="129"/>
      <c r="FQF99" s="129"/>
      <c r="FQG99" s="129"/>
      <c r="FQH99" s="129"/>
      <c r="FQI99" s="129"/>
      <c r="FQJ99" s="129"/>
      <c r="FQK99" s="129"/>
      <c r="FQL99" s="129"/>
      <c r="FQM99" s="129"/>
      <c r="FQN99" s="129"/>
      <c r="FQO99" s="129"/>
      <c r="FQP99" s="129"/>
      <c r="FQQ99" s="129"/>
      <c r="FQR99" s="129"/>
      <c r="FQS99" s="129"/>
      <c r="FQT99" s="129"/>
      <c r="FQU99" s="129"/>
      <c r="FQV99" s="129"/>
      <c r="FQW99" s="129"/>
      <c r="FQX99" s="129"/>
      <c r="FQY99" s="129"/>
      <c r="FQZ99" s="129"/>
      <c r="FRA99" s="129"/>
      <c r="FRB99" s="129"/>
      <c r="FRC99" s="129"/>
      <c r="FRD99" s="129"/>
      <c r="FRE99" s="129"/>
      <c r="FRF99" s="129"/>
      <c r="FRG99" s="129"/>
      <c r="FRH99" s="129"/>
      <c r="FRI99" s="129"/>
      <c r="FRJ99" s="129"/>
      <c r="FRK99" s="129"/>
      <c r="FRL99" s="129"/>
      <c r="FRM99" s="129"/>
      <c r="FRN99" s="129"/>
      <c r="FRO99" s="129"/>
      <c r="FRP99" s="129"/>
      <c r="FRQ99" s="129"/>
      <c r="FRR99" s="129"/>
      <c r="FRS99" s="129"/>
      <c r="FRT99" s="129"/>
      <c r="FRU99" s="129"/>
      <c r="FRV99" s="129"/>
      <c r="FRW99" s="129"/>
      <c r="FRX99" s="129"/>
      <c r="FRY99" s="129"/>
      <c r="FRZ99" s="129"/>
      <c r="FSA99" s="129"/>
      <c r="FSB99" s="129"/>
      <c r="FSC99" s="129"/>
      <c r="FSD99" s="129"/>
      <c r="FSE99" s="129"/>
      <c r="FSF99" s="129"/>
      <c r="FSG99" s="129"/>
      <c r="FSH99" s="129"/>
      <c r="FSI99" s="129"/>
      <c r="FSJ99" s="129"/>
      <c r="FSK99" s="129"/>
      <c r="FSL99" s="129"/>
      <c r="FSM99" s="129"/>
      <c r="FSN99" s="129"/>
      <c r="FSO99" s="129"/>
      <c r="FSP99" s="129"/>
      <c r="FSQ99" s="129"/>
      <c r="FSR99" s="129"/>
      <c r="FSS99" s="129"/>
      <c r="FST99" s="129"/>
      <c r="FSU99" s="129"/>
      <c r="FSV99" s="129"/>
      <c r="FSW99" s="129"/>
      <c r="FSX99" s="129"/>
      <c r="FSY99" s="129"/>
      <c r="FSZ99" s="129"/>
      <c r="FTA99" s="129"/>
      <c r="FTB99" s="129"/>
      <c r="FTC99" s="129"/>
      <c r="FTD99" s="129"/>
      <c r="FTE99" s="129"/>
      <c r="FTF99" s="129"/>
      <c r="FTG99" s="129"/>
      <c r="FTH99" s="129"/>
      <c r="FTI99" s="129"/>
      <c r="FTJ99" s="129"/>
      <c r="FTK99" s="129"/>
      <c r="FTL99" s="129"/>
      <c r="FTM99" s="129"/>
      <c r="FTN99" s="129"/>
      <c r="FTO99" s="129"/>
      <c r="FTP99" s="129"/>
      <c r="FTQ99" s="129"/>
      <c r="FTR99" s="129"/>
      <c r="FTS99" s="129"/>
      <c r="FTT99" s="129"/>
      <c r="FTU99" s="129"/>
      <c r="FTV99" s="129"/>
      <c r="FTW99" s="129"/>
      <c r="FTX99" s="129"/>
      <c r="FTY99" s="129"/>
      <c r="FTZ99" s="129"/>
      <c r="FUA99" s="129"/>
      <c r="FUB99" s="129"/>
      <c r="FUC99" s="129"/>
      <c r="FUD99" s="129"/>
      <c r="FUE99" s="129"/>
      <c r="FUF99" s="129"/>
      <c r="FUG99" s="129"/>
      <c r="FUH99" s="129"/>
      <c r="FUI99" s="129"/>
      <c r="FUJ99" s="129"/>
      <c r="FUK99" s="129"/>
      <c r="FUL99" s="129"/>
      <c r="FUM99" s="129"/>
      <c r="FUN99" s="129"/>
      <c r="FUO99" s="129"/>
      <c r="FUP99" s="129"/>
      <c r="FUQ99" s="129"/>
      <c r="FUR99" s="129"/>
      <c r="FUS99" s="129"/>
      <c r="FUT99" s="129"/>
      <c r="FUU99" s="129"/>
      <c r="FUV99" s="129"/>
      <c r="FUW99" s="129"/>
      <c r="FUX99" s="129"/>
      <c r="FUY99" s="129"/>
      <c r="FUZ99" s="129"/>
      <c r="FVA99" s="129"/>
      <c r="FVB99" s="129"/>
      <c r="FVC99" s="129"/>
      <c r="FVD99" s="129"/>
      <c r="FVE99" s="129"/>
      <c r="FVF99" s="129"/>
      <c r="FVG99" s="129"/>
      <c r="FVH99" s="129"/>
      <c r="FVI99" s="129"/>
      <c r="FVJ99" s="129"/>
      <c r="FVK99" s="129"/>
      <c r="FVL99" s="129"/>
      <c r="FVM99" s="129"/>
      <c r="FVN99" s="129"/>
      <c r="FVO99" s="129"/>
      <c r="FVP99" s="129"/>
      <c r="FVQ99" s="129"/>
      <c r="FVR99" s="129"/>
      <c r="FVS99" s="129"/>
      <c r="FVT99" s="129"/>
      <c r="FVU99" s="129"/>
      <c r="FVV99" s="129"/>
      <c r="FVW99" s="129"/>
      <c r="FVX99" s="129"/>
      <c r="FVY99" s="129"/>
      <c r="FVZ99" s="129"/>
      <c r="FWA99" s="129"/>
      <c r="FWB99" s="129"/>
      <c r="FWC99" s="129"/>
      <c r="FWD99" s="129"/>
      <c r="FWE99" s="129"/>
      <c r="FWF99" s="129"/>
      <c r="FWG99" s="129"/>
      <c r="FWH99" s="129"/>
      <c r="FWI99" s="129"/>
      <c r="FWJ99" s="129"/>
      <c r="FWK99" s="129"/>
      <c r="FWL99" s="129"/>
      <c r="FWM99" s="129"/>
      <c r="FWN99" s="129"/>
      <c r="FWO99" s="129"/>
      <c r="FWP99" s="129"/>
      <c r="FWQ99" s="129"/>
      <c r="FWR99" s="129"/>
      <c r="FWS99" s="129"/>
      <c r="FWT99" s="129"/>
      <c r="FWU99" s="129"/>
      <c r="FWV99" s="129"/>
      <c r="FWW99" s="129"/>
      <c r="FWX99" s="129"/>
      <c r="FWY99" s="129"/>
      <c r="FWZ99" s="129"/>
      <c r="FXA99" s="129"/>
      <c r="FXB99" s="129"/>
      <c r="FXC99" s="129"/>
      <c r="FXD99" s="129"/>
      <c r="FXE99" s="129"/>
      <c r="FXF99" s="129"/>
      <c r="FXG99" s="129"/>
      <c r="FXH99" s="129"/>
      <c r="FXI99" s="129"/>
      <c r="FXJ99" s="129"/>
      <c r="FXK99" s="129"/>
      <c r="FXL99" s="129"/>
      <c r="FXM99" s="129"/>
      <c r="FXN99" s="129"/>
      <c r="FXO99" s="129"/>
      <c r="FXP99" s="129"/>
      <c r="FXQ99" s="129"/>
      <c r="FXR99" s="129"/>
      <c r="FXS99" s="129"/>
      <c r="FXT99" s="129"/>
      <c r="FXU99" s="129"/>
      <c r="FXV99" s="129"/>
      <c r="FXW99" s="129"/>
      <c r="FXX99" s="129"/>
      <c r="FXY99" s="129"/>
      <c r="FXZ99" s="129"/>
      <c r="FYA99" s="129"/>
      <c r="FYB99" s="129"/>
      <c r="FYC99" s="129"/>
      <c r="FYD99" s="129"/>
      <c r="FYE99" s="129"/>
      <c r="FYF99" s="129"/>
      <c r="FYG99" s="129"/>
      <c r="FYH99" s="129"/>
      <c r="FYI99" s="129"/>
      <c r="FYJ99" s="129"/>
      <c r="FYK99" s="129"/>
      <c r="FYL99" s="129"/>
      <c r="FYM99" s="129"/>
      <c r="FYN99" s="129"/>
      <c r="FYO99" s="129"/>
      <c r="FYP99" s="129"/>
      <c r="FYQ99" s="129"/>
      <c r="FYR99" s="129"/>
      <c r="FYS99" s="129"/>
      <c r="FYT99" s="129"/>
      <c r="FYU99" s="129"/>
      <c r="FYV99" s="129"/>
      <c r="FYW99" s="129"/>
      <c r="FYX99" s="129"/>
      <c r="FYY99" s="129"/>
      <c r="FYZ99" s="129"/>
      <c r="FZA99" s="129"/>
      <c r="FZB99" s="129"/>
      <c r="FZC99" s="129"/>
      <c r="FZD99" s="129"/>
      <c r="FZE99" s="129"/>
      <c r="FZF99" s="129"/>
      <c r="FZG99" s="129"/>
      <c r="FZH99" s="129"/>
      <c r="FZI99" s="129"/>
      <c r="FZJ99" s="129"/>
      <c r="FZK99" s="129"/>
      <c r="FZL99" s="129"/>
      <c r="FZM99" s="129"/>
      <c r="FZN99" s="129"/>
      <c r="FZO99" s="129"/>
      <c r="FZP99" s="129"/>
      <c r="FZQ99" s="129"/>
      <c r="FZR99" s="129"/>
      <c r="FZS99" s="129"/>
      <c r="FZT99" s="129"/>
      <c r="FZU99" s="129"/>
      <c r="FZV99" s="129"/>
      <c r="FZW99" s="129"/>
      <c r="FZX99" s="129"/>
      <c r="FZY99" s="129"/>
      <c r="FZZ99" s="129"/>
      <c r="GAA99" s="129"/>
      <c r="GAB99" s="129"/>
      <c r="GAC99" s="129"/>
      <c r="GAD99" s="129"/>
      <c r="GAE99" s="129"/>
      <c r="GAF99" s="129"/>
      <c r="GAG99" s="129"/>
      <c r="GAH99" s="129"/>
      <c r="GAI99" s="129"/>
      <c r="GAJ99" s="129"/>
      <c r="GAK99" s="129"/>
      <c r="GAL99" s="129"/>
      <c r="GAM99" s="129"/>
      <c r="GAN99" s="129"/>
      <c r="GAO99" s="129"/>
      <c r="GAP99" s="129"/>
      <c r="GAQ99" s="129"/>
      <c r="GAR99" s="129"/>
      <c r="GAS99" s="129"/>
      <c r="GAT99" s="129"/>
      <c r="GAU99" s="129"/>
      <c r="GAV99" s="129"/>
      <c r="GAW99" s="129"/>
      <c r="GAX99" s="129"/>
      <c r="GAY99" s="129"/>
      <c r="GAZ99" s="129"/>
      <c r="GBA99" s="129"/>
      <c r="GBB99" s="129"/>
      <c r="GBC99" s="129"/>
      <c r="GBD99" s="129"/>
      <c r="GBE99" s="129"/>
      <c r="GBF99" s="129"/>
      <c r="GBG99" s="129"/>
      <c r="GBH99" s="129"/>
      <c r="GBI99" s="129"/>
      <c r="GBJ99" s="129"/>
      <c r="GBK99" s="129"/>
      <c r="GBL99" s="129"/>
      <c r="GBM99" s="129"/>
      <c r="GBN99" s="129"/>
      <c r="GBO99" s="129"/>
      <c r="GBP99" s="129"/>
      <c r="GBQ99" s="129"/>
      <c r="GBR99" s="129"/>
      <c r="GBS99" s="129"/>
      <c r="GBT99" s="129"/>
      <c r="GBU99" s="129"/>
      <c r="GBV99" s="129"/>
      <c r="GBW99" s="129"/>
      <c r="GBX99" s="129"/>
      <c r="GBY99" s="129"/>
      <c r="GBZ99" s="129"/>
      <c r="GCA99" s="129"/>
      <c r="GCB99" s="129"/>
      <c r="GCC99" s="129"/>
      <c r="GCD99" s="129"/>
      <c r="GCE99" s="129"/>
      <c r="GCF99" s="129"/>
      <c r="GCG99" s="129"/>
      <c r="GCH99" s="129"/>
      <c r="GCI99" s="129"/>
      <c r="GCJ99" s="129"/>
      <c r="GCK99" s="129"/>
      <c r="GCL99" s="129"/>
      <c r="GCM99" s="129"/>
      <c r="GCN99" s="129"/>
      <c r="GCO99" s="129"/>
      <c r="GCP99" s="129"/>
      <c r="GCQ99" s="129"/>
      <c r="GCR99" s="129"/>
      <c r="GCS99" s="129"/>
      <c r="GCT99" s="129"/>
      <c r="GCU99" s="129"/>
      <c r="GCV99" s="129"/>
      <c r="GCW99" s="129"/>
      <c r="GCX99" s="129"/>
      <c r="GCY99" s="129"/>
      <c r="GCZ99" s="129"/>
      <c r="GDA99" s="129"/>
      <c r="GDB99" s="129"/>
      <c r="GDC99" s="129"/>
      <c r="GDD99" s="129"/>
      <c r="GDE99" s="129"/>
      <c r="GDF99" s="129"/>
      <c r="GDG99" s="129"/>
      <c r="GDH99" s="129"/>
      <c r="GDI99" s="129"/>
      <c r="GDJ99" s="129"/>
      <c r="GDK99" s="129"/>
      <c r="GDL99" s="129"/>
      <c r="GDM99" s="129"/>
      <c r="GDN99" s="129"/>
      <c r="GDO99" s="129"/>
      <c r="GDP99" s="129"/>
      <c r="GDQ99" s="129"/>
      <c r="GDR99" s="129"/>
      <c r="GDS99" s="129"/>
      <c r="GDT99" s="129"/>
      <c r="GDU99" s="129"/>
      <c r="GDV99" s="129"/>
      <c r="GDW99" s="129"/>
      <c r="GDX99" s="129"/>
      <c r="GDY99" s="129"/>
      <c r="GDZ99" s="129"/>
      <c r="GEA99" s="129"/>
      <c r="GEB99" s="129"/>
      <c r="GEC99" s="129"/>
      <c r="GED99" s="129"/>
      <c r="GEE99" s="129"/>
      <c r="GEF99" s="129"/>
      <c r="GEG99" s="129"/>
      <c r="GEH99" s="129"/>
      <c r="GEI99" s="129"/>
      <c r="GEJ99" s="129"/>
      <c r="GEK99" s="129"/>
      <c r="GEL99" s="129"/>
      <c r="GEM99" s="129"/>
      <c r="GEN99" s="129"/>
      <c r="GEO99" s="129"/>
      <c r="GEP99" s="129"/>
      <c r="GEQ99" s="129"/>
      <c r="GER99" s="129"/>
      <c r="GES99" s="129"/>
      <c r="GET99" s="129"/>
      <c r="GEU99" s="129"/>
      <c r="GEV99" s="129"/>
      <c r="GEW99" s="129"/>
      <c r="GEX99" s="129"/>
      <c r="GEY99" s="129"/>
      <c r="GEZ99" s="129"/>
      <c r="GFA99" s="129"/>
      <c r="GFB99" s="129"/>
      <c r="GFC99" s="129"/>
      <c r="GFD99" s="129"/>
      <c r="GFE99" s="129"/>
      <c r="GFF99" s="129"/>
      <c r="GFG99" s="129"/>
      <c r="GFH99" s="129"/>
      <c r="GFI99" s="129"/>
      <c r="GFJ99" s="129"/>
      <c r="GFK99" s="129"/>
      <c r="GFL99" s="129"/>
      <c r="GFM99" s="129"/>
      <c r="GFN99" s="129"/>
      <c r="GFO99" s="129"/>
      <c r="GFP99" s="129"/>
      <c r="GFQ99" s="129"/>
      <c r="GFR99" s="129"/>
      <c r="GFS99" s="129"/>
      <c r="GFT99" s="129"/>
      <c r="GFU99" s="129"/>
      <c r="GFV99" s="129"/>
      <c r="GFW99" s="129"/>
      <c r="GFX99" s="129"/>
      <c r="GFY99" s="129"/>
      <c r="GFZ99" s="129"/>
      <c r="GGA99" s="129"/>
      <c r="GGB99" s="129"/>
      <c r="GGC99" s="129"/>
      <c r="GGD99" s="129"/>
      <c r="GGE99" s="129"/>
      <c r="GGF99" s="129"/>
      <c r="GGG99" s="129"/>
      <c r="GGH99" s="129"/>
      <c r="GGI99" s="129"/>
      <c r="GGJ99" s="129"/>
      <c r="GGK99" s="129"/>
      <c r="GGL99" s="129"/>
      <c r="GGM99" s="129"/>
      <c r="GGN99" s="129"/>
      <c r="GGO99" s="129"/>
      <c r="GGP99" s="129"/>
      <c r="GGQ99" s="129"/>
      <c r="GGR99" s="129"/>
      <c r="GGS99" s="129"/>
      <c r="GGT99" s="129"/>
      <c r="GGU99" s="129"/>
      <c r="GGV99" s="129"/>
      <c r="GGW99" s="129"/>
      <c r="GGX99" s="129"/>
      <c r="GGY99" s="129"/>
      <c r="GGZ99" s="129"/>
      <c r="GHA99" s="129"/>
      <c r="GHB99" s="129"/>
      <c r="GHC99" s="129"/>
      <c r="GHD99" s="129"/>
      <c r="GHE99" s="129"/>
      <c r="GHF99" s="129"/>
      <c r="GHG99" s="129"/>
      <c r="GHH99" s="129"/>
      <c r="GHI99" s="129"/>
      <c r="GHJ99" s="129"/>
      <c r="GHK99" s="129"/>
      <c r="GHL99" s="129"/>
      <c r="GHM99" s="129"/>
      <c r="GHN99" s="129"/>
      <c r="GHO99" s="129"/>
      <c r="GHP99" s="129"/>
      <c r="GHQ99" s="129"/>
      <c r="GHR99" s="129"/>
      <c r="GHS99" s="129"/>
      <c r="GHT99" s="129"/>
      <c r="GHU99" s="129"/>
      <c r="GHV99" s="129"/>
      <c r="GHW99" s="129"/>
      <c r="GHX99" s="129"/>
      <c r="GHY99" s="129"/>
      <c r="GHZ99" s="129"/>
      <c r="GIA99" s="129"/>
      <c r="GIB99" s="129"/>
      <c r="GIC99" s="129"/>
      <c r="GID99" s="129"/>
      <c r="GIE99" s="129"/>
      <c r="GIF99" s="129"/>
      <c r="GIG99" s="129"/>
      <c r="GIH99" s="129"/>
      <c r="GII99" s="129"/>
      <c r="GIJ99" s="129"/>
      <c r="GIK99" s="129"/>
      <c r="GIL99" s="129"/>
      <c r="GIM99" s="129"/>
      <c r="GIN99" s="129"/>
      <c r="GIO99" s="129"/>
      <c r="GIP99" s="129"/>
      <c r="GIQ99" s="129"/>
      <c r="GIR99" s="129"/>
      <c r="GIS99" s="129"/>
      <c r="GIT99" s="129"/>
      <c r="GIU99" s="129"/>
      <c r="GIV99" s="129"/>
      <c r="GIW99" s="129"/>
      <c r="GIX99" s="129"/>
      <c r="GIY99" s="129"/>
      <c r="GIZ99" s="129"/>
      <c r="GJA99" s="129"/>
      <c r="GJB99" s="129"/>
      <c r="GJC99" s="129"/>
      <c r="GJD99" s="129"/>
      <c r="GJE99" s="129"/>
      <c r="GJF99" s="129"/>
      <c r="GJG99" s="129"/>
      <c r="GJH99" s="129"/>
      <c r="GJI99" s="129"/>
      <c r="GJJ99" s="129"/>
      <c r="GJK99" s="129"/>
      <c r="GJL99" s="129"/>
      <c r="GJM99" s="129"/>
      <c r="GJN99" s="129"/>
      <c r="GJO99" s="129"/>
      <c r="GJP99" s="129"/>
      <c r="GJQ99" s="129"/>
      <c r="GJR99" s="129"/>
      <c r="GJS99" s="129"/>
      <c r="GJT99" s="129"/>
      <c r="GJU99" s="129"/>
      <c r="GJV99" s="129"/>
      <c r="GJW99" s="129"/>
      <c r="GJX99" s="129"/>
      <c r="GJY99" s="129"/>
      <c r="GJZ99" s="129"/>
      <c r="GKA99" s="129"/>
      <c r="GKB99" s="129"/>
      <c r="GKC99" s="129"/>
      <c r="GKD99" s="129"/>
      <c r="GKE99" s="129"/>
      <c r="GKF99" s="129"/>
      <c r="GKG99" s="129"/>
      <c r="GKH99" s="129"/>
      <c r="GKI99" s="129"/>
      <c r="GKJ99" s="129"/>
      <c r="GKK99" s="129"/>
      <c r="GKL99" s="129"/>
      <c r="GKM99" s="129"/>
      <c r="GKN99" s="129"/>
      <c r="GKO99" s="129"/>
      <c r="GKP99" s="129"/>
      <c r="GKQ99" s="129"/>
      <c r="GKR99" s="129"/>
      <c r="GKS99" s="129"/>
      <c r="GKT99" s="129"/>
      <c r="GKU99" s="129"/>
      <c r="GKV99" s="129"/>
      <c r="GKW99" s="129"/>
      <c r="GKX99" s="129"/>
      <c r="GKY99" s="129"/>
      <c r="GKZ99" s="129"/>
      <c r="GLA99" s="129"/>
      <c r="GLB99" s="129"/>
      <c r="GLC99" s="129"/>
      <c r="GLD99" s="129"/>
      <c r="GLE99" s="129"/>
      <c r="GLF99" s="129"/>
      <c r="GLG99" s="129"/>
      <c r="GLH99" s="129"/>
      <c r="GLI99" s="129"/>
      <c r="GLJ99" s="129"/>
      <c r="GLK99" s="129"/>
      <c r="GLL99" s="129"/>
      <c r="GLM99" s="129"/>
      <c r="GLN99" s="129"/>
      <c r="GLO99" s="129"/>
      <c r="GLP99" s="129"/>
      <c r="GLQ99" s="129"/>
      <c r="GLR99" s="129"/>
      <c r="GLS99" s="129"/>
      <c r="GLT99" s="129"/>
      <c r="GLU99" s="129"/>
      <c r="GLV99" s="129"/>
      <c r="GLW99" s="129"/>
      <c r="GLX99" s="129"/>
      <c r="GLY99" s="129"/>
      <c r="GLZ99" s="129"/>
      <c r="GMA99" s="129"/>
      <c r="GMB99" s="129"/>
      <c r="GMC99" s="129"/>
      <c r="GMD99" s="129"/>
      <c r="GME99" s="129"/>
      <c r="GMF99" s="129"/>
      <c r="GMG99" s="129"/>
      <c r="GMH99" s="129"/>
      <c r="GMI99" s="129"/>
      <c r="GMJ99" s="129"/>
      <c r="GMK99" s="129"/>
      <c r="GML99" s="129"/>
      <c r="GMM99" s="129"/>
      <c r="GMN99" s="129"/>
      <c r="GMO99" s="129"/>
      <c r="GMP99" s="129"/>
      <c r="GMQ99" s="129"/>
      <c r="GMR99" s="129"/>
      <c r="GMS99" s="129"/>
      <c r="GMT99" s="129"/>
      <c r="GMU99" s="129"/>
      <c r="GMV99" s="129"/>
      <c r="GMW99" s="129"/>
      <c r="GMX99" s="129"/>
      <c r="GMY99" s="129"/>
      <c r="GMZ99" s="129"/>
      <c r="GNA99" s="129"/>
      <c r="GNB99" s="129"/>
      <c r="GNC99" s="129"/>
      <c r="GND99" s="129"/>
      <c r="GNE99" s="129"/>
      <c r="GNF99" s="129"/>
      <c r="GNG99" s="129"/>
      <c r="GNH99" s="129"/>
      <c r="GNI99" s="129"/>
      <c r="GNJ99" s="129"/>
      <c r="GNK99" s="129"/>
      <c r="GNL99" s="129"/>
      <c r="GNM99" s="129"/>
      <c r="GNN99" s="129"/>
      <c r="GNO99" s="129"/>
      <c r="GNP99" s="129"/>
      <c r="GNQ99" s="129"/>
      <c r="GNR99" s="129"/>
      <c r="GNS99" s="129"/>
      <c r="GNT99" s="129"/>
      <c r="GNU99" s="129"/>
      <c r="GNV99" s="129"/>
      <c r="GNW99" s="129"/>
      <c r="GNX99" s="129"/>
      <c r="GNY99" s="129"/>
      <c r="GNZ99" s="129"/>
      <c r="GOA99" s="129"/>
      <c r="GOB99" s="129"/>
      <c r="GOC99" s="129"/>
      <c r="GOD99" s="129"/>
      <c r="GOE99" s="129"/>
      <c r="GOF99" s="129"/>
      <c r="GOG99" s="129"/>
      <c r="GOH99" s="129"/>
      <c r="GOI99" s="129"/>
      <c r="GOJ99" s="129"/>
      <c r="GOK99" s="129"/>
      <c r="GOL99" s="129"/>
      <c r="GOM99" s="129"/>
      <c r="GON99" s="129"/>
      <c r="GOO99" s="129"/>
      <c r="GOP99" s="129"/>
      <c r="GOQ99" s="129"/>
      <c r="GOR99" s="129"/>
      <c r="GOS99" s="129"/>
      <c r="GOT99" s="129"/>
      <c r="GOU99" s="129"/>
      <c r="GOV99" s="129"/>
      <c r="GOW99" s="129"/>
      <c r="GOX99" s="129"/>
      <c r="GOY99" s="129"/>
      <c r="GOZ99" s="129"/>
      <c r="GPA99" s="129"/>
      <c r="GPB99" s="129"/>
      <c r="GPC99" s="129"/>
      <c r="GPD99" s="129"/>
      <c r="GPE99" s="129"/>
      <c r="GPF99" s="129"/>
      <c r="GPG99" s="129"/>
      <c r="GPH99" s="129"/>
      <c r="GPI99" s="129"/>
      <c r="GPJ99" s="129"/>
      <c r="GPK99" s="129"/>
      <c r="GPL99" s="129"/>
      <c r="GPM99" s="129"/>
      <c r="GPN99" s="129"/>
      <c r="GPO99" s="129"/>
      <c r="GPP99" s="129"/>
      <c r="GPQ99" s="129"/>
      <c r="GPR99" s="129"/>
      <c r="GPS99" s="129"/>
      <c r="GPT99" s="129"/>
      <c r="GPU99" s="129"/>
      <c r="GPV99" s="129"/>
      <c r="GPW99" s="129"/>
      <c r="GPX99" s="129"/>
      <c r="GPY99" s="129"/>
      <c r="GPZ99" s="129"/>
      <c r="GQA99" s="129"/>
      <c r="GQB99" s="129"/>
      <c r="GQC99" s="129"/>
      <c r="GQD99" s="129"/>
      <c r="GQE99" s="129"/>
      <c r="GQF99" s="129"/>
      <c r="GQG99" s="129"/>
      <c r="GQH99" s="129"/>
      <c r="GQI99" s="129"/>
      <c r="GQJ99" s="129"/>
      <c r="GQK99" s="129"/>
      <c r="GQL99" s="129"/>
      <c r="GQM99" s="129"/>
      <c r="GQN99" s="129"/>
      <c r="GQO99" s="129"/>
      <c r="GQP99" s="129"/>
      <c r="GQQ99" s="129"/>
      <c r="GQR99" s="129"/>
      <c r="GQS99" s="129"/>
      <c r="GQT99" s="129"/>
      <c r="GQU99" s="129"/>
      <c r="GQV99" s="129"/>
      <c r="GQW99" s="129"/>
      <c r="GQX99" s="129"/>
      <c r="GQY99" s="129"/>
      <c r="GQZ99" s="129"/>
      <c r="GRA99" s="129"/>
      <c r="GRB99" s="129"/>
      <c r="GRC99" s="129"/>
      <c r="GRD99" s="129"/>
      <c r="GRE99" s="129"/>
      <c r="GRF99" s="129"/>
      <c r="GRG99" s="129"/>
      <c r="GRH99" s="129"/>
      <c r="GRI99" s="129"/>
      <c r="GRJ99" s="129"/>
      <c r="GRK99" s="129"/>
      <c r="GRL99" s="129"/>
      <c r="GRM99" s="129"/>
      <c r="GRN99" s="129"/>
      <c r="GRO99" s="129"/>
      <c r="GRP99" s="129"/>
      <c r="GRQ99" s="129"/>
      <c r="GRR99" s="129"/>
      <c r="GRS99" s="129"/>
      <c r="GRT99" s="129"/>
      <c r="GRU99" s="129"/>
      <c r="GRV99" s="129"/>
      <c r="GRW99" s="129"/>
      <c r="GRX99" s="129"/>
      <c r="GRY99" s="129"/>
      <c r="GRZ99" s="129"/>
      <c r="GSA99" s="129"/>
      <c r="GSB99" s="129"/>
      <c r="GSC99" s="129"/>
      <c r="GSD99" s="129"/>
      <c r="GSE99" s="129"/>
      <c r="GSF99" s="129"/>
      <c r="GSG99" s="129"/>
      <c r="GSH99" s="129"/>
      <c r="GSI99" s="129"/>
      <c r="GSJ99" s="129"/>
      <c r="GSK99" s="129"/>
      <c r="GSL99" s="129"/>
      <c r="GSM99" s="129"/>
      <c r="GSN99" s="129"/>
      <c r="GSO99" s="129"/>
      <c r="GSP99" s="129"/>
      <c r="GSQ99" s="129"/>
      <c r="GSR99" s="129"/>
      <c r="GSS99" s="129"/>
      <c r="GST99" s="129"/>
      <c r="GSU99" s="129"/>
      <c r="GSV99" s="129"/>
      <c r="GSW99" s="129"/>
      <c r="GSX99" s="129"/>
      <c r="GSY99" s="129"/>
      <c r="GSZ99" s="129"/>
      <c r="GTA99" s="129"/>
      <c r="GTB99" s="129"/>
      <c r="GTC99" s="129"/>
      <c r="GTD99" s="129"/>
      <c r="GTE99" s="129"/>
      <c r="GTF99" s="129"/>
      <c r="GTG99" s="129"/>
      <c r="GTH99" s="129"/>
      <c r="GTI99" s="129"/>
      <c r="GTJ99" s="129"/>
      <c r="GTK99" s="129"/>
      <c r="GTL99" s="129"/>
      <c r="GTM99" s="129"/>
      <c r="GTN99" s="129"/>
      <c r="GTO99" s="129"/>
      <c r="GTP99" s="129"/>
      <c r="GTQ99" s="129"/>
      <c r="GTR99" s="129"/>
      <c r="GTS99" s="129"/>
      <c r="GTT99" s="129"/>
      <c r="GTU99" s="129"/>
      <c r="GTV99" s="129"/>
      <c r="GTW99" s="129"/>
      <c r="GTX99" s="129"/>
      <c r="GTY99" s="129"/>
      <c r="GTZ99" s="129"/>
      <c r="GUA99" s="129"/>
      <c r="GUB99" s="129"/>
      <c r="GUC99" s="129"/>
      <c r="GUD99" s="129"/>
      <c r="GUE99" s="129"/>
      <c r="GUF99" s="129"/>
      <c r="GUG99" s="129"/>
      <c r="GUH99" s="129"/>
      <c r="GUI99" s="129"/>
      <c r="GUJ99" s="129"/>
      <c r="GUK99" s="129"/>
      <c r="GUL99" s="129"/>
      <c r="GUM99" s="129"/>
      <c r="GUN99" s="129"/>
      <c r="GUO99" s="129"/>
      <c r="GUP99" s="129"/>
      <c r="GUQ99" s="129"/>
      <c r="GUR99" s="129"/>
      <c r="GUS99" s="129"/>
      <c r="GUT99" s="129"/>
      <c r="GUU99" s="129"/>
      <c r="GUV99" s="129"/>
      <c r="GUW99" s="129"/>
      <c r="GUX99" s="129"/>
      <c r="GUY99" s="129"/>
      <c r="GUZ99" s="129"/>
      <c r="GVA99" s="129"/>
      <c r="GVB99" s="129"/>
      <c r="GVC99" s="129"/>
      <c r="GVD99" s="129"/>
      <c r="GVE99" s="129"/>
      <c r="GVF99" s="129"/>
      <c r="GVG99" s="129"/>
      <c r="GVH99" s="129"/>
      <c r="GVI99" s="129"/>
      <c r="GVJ99" s="129"/>
      <c r="GVK99" s="129"/>
      <c r="GVL99" s="129"/>
      <c r="GVM99" s="129"/>
      <c r="GVN99" s="129"/>
      <c r="GVO99" s="129"/>
      <c r="GVP99" s="129"/>
      <c r="GVQ99" s="129"/>
      <c r="GVR99" s="129"/>
      <c r="GVS99" s="129"/>
      <c r="GVT99" s="129"/>
      <c r="GVU99" s="129"/>
      <c r="GVV99" s="129"/>
      <c r="GVW99" s="129"/>
      <c r="GVX99" s="129"/>
      <c r="GVY99" s="129"/>
      <c r="GVZ99" s="129"/>
      <c r="GWA99" s="129"/>
      <c r="GWB99" s="129"/>
      <c r="GWC99" s="129"/>
      <c r="GWD99" s="129"/>
      <c r="GWE99" s="129"/>
      <c r="GWF99" s="129"/>
      <c r="GWG99" s="129"/>
      <c r="GWH99" s="129"/>
      <c r="GWI99" s="129"/>
      <c r="GWJ99" s="129"/>
      <c r="GWK99" s="129"/>
      <c r="GWL99" s="129"/>
      <c r="GWM99" s="129"/>
      <c r="GWN99" s="129"/>
      <c r="GWO99" s="129"/>
      <c r="GWP99" s="129"/>
      <c r="GWQ99" s="129"/>
      <c r="GWR99" s="129"/>
      <c r="GWS99" s="129"/>
      <c r="GWT99" s="129"/>
      <c r="GWU99" s="129"/>
      <c r="GWV99" s="129"/>
      <c r="GWW99" s="129"/>
      <c r="GWX99" s="129"/>
      <c r="GWY99" s="129"/>
      <c r="GWZ99" s="129"/>
      <c r="GXA99" s="129"/>
      <c r="GXB99" s="129"/>
      <c r="GXC99" s="129"/>
      <c r="GXD99" s="129"/>
      <c r="GXE99" s="129"/>
      <c r="GXF99" s="129"/>
      <c r="GXG99" s="129"/>
      <c r="GXH99" s="129"/>
      <c r="GXI99" s="129"/>
      <c r="GXJ99" s="129"/>
      <c r="GXK99" s="129"/>
      <c r="GXL99" s="129"/>
      <c r="GXM99" s="129"/>
      <c r="GXN99" s="129"/>
      <c r="GXO99" s="129"/>
      <c r="GXP99" s="129"/>
      <c r="GXQ99" s="129"/>
      <c r="GXR99" s="129"/>
      <c r="GXS99" s="129"/>
      <c r="GXT99" s="129"/>
      <c r="GXU99" s="129"/>
      <c r="GXV99" s="129"/>
      <c r="GXW99" s="129"/>
      <c r="GXX99" s="129"/>
      <c r="GXY99" s="129"/>
      <c r="GXZ99" s="129"/>
      <c r="GYA99" s="129"/>
      <c r="GYB99" s="129"/>
      <c r="GYC99" s="129"/>
      <c r="GYD99" s="129"/>
      <c r="GYE99" s="129"/>
      <c r="GYF99" s="129"/>
      <c r="GYG99" s="129"/>
      <c r="GYH99" s="129"/>
      <c r="GYI99" s="129"/>
      <c r="GYJ99" s="129"/>
      <c r="GYK99" s="129"/>
      <c r="GYL99" s="129"/>
      <c r="GYM99" s="129"/>
      <c r="GYN99" s="129"/>
      <c r="GYO99" s="129"/>
      <c r="GYP99" s="129"/>
      <c r="GYQ99" s="129"/>
      <c r="GYR99" s="129"/>
      <c r="GYS99" s="129"/>
      <c r="GYT99" s="129"/>
      <c r="GYU99" s="129"/>
      <c r="GYV99" s="129"/>
      <c r="GYW99" s="129"/>
      <c r="GYX99" s="129"/>
      <c r="GYY99" s="129"/>
      <c r="GYZ99" s="129"/>
      <c r="GZA99" s="129"/>
      <c r="GZB99" s="129"/>
      <c r="GZC99" s="129"/>
      <c r="GZD99" s="129"/>
      <c r="GZE99" s="129"/>
      <c r="GZF99" s="129"/>
      <c r="GZG99" s="129"/>
      <c r="GZH99" s="129"/>
      <c r="GZI99" s="129"/>
      <c r="GZJ99" s="129"/>
      <c r="GZK99" s="129"/>
      <c r="GZL99" s="129"/>
      <c r="GZM99" s="129"/>
      <c r="GZN99" s="129"/>
      <c r="GZO99" s="129"/>
      <c r="GZP99" s="129"/>
      <c r="GZQ99" s="129"/>
      <c r="GZR99" s="129"/>
      <c r="GZS99" s="129"/>
      <c r="GZT99" s="129"/>
      <c r="GZU99" s="129"/>
      <c r="GZV99" s="129"/>
      <c r="GZW99" s="129"/>
      <c r="GZX99" s="129"/>
      <c r="GZY99" s="129"/>
      <c r="GZZ99" s="129"/>
      <c r="HAA99" s="129"/>
      <c r="HAB99" s="129"/>
      <c r="HAC99" s="129"/>
      <c r="HAD99" s="129"/>
      <c r="HAE99" s="129"/>
      <c r="HAF99" s="129"/>
      <c r="HAG99" s="129"/>
      <c r="HAH99" s="129"/>
      <c r="HAI99" s="129"/>
      <c r="HAJ99" s="129"/>
      <c r="HAK99" s="129"/>
      <c r="HAL99" s="129"/>
      <c r="HAM99" s="129"/>
      <c r="HAN99" s="129"/>
      <c r="HAO99" s="129"/>
      <c r="HAP99" s="129"/>
      <c r="HAQ99" s="129"/>
      <c r="HAR99" s="129"/>
      <c r="HAS99" s="129"/>
      <c r="HAT99" s="129"/>
      <c r="HAU99" s="129"/>
      <c r="HAV99" s="129"/>
      <c r="HAW99" s="129"/>
      <c r="HAX99" s="129"/>
      <c r="HAY99" s="129"/>
      <c r="HAZ99" s="129"/>
      <c r="HBA99" s="129"/>
      <c r="HBB99" s="129"/>
      <c r="HBC99" s="129"/>
      <c r="HBD99" s="129"/>
      <c r="HBE99" s="129"/>
      <c r="HBF99" s="129"/>
      <c r="HBG99" s="129"/>
      <c r="HBH99" s="129"/>
      <c r="HBI99" s="129"/>
      <c r="HBJ99" s="129"/>
      <c r="HBK99" s="129"/>
      <c r="HBL99" s="129"/>
      <c r="HBM99" s="129"/>
      <c r="HBN99" s="129"/>
      <c r="HBO99" s="129"/>
      <c r="HBP99" s="129"/>
      <c r="HBQ99" s="129"/>
      <c r="HBR99" s="129"/>
      <c r="HBS99" s="129"/>
      <c r="HBT99" s="129"/>
      <c r="HBU99" s="129"/>
      <c r="HBV99" s="129"/>
      <c r="HBW99" s="129"/>
      <c r="HBX99" s="129"/>
      <c r="HBY99" s="129"/>
      <c r="HBZ99" s="129"/>
      <c r="HCA99" s="129"/>
      <c r="HCB99" s="129"/>
      <c r="HCC99" s="129"/>
      <c r="HCD99" s="129"/>
      <c r="HCE99" s="129"/>
      <c r="HCF99" s="129"/>
      <c r="HCG99" s="129"/>
      <c r="HCH99" s="129"/>
      <c r="HCI99" s="129"/>
      <c r="HCJ99" s="129"/>
      <c r="HCK99" s="129"/>
      <c r="HCL99" s="129"/>
      <c r="HCM99" s="129"/>
      <c r="HCN99" s="129"/>
      <c r="HCO99" s="129"/>
      <c r="HCP99" s="129"/>
      <c r="HCQ99" s="129"/>
      <c r="HCR99" s="129"/>
      <c r="HCS99" s="129"/>
      <c r="HCT99" s="129"/>
      <c r="HCU99" s="129"/>
      <c r="HCV99" s="129"/>
      <c r="HCW99" s="129"/>
      <c r="HCX99" s="129"/>
      <c r="HCY99" s="129"/>
      <c r="HCZ99" s="129"/>
      <c r="HDA99" s="129"/>
      <c r="HDB99" s="129"/>
      <c r="HDC99" s="129"/>
      <c r="HDD99" s="129"/>
      <c r="HDE99" s="129"/>
      <c r="HDF99" s="129"/>
      <c r="HDG99" s="129"/>
      <c r="HDH99" s="129"/>
      <c r="HDI99" s="129"/>
      <c r="HDJ99" s="129"/>
      <c r="HDK99" s="129"/>
      <c r="HDL99" s="129"/>
      <c r="HDM99" s="129"/>
      <c r="HDN99" s="129"/>
      <c r="HDO99" s="129"/>
      <c r="HDP99" s="129"/>
      <c r="HDQ99" s="129"/>
      <c r="HDR99" s="129"/>
      <c r="HDS99" s="129"/>
      <c r="HDT99" s="129"/>
      <c r="HDU99" s="129"/>
      <c r="HDV99" s="129"/>
      <c r="HDW99" s="129"/>
      <c r="HDX99" s="129"/>
      <c r="HDY99" s="129"/>
      <c r="HDZ99" s="129"/>
      <c r="HEA99" s="129"/>
      <c r="HEB99" s="129"/>
      <c r="HEC99" s="129"/>
      <c r="HED99" s="129"/>
      <c r="HEE99" s="129"/>
      <c r="HEF99" s="129"/>
      <c r="HEG99" s="129"/>
      <c r="HEH99" s="129"/>
      <c r="HEI99" s="129"/>
      <c r="HEJ99" s="129"/>
      <c r="HEK99" s="129"/>
      <c r="HEL99" s="129"/>
      <c r="HEM99" s="129"/>
      <c r="HEN99" s="129"/>
      <c r="HEO99" s="129"/>
      <c r="HEP99" s="129"/>
      <c r="HEQ99" s="129"/>
      <c r="HER99" s="129"/>
      <c r="HES99" s="129"/>
      <c r="HET99" s="129"/>
      <c r="HEU99" s="129"/>
      <c r="HEV99" s="129"/>
      <c r="HEW99" s="129"/>
      <c r="HEX99" s="129"/>
      <c r="HEY99" s="129"/>
      <c r="HEZ99" s="129"/>
      <c r="HFA99" s="129"/>
      <c r="HFB99" s="129"/>
      <c r="HFC99" s="129"/>
      <c r="HFD99" s="129"/>
      <c r="HFE99" s="129"/>
      <c r="HFF99" s="129"/>
      <c r="HFG99" s="129"/>
      <c r="HFH99" s="129"/>
      <c r="HFI99" s="129"/>
      <c r="HFJ99" s="129"/>
      <c r="HFK99" s="129"/>
      <c r="HFL99" s="129"/>
      <c r="HFM99" s="129"/>
      <c r="HFN99" s="129"/>
      <c r="HFO99" s="129"/>
      <c r="HFP99" s="129"/>
      <c r="HFQ99" s="129"/>
      <c r="HFR99" s="129"/>
      <c r="HFS99" s="129"/>
      <c r="HFT99" s="129"/>
      <c r="HFU99" s="129"/>
      <c r="HFV99" s="129"/>
      <c r="HFW99" s="129"/>
      <c r="HFX99" s="129"/>
      <c r="HFY99" s="129"/>
      <c r="HFZ99" s="129"/>
      <c r="HGA99" s="129"/>
      <c r="HGB99" s="129"/>
      <c r="HGC99" s="129"/>
      <c r="HGD99" s="129"/>
      <c r="HGE99" s="129"/>
      <c r="HGF99" s="129"/>
      <c r="HGG99" s="129"/>
      <c r="HGH99" s="129"/>
      <c r="HGI99" s="129"/>
      <c r="HGJ99" s="129"/>
      <c r="HGK99" s="129"/>
      <c r="HGL99" s="129"/>
      <c r="HGM99" s="129"/>
      <c r="HGN99" s="129"/>
      <c r="HGO99" s="129"/>
      <c r="HGP99" s="129"/>
      <c r="HGQ99" s="129"/>
      <c r="HGR99" s="129"/>
      <c r="HGS99" s="129"/>
      <c r="HGT99" s="129"/>
      <c r="HGU99" s="129"/>
      <c r="HGV99" s="129"/>
      <c r="HGW99" s="129"/>
      <c r="HGX99" s="129"/>
      <c r="HGY99" s="129"/>
      <c r="HGZ99" s="129"/>
      <c r="HHA99" s="129"/>
      <c r="HHB99" s="129"/>
      <c r="HHC99" s="129"/>
      <c r="HHD99" s="129"/>
      <c r="HHE99" s="129"/>
      <c r="HHF99" s="129"/>
      <c r="HHG99" s="129"/>
      <c r="HHH99" s="129"/>
      <c r="HHI99" s="129"/>
      <c r="HHJ99" s="129"/>
      <c r="HHK99" s="129"/>
      <c r="HHL99" s="129"/>
      <c r="HHM99" s="129"/>
      <c r="HHN99" s="129"/>
      <c r="HHO99" s="129"/>
      <c r="HHP99" s="129"/>
      <c r="HHQ99" s="129"/>
      <c r="HHR99" s="129"/>
      <c r="HHS99" s="129"/>
      <c r="HHT99" s="129"/>
      <c r="HHU99" s="129"/>
      <c r="HHV99" s="129"/>
      <c r="HHW99" s="129"/>
      <c r="HHX99" s="129"/>
      <c r="HHY99" s="129"/>
      <c r="HHZ99" s="129"/>
      <c r="HIA99" s="129"/>
      <c r="HIB99" s="129"/>
      <c r="HIC99" s="129"/>
      <c r="HID99" s="129"/>
      <c r="HIE99" s="129"/>
      <c r="HIF99" s="129"/>
      <c r="HIG99" s="129"/>
      <c r="HIH99" s="129"/>
      <c r="HII99" s="129"/>
      <c r="HIJ99" s="129"/>
      <c r="HIK99" s="129"/>
      <c r="HIL99" s="129"/>
      <c r="HIM99" s="129"/>
      <c r="HIN99" s="129"/>
      <c r="HIO99" s="129"/>
      <c r="HIP99" s="129"/>
      <c r="HIQ99" s="129"/>
      <c r="HIR99" s="129"/>
      <c r="HIS99" s="129"/>
      <c r="HIT99" s="129"/>
      <c r="HIU99" s="129"/>
      <c r="HIV99" s="129"/>
      <c r="HIW99" s="129"/>
      <c r="HIX99" s="129"/>
      <c r="HIY99" s="129"/>
      <c r="HIZ99" s="129"/>
      <c r="HJA99" s="129"/>
      <c r="HJB99" s="129"/>
      <c r="HJC99" s="129"/>
      <c r="HJD99" s="129"/>
      <c r="HJE99" s="129"/>
      <c r="HJF99" s="129"/>
      <c r="HJG99" s="129"/>
      <c r="HJH99" s="129"/>
      <c r="HJI99" s="129"/>
      <c r="HJJ99" s="129"/>
      <c r="HJK99" s="129"/>
      <c r="HJL99" s="129"/>
      <c r="HJM99" s="129"/>
      <c r="HJN99" s="129"/>
      <c r="HJO99" s="129"/>
      <c r="HJP99" s="129"/>
      <c r="HJQ99" s="129"/>
      <c r="HJR99" s="129"/>
      <c r="HJS99" s="129"/>
      <c r="HJT99" s="129"/>
      <c r="HJU99" s="129"/>
      <c r="HJV99" s="129"/>
      <c r="HJW99" s="129"/>
      <c r="HJX99" s="129"/>
      <c r="HJY99" s="129"/>
      <c r="HJZ99" s="129"/>
      <c r="HKA99" s="129"/>
      <c r="HKB99" s="129"/>
      <c r="HKC99" s="129"/>
      <c r="HKD99" s="129"/>
      <c r="HKE99" s="129"/>
      <c r="HKF99" s="129"/>
      <c r="HKG99" s="129"/>
      <c r="HKH99" s="129"/>
      <c r="HKI99" s="129"/>
      <c r="HKJ99" s="129"/>
      <c r="HKK99" s="129"/>
      <c r="HKL99" s="129"/>
      <c r="HKM99" s="129"/>
      <c r="HKN99" s="129"/>
      <c r="HKO99" s="129"/>
      <c r="HKP99" s="129"/>
      <c r="HKQ99" s="129"/>
      <c r="HKR99" s="129"/>
      <c r="HKS99" s="129"/>
      <c r="HKT99" s="129"/>
      <c r="HKU99" s="129"/>
      <c r="HKV99" s="129"/>
      <c r="HKW99" s="129"/>
      <c r="HKX99" s="129"/>
      <c r="HKY99" s="129"/>
      <c r="HKZ99" s="129"/>
      <c r="HLA99" s="129"/>
      <c r="HLB99" s="129"/>
      <c r="HLC99" s="129"/>
      <c r="HLD99" s="129"/>
      <c r="HLE99" s="129"/>
      <c r="HLF99" s="129"/>
      <c r="HLG99" s="129"/>
      <c r="HLH99" s="129"/>
      <c r="HLI99" s="129"/>
      <c r="HLJ99" s="129"/>
      <c r="HLK99" s="129"/>
      <c r="HLL99" s="129"/>
      <c r="HLM99" s="129"/>
      <c r="HLN99" s="129"/>
      <c r="HLO99" s="129"/>
      <c r="HLP99" s="129"/>
      <c r="HLQ99" s="129"/>
      <c r="HLR99" s="129"/>
      <c r="HLS99" s="129"/>
      <c r="HLT99" s="129"/>
      <c r="HLU99" s="129"/>
      <c r="HLV99" s="129"/>
      <c r="HLW99" s="129"/>
      <c r="HLX99" s="129"/>
      <c r="HLY99" s="129"/>
      <c r="HLZ99" s="129"/>
      <c r="HMA99" s="129"/>
      <c r="HMB99" s="129"/>
      <c r="HMC99" s="129"/>
      <c r="HMD99" s="129"/>
      <c r="HME99" s="129"/>
      <c r="HMF99" s="129"/>
      <c r="HMG99" s="129"/>
      <c r="HMH99" s="129"/>
      <c r="HMI99" s="129"/>
      <c r="HMJ99" s="129"/>
      <c r="HMK99" s="129"/>
      <c r="HML99" s="129"/>
      <c r="HMM99" s="129"/>
      <c r="HMN99" s="129"/>
      <c r="HMO99" s="129"/>
      <c r="HMP99" s="129"/>
      <c r="HMQ99" s="129"/>
      <c r="HMR99" s="129"/>
      <c r="HMS99" s="129"/>
      <c r="HMT99" s="129"/>
      <c r="HMU99" s="129"/>
      <c r="HMV99" s="129"/>
      <c r="HMW99" s="129"/>
      <c r="HMX99" s="129"/>
      <c r="HMY99" s="129"/>
      <c r="HMZ99" s="129"/>
      <c r="HNA99" s="129"/>
      <c r="HNB99" s="129"/>
      <c r="HNC99" s="129"/>
      <c r="HND99" s="129"/>
      <c r="HNE99" s="129"/>
      <c r="HNF99" s="129"/>
      <c r="HNG99" s="129"/>
      <c r="HNH99" s="129"/>
      <c r="HNI99" s="129"/>
      <c r="HNJ99" s="129"/>
      <c r="HNK99" s="129"/>
      <c r="HNL99" s="129"/>
      <c r="HNM99" s="129"/>
      <c r="HNN99" s="129"/>
      <c r="HNO99" s="129"/>
      <c r="HNP99" s="129"/>
      <c r="HNQ99" s="129"/>
      <c r="HNR99" s="129"/>
      <c r="HNS99" s="129"/>
      <c r="HNT99" s="129"/>
      <c r="HNU99" s="129"/>
      <c r="HNV99" s="129"/>
      <c r="HNW99" s="129"/>
      <c r="HNX99" s="129"/>
      <c r="HNY99" s="129"/>
      <c r="HNZ99" s="129"/>
      <c r="HOA99" s="129"/>
      <c r="HOB99" s="129"/>
      <c r="HOC99" s="129"/>
      <c r="HOD99" s="129"/>
      <c r="HOE99" s="129"/>
      <c r="HOF99" s="129"/>
      <c r="HOG99" s="129"/>
      <c r="HOH99" s="129"/>
      <c r="HOI99" s="129"/>
      <c r="HOJ99" s="129"/>
      <c r="HOK99" s="129"/>
      <c r="HOL99" s="129"/>
      <c r="HOM99" s="129"/>
      <c r="HON99" s="129"/>
      <c r="HOO99" s="129"/>
      <c r="HOP99" s="129"/>
      <c r="HOQ99" s="129"/>
      <c r="HOR99" s="129"/>
      <c r="HOS99" s="129"/>
      <c r="HOT99" s="129"/>
      <c r="HOU99" s="129"/>
      <c r="HOV99" s="129"/>
      <c r="HOW99" s="129"/>
      <c r="HOX99" s="129"/>
      <c r="HOY99" s="129"/>
      <c r="HOZ99" s="129"/>
      <c r="HPA99" s="129"/>
      <c r="HPB99" s="129"/>
      <c r="HPC99" s="129"/>
      <c r="HPD99" s="129"/>
      <c r="HPE99" s="129"/>
      <c r="HPF99" s="129"/>
      <c r="HPG99" s="129"/>
      <c r="HPH99" s="129"/>
      <c r="HPI99" s="129"/>
      <c r="HPJ99" s="129"/>
      <c r="HPK99" s="129"/>
      <c r="HPL99" s="129"/>
      <c r="HPM99" s="129"/>
      <c r="HPN99" s="129"/>
      <c r="HPO99" s="129"/>
      <c r="HPP99" s="129"/>
      <c r="HPQ99" s="129"/>
      <c r="HPR99" s="129"/>
      <c r="HPS99" s="129"/>
      <c r="HPT99" s="129"/>
      <c r="HPU99" s="129"/>
      <c r="HPV99" s="129"/>
      <c r="HPW99" s="129"/>
      <c r="HPX99" s="129"/>
      <c r="HPY99" s="129"/>
      <c r="HPZ99" s="129"/>
      <c r="HQA99" s="129"/>
      <c r="HQB99" s="129"/>
      <c r="HQC99" s="129"/>
      <c r="HQD99" s="129"/>
      <c r="HQE99" s="129"/>
      <c r="HQF99" s="129"/>
      <c r="HQG99" s="129"/>
      <c r="HQH99" s="129"/>
      <c r="HQI99" s="129"/>
      <c r="HQJ99" s="129"/>
      <c r="HQK99" s="129"/>
      <c r="HQL99" s="129"/>
      <c r="HQM99" s="129"/>
      <c r="HQN99" s="129"/>
      <c r="HQO99" s="129"/>
      <c r="HQP99" s="129"/>
      <c r="HQQ99" s="129"/>
      <c r="HQR99" s="129"/>
      <c r="HQS99" s="129"/>
      <c r="HQT99" s="129"/>
      <c r="HQU99" s="129"/>
      <c r="HQV99" s="129"/>
      <c r="HQW99" s="129"/>
      <c r="HQX99" s="129"/>
      <c r="HQY99" s="129"/>
      <c r="HQZ99" s="129"/>
      <c r="HRA99" s="129"/>
      <c r="HRB99" s="129"/>
      <c r="HRC99" s="129"/>
      <c r="HRD99" s="129"/>
      <c r="HRE99" s="129"/>
      <c r="HRF99" s="129"/>
      <c r="HRG99" s="129"/>
      <c r="HRH99" s="129"/>
      <c r="HRI99" s="129"/>
      <c r="HRJ99" s="129"/>
      <c r="HRK99" s="129"/>
      <c r="HRL99" s="129"/>
      <c r="HRM99" s="129"/>
      <c r="HRN99" s="129"/>
      <c r="HRO99" s="129"/>
      <c r="HRP99" s="129"/>
      <c r="HRQ99" s="129"/>
      <c r="HRR99" s="129"/>
      <c r="HRS99" s="129"/>
      <c r="HRT99" s="129"/>
      <c r="HRU99" s="129"/>
      <c r="HRV99" s="129"/>
      <c r="HRW99" s="129"/>
      <c r="HRX99" s="129"/>
      <c r="HRY99" s="129"/>
      <c r="HRZ99" s="129"/>
      <c r="HSA99" s="129"/>
      <c r="HSB99" s="129"/>
      <c r="HSC99" s="129"/>
      <c r="HSD99" s="129"/>
      <c r="HSE99" s="129"/>
      <c r="HSF99" s="129"/>
      <c r="HSG99" s="129"/>
      <c r="HSH99" s="129"/>
      <c r="HSI99" s="129"/>
      <c r="HSJ99" s="129"/>
      <c r="HSK99" s="129"/>
      <c r="HSL99" s="129"/>
      <c r="HSM99" s="129"/>
      <c r="HSN99" s="129"/>
      <c r="HSO99" s="129"/>
      <c r="HSP99" s="129"/>
      <c r="HSQ99" s="129"/>
      <c r="HSR99" s="129"/>
      <c r="HSS99" s="129"/>
      <c r="HST99" s="129"/>
      <c r="HSU99" s="129"/>
      <c r="HSV99" s="129"/>
      <c r="HSW99" s="129"/>
      <c r="HSX99" s="129"/>
      <c r="HSY99" s="129"/>
      <c r="HSZ99" s="129"/>
      <c r="HTA99" s="129"/>
      <c r="HTB99" s="129"/>
      <c r="HTC99" s="129"/>
      <c r="HTD99" s="129"/>
      <c r="HTE99" s="129"/>
      <c r="HTF99" s="129"/>
      <c r="HTG99" s="129"/>
      <c r="HTH99" s="129"/>
      <c r="HTI99" s="129"/>
      <c r="HTJ99" s="129"/>
      <c r="HTK99" s="129"/>
      <c r="HTL99" s="129"/>
      <c r="HTM99" s="129"/>
      <c r="HTN99" s="129"/>
      <c r="HTO99" s="129"/>
      <c r="HTP99" s="129"/>
      <c r="HTQ99" s="129"/>
      <c r="HTR99" s="129"/>
      <c r="HTS99" s="129"/>
      <c r="HTT99" s="129"/>
      <c r="HTU99" s="129"/>
      <c r="HTV99" s="129"/>
      <c r="HTW99" s="129"/>
      <c r="HTX99" s="129"/>
      <c r="HTY99" s="129"/>
      <c r="HTZ99" s="129"/>
      <c r="HUA99" s="129"/>
      <c r="HUB99" s="129"/>
      <c r="HUC99" s="129"/>
      <c r="HUD99" s="129"/>
      <c r="HUE99" s="129"/>
      <c r="HUF99" s="129"/>
      <c r="HUG99" s="129"/>
      <c r="HUH99" s="129"/>
      <c r="HUI99" s="129"/>
      <c r="HUJ99" s="129"/>
      <c r="HUK99" s="129"/>
      <c r="HUL99" s="129"/>
      <c r="HUM99" s="129"/>
      <c r="HUN99" s="129"/>
      <c r="HUO99" s="129"/>
      <c r="HUP99" s="129"/>
      <c r="HUQ99" s="129"/>
      <c r="HUR99" s="129"/>
      <c r="HUS99" s="129"/>
      <c r="HUT99" s="129"/>
      <c r="HUU99" s="129"/>
      <c r="HUV99" s="129"/>
      <c r="HUW99" s="129"/>
      <c r="HUX99" s="129"/>
      <c r="HUY99" s="129"/>
      <c r="HUZ99" s="129"/>
      <c r="HVA99" s="129"/>
      <c r="HVB99" s="129"/>
      <c r="HVC99" s="129"/>
      <c r="HVD99" s="129"/>
      <c r="HVE99" s="129"/>
      <c r="HVF99" s="129"/>
      <c r="HVG99" s="129"/>
      <c r="HVH99" s="129"/>
      <c r="HVI99" s="129"/>
      <c r="HVJ99" s="129"/>
      <c r="HVK99" s="129"/>
      <c r="HVL99" s="129"/>
      <c r="HVM99" s="129"/>
      <c r="HVN99" s="129"/>
      <c r="HVO99" s="129"/>
      <c r="HVP99" s="129"/>
      <c r="HVQ99" s="129"/>
      <c r="HVR99" s="129"/>
      <c r="HVS99" s="129"/>
      <c r="HVT99" s="129"/>
      <c r="HVU99" s="129"/>
      <c r="HVV99" s="129"/>
      <c r="HVW99" s="129"/>
      <c r="HVX99" s="129"/>
      <c r="HVY99" s="129"/>
      <c r="HVZ99" s="129"/>
      <c r="HWA99" s="129"/>
      <c r="HWB99" s="129"/>
      <c r="HWC99" s="129"/>
      <c r="HWD99" s="129"/>
      <c r="HWE99" s="129"/>
      <c r="HWF99" s="129"/>
      <c r="HWG99" s="129"/>
      <c r="HWH99" s="129"/>
      <c r="HWI99" s="129"/>
      <c r="HWJ99" s="129"/>
      <c r="HWK99" s="129"/>
      <c r="HWL99" s="129"/>
      <c r="HWM99" s="129"/>
      <c r="HWN99" s="129"/>
      <c r="HWO99" s="129"/>
      <c r="HWP99" s="129"/>
      <c r="HWQ99" s="129"/>
      <c r="HWR99" s="129"/>
      <c r="HWS99" s="129"/>
      <c r="HWT99" s="129"/>
      <c r="HWU99" s="129"/>
      <c r="HWV99" s="129"/>
      <c r="HWW99" s="129"/>
      <c r="HWX99" s="129"/>
      <c r="HWY99" s="129"/>
      <c r="HWZ99" s="129"/>
      <c r="HXA99" s="129"/>
      <c r="HXB99" s="129"/>
      <c r="HXC99" s="129"/>
      <c r="HXD99" s="129"/>
      <c r="HXE99" s="129"/>
      <c r="HXF99" s="129"/>
      <c r="HXG99" s="129"/>
      <c r="HXH99" s="129"/>
      <c r="HXI99" s="129"/>
      <c r="HXJ99" s="129"/>
      <c r="HXK99" s="129"/>
      <c r="HXL99" s="129"/>
      <c r="HXM99" s="129"/>
      <c r="HXN99" s="129"/>
      <c r="HXO99" s="129"/>
      <c r="HXP99" s="129"/>
      <c r="HXQ99" s="129"/>
      <c r="HXR99" s="129"/>
      <c r="HXS99" s="129"/>
      <c r="HXT99" s="129"/>
      <c r="HXU99" s="129"/>
      <c r="HXV99" s="129"/>
      <c r="HXW99" s="129"/>
      <c r="HXX99" s="129"/>
      <c r="HXY99" s="129"/>
      <c r="HXZ99" s="129"/>
      <c r="HYA99" s="129"/>
      <c r="HYB99" s="129"/>
      <c r="HYC99" s="129"/>
      <c r="HYD99" s="129"/>
      <c r="HYE99" s="129"/>
      <c r="HYF99" s="129"/>
      <c r="HYG99" s="129"/>
      <c r="HYH99" s="129"/>
      <c r="HYI99" s="129"/>
      <c r="HYJ99" s="129"/>
      <c r="HYK99" s="129"/>
      <c r="HYL99" s="129"/>
      <c r="HYM99" s="129"/>
      <c r="HYN99" s="129"/>
      <c r="HYO99" s="129"/>
      <c r="HYP99" s="129"/>
      <c r="HYQ99" s="129"/>
      <c r="HYR99" s="129"/>
      <c r="HYS99" s="129"/>
      <c r="HYT99" s="129"/>
      <c r="HYU99" s="129"/>
      <c r="HYV99" s="129"/>
      <c r="HYW99" s="129"/>
      <c r="HYX99" s="129"/>
      <c r="HYY99" s="129"/>
      <c r="HYZ99" s="129"/>
      <c r="HZA99" s="129"/>
      <c r="HZB99" s="129"/>
      <c r="HZC99" s="129"/>
      <c r="HZD99" s="129"/>
      <c r="HZE99" s="129"/>
      <c r="HZF99" s="129"/>
      <c r="HZG99" s="129"/>
      <c r="HZH99" s="129"/>
      <c r="HZI99" s="129"/>
      <c r="HZJ99" s="129"/>
      <c r="HZK99" s="129"/>
      <c r="HZL99" s="129"/>
      <c r="HZM99" s="129"/>
      <c r="HZN99" s="129"/>
      <c r="HZO99" s="129"/>
      <c r="HZP99" s="129"/>
      <c r="HZQ99" s="129"/>
      <c r="HZR99" s="129"/>
      <c r="HZS99" s="129"/>
      <c r="HZT99" s="129"/>
      <c r="HZU99" s="129"/>
      <c r="HZV99" s="129"/>
      <c r="HZW99" s="129"/>
      <c r="HZX99" s="129"/>
      <c r="HZY99" s="129"/>
      <c r="HZZ99" s="129"/>
      <c r="IAA99" s="129"/>
      <c r="IAB99" s="129"/>
      <c r="IAC99" s="129"/>
      <c r="IAD99" s="129"/>
      <c r="IAE99" s="129"/>
      <c r="IAF99" s="129"/>
      <c r="IAG99" s="129"/>
      <c r="IAH99" s="129"/>
      <c r="IAI99" s="129"/>
      <c r="IAJ99" s="129"/>
      <c r="IAK99" s="129"/>
      <c r="IAL99" s="129"/>
      <c r="IAM99" s="129"/>
      <c r="IAN99" s="129"/>
      <c r="IAO99" s="129"/>
      <c r="IAP99" s="129"/>
      <c r="IAQ99" s="129"/>
      <c r="IAR99" s="129"/>
      <c r="IAS99" s="129"/>
      <c r="IAT99" s="129"/>
      <c r="IAU99" s="129"/>
      <c r="IAV99" s="129"/>
      <c r="IAW99" s="129"/>
      <c r="IAX99" s="129"/>
      <c r="IAY99" s="129"/>
      <c r="IAZ99" s="129"/>
      <c r="IBA99" s="129"/>
      <c r="IBB99" s="129"/>
      <c r="IBC99" s="129"/>
      <c r="IBD99" s="129"/>
      <c r="IBE99" s="129"/>
      <c r="IBF99" s="129"/>
      <c r="IBG99" s="129"/>
      <c r="IBH99" s="129"/>
      <c r="IBI99" s="129"/>
      <c r="IBJ99" s="129"/>
      <c r="IBK99" s="129"/>
      <c r="IBL99" s="129"/>
      <c r="IBM99" s="129"/>
      <c r="IBN99" s="129"/>
      <c r="IBO99" s="129"/>
      <c r="IBP99" s="129"/>
      <c r="IBQ99" s="129"/>
      <c r="IBR99" s="129"/>
      <c r="IBS99" s="129"/>
      <c r="IBT99" s="129"/>
      <c r="IBU99" s="129"/>
      <c r="IBV99" s="129"/>
      <c r="IBW99" s="129"/>
      <c r="IBX99" s="129"/>
      <c r="IBY99" s="129"/>
      <c r="IBZ99" s="129"/>
      <c r="ICA99" s="129"/>
      <c r="ICB99" s="129"/>
      <c r="ICC99" s="129"/>
      <c r="ICD99" s="129"/>
      <c r="ICE99" s="129"/>
      <c r="ICF99" s="129"/>
      <c r="ICG99" s="129"/>
      <c r="ICH99" s="129"/>
      <c r="ICI99" s="129"/>
      <c r="ICJ99" s="129"/>
      <c r="ICK99" s="129"/>
      <c r="ICL99" s="129"/>
      <c r="ICM99" s="129"/>
      <c r="ICN99" s="129"/>
      <c r="ICO99" s="129"/>
      <c r="ICP99" s="129"/>
      <c r="ICQ99" s="129"/>
      <c r="ICR99" s="129"/>
      <c r="ICS99" s="129"/>
      <c r="ICT99" s="129"/>
      <c r="ICU99" s="129"/>
      <c r="ICV99" s="129"/>
      <c r="ICW99" s="129"/>
      <c r="ICX99" s="129"/>
      <c r="ICY99" s="129"/>
      <c r="ICZ99" s="129"/>
      <c r="IDA99" s="129"/>
      <c r="IDB99" s="129"/>
      <c r="IDC99" s="129"/>
      <c r="IDD99" s="129"/>
      <c r="IDE99" s="129"/>
      <c r="IDF99" s="129"/>
      <c r="IDG99" s="129"/>
      <c r="IDH99" s="129"/>
      <c r="IDI99" s="129"/>
      <c r="IDJ99" s="129"/>
      <c r="IDK99" s="129"/>
      <c r="IDL99" s="129"/>
      <c r="IDM99" s="129"/>
      <c r="IDN99" s="129"/>
      <c r="IDO99" s="129"/>
      <c r="IDP99" s="129"/>
      <c r="IDQ99" s="129"/>
      <c r="IDR99" s="129"/>
      <c r="IDS99" s="129"/>
      <c r="IDT99" s="129"/>
      <c r="IDU99" s="129"/>
      <c r="IDV99" s="129"/>
      <c r="IDW99" s="129"/>
      <c r="IDX99" s="129"/>
      <c r="IDY99" s="129"/>
      <c r="IDZ99" s="129"/>
      <c r="IEA99" s="129"/>
      <c r="IEB99" s="129"/>
      <c r="IEC99" s="129"/>
      <c r="IED99" s="129"/>
      <c r="IEE99" s="129"/>
      <c r="IEF99" s="129"/>
      <c r="IEG99" s="129"/>
      <c r="IEH99" s="129"/>
      <c r="IEI99" s="129"/>
      <c r="IEJ99" s="129"/>
      <c r="IEK99" s="129"/>
      <c r="IEL99" s="129"/>
      <c r="IEM99" s="129"/>
      <c r="IEN99" s="129"/>
      <c r="IEO99" s="129"/>
      <c r="IEP99" s="129"/>
      <c r="IEQ99" s="129"/>
      <c r="IER99" s="129"/>
      <c r="IES99" s="129"/>
      <c r="IET99" s="129"/>
      <c r="IEU99" s="129"/>
      <c r="IEV99" s="129"/>
      <c r="IEW99" s="129"/>
      <c r="IEX99" s="129"/>
      <c r="IEY99" s="129"/>
      <c r="IEZ99" s="129"/>
      <c r="IFA99" s="129"/>
      <c r="IFB99" s="129"/>
      <c r="IFC99" s="129"/>
      <c r="IFD99" s="129"/>
      <c r="IFE99" s="129"/>
      <c r="IFF99" s="129"/>
      <c r="IFG99" s="129"/>
      <c r="IFH99" s="129"/>
      <c r="IFI99" s="129"/>
      <c r="IFJ99" s="129"/>
      <c r="IFK99" s="129"/>
      <c r="IFL99" s="129"/>
      <c r="IFM99" s="129"/>
      <c r="IFN99" s="129"/>
      <c r="IFO99" s="129"/>
      <c r="IFP99" s="129"/>
      <c r="IFQ99" s="129"/>
      <c r="IFR99" s="129"/>
      <c r="IFS99" s="129"/>
      <c r="IFT99" s="129"/>
      <c r="IFU99" s="129"/>
      <c r="IFV99" s="129"/>
      <c r="IFW99" s="129"/>
      <c r="IFX99" s="129"/>
      <c r="IFY99" s="129"/>
      <c r="IFZ99" s="129"/>
      <c r="IGA99" s="129"/>
      <c r="IGB99" s="129"/>
      <c r="IGC99" s="129"/>
      <c r="IGD99" s="129"/>
      <c r="IGE99" s="129"/>
      <c r="IGF99" s="129"/>
      <c r="IGG99" s="129"/>
      <c r="IGH99" s="129"/>
      <c r="IGI99" s="129"/>
      <c r="IGJ99" s="129"/>
      <c r="IGK99" s="129"/>
      <c r="IGL99" s="129"/>
      <c r="IGM99" s="129"/>
      <c r="IGN99" s="129"/>
      <c r="IGO99" s="129"/>
      <c r="IGP99" s="129"/>
      <c r="IGQ99" s="129"/>
      <c r="IGR99" s="129"/>
      <c r="IGS99" s="129"/>
      <c r="IGT99" s="129"/>
      <c r="IGU99" s="129"/>
      <c r="IGV99" s="129"/>
      <c r="IGW99" s="129"/>
      <c r="IGX99" s="129"/>
      <c r="IGY99" s="129"/>
      <c r="IGZ99" s="129"/>
      <c r="IHA99" s="129"/>
      <c r="IHB99" s="129"/>
      <c r="IHC99" s="129"/>
      <c r="IHD99" s="129"/>
      <c r="IHE99" s="129"/>
      <c r="IHF99" s="129"/>
      <c r="IHG99" s="129"/>
      <c r="IHH99" s="129"/>
      <c r="IHI99" s="129"/>
      <c r="IHJ99" s="129"/>
      <c r="IHK99" s="129"/>
      <c r="IHL99" s="129"/>
      <c r="IHM99" s="129"/>
      <c r="IHN99" s="129"/>
      <c r="IHO99" s="129"/>
      <c r="IHP99" s="129"/>
      <c r="IHQ99" s="129"/>
      <c r="IHR99" s="129"/>
      <c r="IHS99" s="129"/>
      <c r="IHT99" s="129"/>
      <c r="IHU99" s="129"/>
      <c r="IHV99" s="129"/>
      <c r="IHW99" s="129"/>
      <c r="IHX99" s="129"/>
      <c r="IHY99" s="129"/>
      <c r="IHZ99" s="129"/>
      <c r="IIA99" s="129"/>
      <c r="IIB99" s="129"/>
      <c r="IIC99" s="129"/>
      <c r="IID99" s="129"/>
      <c r="IIE99" s="129"/>
      <c r="IIF99" s="129"/>
      <c r="IIG99" s="129"/>
      <c r="IIH99" s="129"/>
      <c r="III99" s="129"/>
      <c r="IIJ99" s="129"/>
      <c r="IIK99" s="129"/>
      <c r="IIL99" s="129"/>
      <c r="IIM99" s="129"/>
      <c r="IIN99" s="129"/>
      <c r="IIO99" s="129"/>
      <c r="IIP99" s="129"/>
      <c r="IIQ99" s="129"/>
      <c r="IIR99" s="129"/>
      <c r="IIS99" s="129"/>
      <c r="IIT99" s="129"/>
      <c r="IIU99" s="129"/>
      <c r="IIV99" s="129"/>
      <c r="IIW99" s="129"/>
      <c r="IIX99" s="129"/>
      <c r="IIY99" s="129"/>
      <c r="IIZ99" s="129"/>
      <c r="IJA99" s="129"/>
      <c r="IJB99" s="129"/>
      <c r="IJC99" s="129"/>
      <c r="IJD99" s="129"/>
      <c r="IJE99" s="129"/>
      <c r="IJF99" s="129"/>
      <c r="IJG99" s="129"/>
      <c r="IJH99" s="129"/>
      <c r="IJI99" s="129"/>
      <c r="IJJ99" s="129"/>
      <c r="IJK99" s="129"/>
      <c r="IJL99" s="129"/>
      <c r="IJM99" s="129"/>
      <c r="IJN99" s="129"/>
      <c r="IJO99" s="129"/>
      <c r="IJP99" s="129"/>
      <c r="IJQ99" s="129"/>
      <c r="IJR99" s="129"/>
      <c r="IJS99" s="129"/>
      <c r="IJT99" s="129"/>
      <c r="IJU99" s="129"/>
      <c r="IJV99" s="129"/>
      <c r="IJW99" s="129"/>
      <c r="IJX99" s="129"/>
      <c r="IJY99" s="129"/>
      <c r="IJZ99" s="129"/>
      <c r="IKA99" s="129"/>
      <c r="IKB99" s="129"/>
      <c r="IKC99" s="129"/>
      <c r="IKD99" s="129"/>
      <c r="IKE99" s="129"/>
      <c r="IKF99" s="129"/>
      <c r="IKG99" s="129"/>
      <c r="IKH99" s="129"/>
      <c r="IKI99" s="129"/>
      <c r="IKJ99" s="129"/>
      <c r="IKK99" s="129"/>
      <c r="IKL99" s="129"/>
      <c r="IKM99" s="129"/>
      <c r="IKN99" s="129"/>
      <c r="IKO99" s="129"/>
      <c r="IKP99" s="129"/>
      <c r="IKQ99" s="129"/>
      <c r="IKR99" s="129"/>
      <c r="IKS99" s="129"/>
      <c r="IKT99" s="129"/>
      <c r="IKU99" s="129"/>
      <c r="IKV99" s="129"/>
      <c r="IKW99" s="129"/>
      <c r="IKX99" s="129"/>
      <c r="IKY99" s="129"/>
      <c r="IKZ99" s="129"/>
      <c r="ILA99" s="129"/>
      <c r="ILB99" s="129"/>
      <c r="ILC99" s="129"/>
      <c r="ILD99" s="129"/>
      <c r="ILE99" s="129"/>
      <c r="ILF99" s="129"/>
      <c r="ILG99" s="129"/>
      <c r="ILH99" s="129"/>
      <c r="ILI99" s="129"/>
      <c r="ILJ99" s="129"/>
      <c r="ILK99" s="129"/>
      <c r="ILL99" s="129"/>
      <c r="ILM99" s="129"/>
      <c r="ILN99" s="129"/>
      <c r="ILO99" s="129"/>
      <c r="ILP99" s="129"/>
      <c r="ILQ99" s="129"/>
      <c r="ILR99" s="129"/>
      <c r="ILS99" s="129"/>
      <c r="ILT99" s="129"/>
      <c r="ILU99" s="129"/>
      <c r="ILV99" s="129"/>
      <c r="ILW99" s="129"/>
      <c r="ILX99" s="129"/>
      <c r="ILY99" s="129"/>
      <c r="ILZ99" s="129"/>
      <c r="IMA99" s="129"/>
      <c r="IMB99" s="129"/>
      <c r="IMC99" s="129"/>
      <c r="IMD99" s="129"/>
      <c r="IME99" s="129"/>
      <c r="IMF99" s="129"/>
      <c r="IMG99" s="129"/>
      <c r="IMH99" s="129"/>
      <c r="IMI99" s="129"/>
      <c r="IMJ99" s="129"/>
      <c r="IMK99" s="129"/>
      <c r="IML99" s="129"/>
      <c r="IMM99" s="129"/>
      <c r="IMN99" s="129"/>
      <c r="IMO99" s="129"/>
      <c r="IMP99" s="129"/>
      <c r="IMQ99" s="129"/>
      <c r="IMR99" s="129"/>
      <c r="IMS99" s="129"/>
      <c r="IMT99" s="129"/>
      <c r="IMU99" s="129"/>
      <c r="IMV99" s="129"/>
      <c r="IMW99" s="129"/>
      <c r="IMX99" s="129"/>
      <c r="IMY99" s="129"/>
      <c r="IMZ99" s="129"/>
      <c r="INA99" s="129"/>
      <c r="INB99" s="129"/>
      <c r="INC99" s="129"/>
      <c r="IND99" s="129"/>
      <c r="INE99" s="129"/>
      <c r="INF99" s="129"/>
      <c r="ING99" s="129"/>
      <c r="INH99" s="129"/>
      <c r="INI99" s="129"/>
      <c r="INJ99" s="129"/>
      <c r="INK99" s="129"/>
      <c r="INL99" s="129"/>
      <c r="INM99" s="129"/>
      <c r="INN99" s="129"/>
      <c r="INO99" s="129"/>
      <c r="INP99" s="129"/>
      <c r="INQ99" s="129"/>
      <c r="INR99" s="129"/>
      <c r="INS99" s="129"/>
      <c r="INT99" s="129"/>
      <c r="INU99" s="129"/>
      <c r="INV99" s="129"/>
      <c r="INW99" s="129"/>
      <c r="INX99" s="129"/>
      <c r="INY99" s="129"/>
      <c r="INZ99" s="129"/>
      <c r="IOA99" s="129"/>
      <c r="IOB99" s="129"/>
      <c r="IOC99" s="129"/>
      <c r="IOD99" s="129"/>
      <c r="IOE99" s="129"/>
      <c r="IOF99" s="129"/>
      <c r="IOG99" s="129"/>
      <c r="IOH99" s="129"/>
      <c r="IOI99" s="129"/>
      <c r="IOJ99" s="129"/>
      <c r="IOK99" s="129"/>
      <c r="IOL99" s="129"/>
      <c r="IOM99" s="129"/>
      <c r="ION99" s="129"/>
      <c r="IOO99" s="129"/>
      <c r="IOP99" s="129"/>
      <c r="IOQ99" s="129"/>
      <c r="IOR99" s="129"/>
      <c r="IOS99" s="129"/>
      <c r="IOT99" s="129"/>
      <c r="IOU99" s="129"/>
      <c r="IOV99" s="129"/>
      <c r="IOW99" s="129"/>
      <c r="IOX99" s="129"/>
      <c r="IOY99" s="129"/>
      <c r="IOZ99" s="129"/>
      <c r="IPA99" s="129"/>
      <c r="IPB99" s="129"/>
      <c r="IPC99" s="129"/>
      <c r="IPD99" s="129"/>
      <c r="IPE99" s="129"/>
      <c r="IPF99" s="129"/>
      <c r="IPG99" s="129"/>
      <c r="IPH99" s="129"/>
      <c r="IPI99" s="129"/>
      <c r="IPJ99" s="129"/>
      <c r="IPK99" s="129"/>
      <c r="IPL99" s="129"/>
      <c r="IPM99" s="129"/>
      <c r="IPN99" s="129"/>
      <c r="IPO99" s="129"/>
      <c r="IPP99" s="129"/>
      <c r="IPQ99" s="129"/>
      <c r="IPR99" s="129"/>
      <c r="IPS99" s="129"/>
      <c r="IPT99" s="129"/>
      <c r="IPU99" s="129"/>
      <c r="IPV99" s="129"/>
      <c r="IPW99" s="129"/>
      <c r="IPX99" s="129"/>
      <c r="IPY99" s="129"/>
      <c r="IPZ99" s="129"/>
      <c r="IQA99" s="129"/>
      <c r="IQB99" s="129"/>
      <c r="IQC99" s="129"/>
      <c r="IQD99" s="129"/>
      <c r="IQE99" s="129"/>
      <c r="IQF99" s="129"/>
      <c r="IQG99" s="129"/>
      <c r="IQH99" s="129"/>
      <c r="IQI99" s="129"/>
      <c r="IQJ99" s="129"/>
      <c r="IQK99" s="129"/>
      <c r="IQL99" s="129"/>
      <c r="IQM99" s="129"/>
      <c r="IQN99" s="129"/>
      <c r="IQO99" s="129"/>
      <c r="IQP99" s="129"/>
      <c r="IQQ99" s="129"/>
      <c r="IQR99" s="129"/>
      <c r="IQS99" s="129"/>
      <c r="IQT99" s="129"/>
      <c r="IQU99" s="129"/>
      <c r="IQV99" s="129"/>
      <c r="IQW99" s="129"/>
      <c r="IQX99" s="129"/>
      <c r="IQY99" s="129"/>
      <c r="IQZ99" s="129"/>
      <c r="IRA99" s="129"/>
      <c r="IRB99" s="129"/>
      <c r="IRC99" s="129"/>
      <c r="IRD99" s="129"/>
      <c r="IRE99" s="129"/>
      <c r="IRF99" s="129"/>
      <c r="IRG99" s="129"/>
      <c r="IRH99" s="129"/>
      <c r="IRI99" s="129"/>
      <c r="IRJ99" s="129"/>
      <c r="IRK99" s="129"/>
      <c r="IRL99" s="129"/>
      <c r="IRM99" s="129"/>
      <c r="IRN99" s="129"/>
      <c r="IRO99" s="129"/>
      <c r="IRP99" s="129"/>
      <c r="IRQ99" s="129"/>
      <c r="IRR99" s="129"/>
      <c r="IRS99" s="129"/>
      <c r="IRT99" s="129"/>
      <c r="IRU99" s="129"/>
      <c r="IRV99" s="129"/>
      <c r="IRW99" s="129"/>
      <c r="IRX99" s="129"/>
      <c r="IRY99" s="129"/>
      <c r="IRZ99" s="129"/>
      <c r="ISA99" s="129"/>
      <c r="ISB99" s="129"/>
      <c r="ISC99" s="129"/>
      <c r="ISD99" s="129"/>
      <c r="ISE99" s="129"/>
      <c r="ISF99" s="129"/>
      <c r="ISG99" s="129"/>
      <c r="ISH99" s="129"/>
      <c r="ISI99" s="129"/>
      <c r="ISJ99" s="129"/>
      <c r="ISK99" s="129"/>
      <c r="ISL99" s="129"/>
      <c r="ISM99" s="129"/>
      <c r="ISN99" s="129"/>
      <c r="ISO99" s="129"/>
      <c r="ISP99" s="129"/>
      <c r="ISQ99" s="129"/>
      <c r="ISR99" s="129"/>
      <c r="ISS99" s="129"/>
      <c r="IST99" s="129"/>
      <c r="ISU99" s="129"/>
      <c r="ISV99" s="129"/>
      <c r="ISW99" s="129"/>
      <c r="ISX99" s="129"/>
      <c r="ISY99" s="129"/>
      <c r="ISZ99" s="129"/>
      <c r="ITA99" s="129"/>
      <c r="ITB99" s="129"/>
      <c r="ITC99" s="129"/>
      <c r="ITD99" s="129"/>
      <c r="ITE99" s="129"/>
      <c r="ITF99" s="129"/>
      <c r="ITG99" s="129"/>
      <c r="ITH99" s="129"/>
      <c r="ITI99" s="129"/>
      <c r="ITJ99" s="129"/>
      <c r="ITK99" s="129"/>
      <c r="ITL99" s="129"/>
      <c r="ITM99" s="129"/>
      <c r="ITN99" s="129"/>
      <c r="ITO99" s="129"/>
      <c r="ITP99" s="129"/>
      <c r="ITQ99" s="129"/>
      <c r="ITR99" s="129"/>
      <c r="ITS99" s="129"/>
      <c r="ITT99" s="129"/>
      <c r="ITU99" s="129"/>
      <c r="ITV99" s="129"/>
      <c r="ITW99" s="129"/>
      <c r="ITX99" s="129"/>
      <c r="ITY99" s="129"/>
      <c r="ITZ99" s="129"/>
      <c r="IUA99" s="129"/>
      <c r="IUB99" s="129"/>
      <c r="IUC99" s="129"/>
      <c r="IUD99" s="129"/>
      <c r="IUE99" s="129"/>
      <c r="IUF99" s="129"/>
      <c r="IUG99" s="129"/>
      <c r="IUH99" s="129"/>
      <c r="IUI99" s="129"/>
      <c r="IUJ99" s="129"/>
      <c r="IUK99" s="129"/>
      <c r="IUL99" s="129"/>
      <c r="IUM99" s="129"/>
      <c r="IUN99" s="129"/>
      <c r="IUO99" s="129"/>
      <c r="IUP99" s="129"/>
      <c r="IUQ99" s="129"/>
      <c r="IUR99" s="129"/>
      <c r="IUS99" s="129"/>
      <c r="IUT99" s="129"/>
      <c r="IUU99" s="129"/>
      <c r="IUV99" s="129"/>
      <c r="IUW99" s="129"/>
      <c r="IUX99" s="129"/>
      <c r="IUY99" s="129"/>
      <c r="IUZ99" s="129"/>
      <c r="IVA99" s="129"/>
      <c r="IVB99" s="129"/>
      <c r="IVC99" s="129"/>
      <c r="IVD99" s="129"/>
      <c r="IVE99" s="129"/>
      <c r="IVF99" s="129"/>
      <c r="IVG99" s="129"/>
      <c r="IVH99" s="129"/>
      <c r="IVI99" s="129"/>
      <c r="IVJ99" s="129"/>
      <c r="IVK99" s="129"/>
      <c r="IVL99" s="129"/>
      <c r="IVM99" s="129"/>
      <c r="IVN99" s="129"/>
      <c r="IVO99" s="129"/>
      <c r="IVP99" s="129"/>
      <c r="IVQ99" s="129"/>
      <c r="IVR99" s="129"/>
      <c r="IVS99" s="129"/>
      <c r="IVT99" s="129"/>
      <c r="IVU99" s="129"/>
      <c r="IVV99" s="129"/>
      <c r="IVW99" s="129"/>
      <c r="IVX99" s="129"/>
      <c r="IVY99" s="129"/>
      <c r="IVZ99" s="129"/>
      <c r="IWA99" s="129"/>
      <c r="IWB99" s="129"/>
      <c r="IWC99" s="129"/>
      <c r="IWD99" s="129"/>
      <c r="IWE99" s="129"/>
      <c r="IWF99" s="129"/>
      <c r="IWG99" s="129"/>
      <c r="IWH99" s="129"/>
      <c r="IWI99" s="129"/>
      <c r="IWJ99" s="129"/>
      <c r="IWK99" s="129"/>
      <c r="IWL99" s="129"/>
      <c r="IWM99" s="129"/>
      <c r="IWN99" s="129"/>
      <c r="IWO99" s="129"/>
      <c r="IWP99" s="129"/>
      <c r="IWQ99" s="129"/>
      <c r="IWR99" s="129"/>
      <c r="IWS99" s="129"/>
      <c r="IWT99" s="129"/>
      <c r="IWU99" s="129"/>
      <c r="IWV99" s="129"/>
      <c r="IWW99" s="129"/>
      <c r="IWX99" s="129"/>
      <c r="IWY99" s="129"/>
      <c r="IWZ99" s="129"/>
      <c r="IXA99" s="129"/>
      <c r="IXB99" s="129"/>
      <c r="IXC99" s="129"/>
      <c r="IXD99" s="129"/>
      <c r="IXE99" s="129"/>
      <c r="IXF99" s="129"/>
      <c r="IXG99" s="129"/>
      <c r="IXH99" s="129"/>
      <c r="IXI99" s="129"/>
      <c r="IXJ99" s="129"/>
      <c r="IXK99" s="129"/>
      <c r="IXL99" s="129"/>
      <c r="IXM99" s="129"/>
      <c r="IXN99" s="129"/>
      <c r="IXO99" s="129"/>
      <c r="IXP99" s="129"/>
      <c r="IXQ99" s="129"/>
      <c r="IXR99" s="129"/>
      <c r="IXS99" s="129"/>
      <c r="IXT99" s="129"/>
      <c r="IXU99" s="129"/>
      <c r="IXV99" s="129"/>
      <c r="IXW99" s="129"/>
      <c r="IXX99" s="129"/>
      <c r="IXY99" s="129"/>
      <c r="IXZ99" s="129"/>
      <c r="IYA99" s="129"/>
      <c r="IYB99" s="129"/>
      <c r="IYC99" s="129"/>
      <c r="IYD99" s="129"/>
      <c r="IYE99" s="129"/>
      <c r="IYF99" s="129"/>
      <c r="IYG99" s="129"/>
      <c r="IYH99" s="129"/>
      <c r="IYI99" s="129"/>
      <c r="IYJ99" s="129"/>
      <c r="IYK99" s="129"/>
      <c r="IYL99" s="129"/>
      <c r="IYM99" s="129"/>
      <c r="IYN99" s="129"/>
      <c r="IYO99" s="129"/>
      <c r="IYP99" s="129"/>
      <c r="IYQ99" s="129"/>
      <c r="IYR99" s="129"/>
      <c r="IYS99" s="129"/>
      <c r="IYT99" s="129"/>
      <c r="IYU99" s="129"/>
      <c r="IYV99" s="129"/>
      <c r="IYW99" s="129"/>
      <c r="IYX99" s="129"/>
      <c r="IYY99" s="129"/>
      <c r="IYZ99" s="129"/>
      <c r="IZA99" s="129"/>
      <c r="IZB99" s="129"/>
      <c r="IZC99" s="129"/>
      <c r="IZD99" s="129"/>
      <c r="IZE99" s="129"/>
      <c r="IZF99" s="129"/>
      <c r="IZG99" s="129"/>
      <c r="IZH99" s="129"/>
      <c r="IZI99" s="129"/>
      <c r="IZJ99" s="129"/>
      <c r="IZK99" s="129"/>
      <c r="IZL99" s="129"/>
      <c r="IZM99" s="129"/>
      <c r="IZN99" s="129"/>
      <c r="IZO99" s="129"/>
      <c r="IZP99" s="129"/>
      <c r="IZQ99" s="129"/>
      <c r="IZR99" s="129"/>
      <c r="IZS99" s="129"/>
      <c r="IZT99" s="129"/>
      <c r="IZU99" s="129"/>
      <c r="IZV99" s="129"/>
      <c r="IZW99" s="129"/>
      <c r="IZX99" s="129"/>
      <c r="IZY99" s="129"/>
      <c r="IZZ99" s="129"/>
      <c r="JAA99" s="129"/>
      <c r="JAB99" s="129"/>
      <c r="JAC99" s="129"/>
      <c r="JAD99" s="129"/>
      <c r="JAE99" s="129"/>
      <c r="JAF99" s="129"/>
      <c r="JAG99" s="129"/>
      <c r="JAH99" s="129"/>
      <c r="JAI99" s="129"/>
      <c r="JAJ99" s="129"/>
      <c r="JAK99" s="129"/>
      <c r="JAL99" s="129"/>
      <c r="JAM99" s="129"/>
      <c r="JAN99" s="129"/>
      <c r="JAO99" s="129"/>
      <c r="JAP99" s="129"/>
      <c r="JAQ99" s="129"/>
      <c r="JAR99" s="129"/>
      <c r="JAS99" s="129"/>
      <c r="JAT99" s="129"/>
      <c r="JAU99" s="129"/>
      <c r="JAV99" s="129"/>
      <c r="JAW99" s="129"/>
      <c r="JAX99" s="129"/>
      <c r="JAY99" s="129"/>
      <c r="JAZ99" s="129"/>
      <c r="JBA99" s="129"/>
      <c r="JBB99" s="129"/>
      <c r="JBC99" s="129"/>
      <c r="JBD99" s="129"/>
      <c r="JBE99" s="129"/>
      <c r="JBF99" s="129"/>
      <c r="JBG99" s="129"/>
      <c r="JBH99" s="129"/>
      <c r="JBI99" s="129"/>
      <c r="JBJ99" s="129"/>
      <c r="JBK99" s="129"/>
      <c r="JBL99" s="129"/>
      <c r="JBM99" s="129"/>
      <c r="JBN99" s="129"/>
      <c r="JBO99" s="129"/>
      <c r="JBP99" s="129"/>
      <c r="JBQ99" s="129"/>
      <c r="JBR99" s="129"/>
      <c r="JBS99" s="129"/>
      <c r="JBT99" s="129"/>
      <c r="JBU99" s="129"/>
      <c r="JBV99" s="129"/>
      <c r="JBW99" s="129"/>
      <c r="JBX99" s="129"/>
      <c r="JBY99" s="129"/>
      <c r="JBZ99" s="129"/>
      <c r="JCA99" s="129"/>
      <c r="JCB99" s="129"/>
      <c r="JCC99" s="129"/>
      <c r="JCD99" s="129"/>
      <c r="JCE99" s="129"/>
      <c r="JCF99" s="129"/>
      <c r="JCG99" s="129"/>
      <c r="JCH99" s="129"/>
      <c r="JCI99" s="129"/>
      <c r="JCJ99" s="129"/>
      <c r="JCK99" s="129"/>
      <c r="JCL99" s="129"/>
      <c r="JCM99" s="129"/>
      <c r="JCN99" s="129"/>
      <c r="JCO99" s="129"/>
      <c r="JCP99" s="129"/>
      <c r="JCQ99" s="129"/>
      <c r="JCR99" s="129"/>
      <c r="JCS99" s="129"/>
      <c r="JCT99" s="129"/>
      <c r="JCU99" s="129"/>
      <c r="JCV99" s="129"/>
      <c r="JCW99" s="129"/>
      <c r="JCX99" s="129"/>
      <c r="JCY99" s="129"/>
      <c r="JCZ99" s="129"/>
      <c r="JDA99" s="129"/>
      <c r="JDB99" s="129"/>
      <c r="JDC99" s="129"/>
      <c r="JDD99" s="129"/>
      <c r="JDE99" s="129"/>
      <c r="JDF99" s="129"/>
      <c r="JDG99" s="129"/>
      <c r="JDH99" s="129"/>
      <c r="JDI99" s="129"/>
      <c r="JDJ99" s="129"/>
      <c r="JDK99" s="129"/>
      <c r="JDL99" s="129"/>
      <c r="JDM99" s="129"/>
      <c r="JDN99" s="129"/>
      <c r="JDO99" s="129"/>
      <c r="JDP99" s="129"/>
      <c r="JDQ99" s="129"/>
      <c r="JDR99" s="129"/>
      <c r="JDS99" s="129"/>
      <c r="JDT99" s="129"/>
      <c r="JDU99" s="129"/>
      <c r="JDV99" s="129"/>
      <c r="JDW99" s="129"/>
      <c r="JDX99" s="129"/>
      <c r="JDY99" s="129"/>
      <c r="JDZ99" s="129"/>
      <c r="JEA99" s="129"/>
      <c r="JEB99" s="129"/>
      <c r="JEC99" s="129"/>
      <c r="JED99" s="129"/>
      <c r="JEE99" s="129"/>
      <c r="JEF99" s="129"/>
      <c r="JEG99" s="129"/>
      <c r="JEH99" s="129"/>
      <c r="JEI99" s="129"/>
      <c r="JEJ99" s="129"/>
      <c r="JEK99" s="129"/>
      <c r="JEL99" s="129"/>
      <c r="JEM99" s="129"/>
      <c r="JEN99" s="129"/>
      <c r="JEO99" s="129"/>
      <c r="JEP99" s="129"/>
      <c r="JEQ99" s="129"/>
      <c r="JER99" s="129"/>
      <c r="JES99" s="129"/>
      <c r="JET99" s="129"/>
      <c r="JEU99" s="129"/>
      <c r="JEV99" s="129"/>
      <c r="JEW99" s="129"/>
      <c r="JEX99" s="129"/>
      <c r="JEY99" s="129"/>
      <c r="JEZ99" s="129"/>
      <c r="JFA99" s="129"/>
      <c r="JFB99" s="129"/>
      <c r="JFC99" s="129"/>
      <c r="JFD99" s="129"/>
      <c r="JFE99" s="129"/>
      <c r="JFF99" s="129"/>
      <c r="JFG99" s="129"/>
      <c r="JFH99" s="129"/>
      <c r="JFI99" s="129"/>
      <c r="JFJ99" s="129"/>
      <c r="JFK99" s="129"/>
      <c r="JFL99" s="129"/>
      <c r="JFM99" s="129"/>
      <c r="JFN99" s="129"/>
      <c r="JFO99" s="129"/>
      <c r="JFP99" s="129"/>
      <c r="JFQ99" s="129"/>
      <c r="JFR99" s="129"/>
      <c r="JFS99" s="129"/>
      <c r="JFT99" s="129"/>
      <c r="JFU99" s="129"/>
      <c r="JFV99" s="129"/>
      <c r="JFW99" s="129"/>
      <c r="JFX99" s="129"/>
      <c r="JFY99" s="129"/>
      <c r="JFZ99" s="129"/>
      <c r="JGA99" s="129"/>
      <c r="JGB99" s="129"/>
      <c r="JGC99" s="129"/>
      <c r="JGD99" s="129"/>
      <c r="JGE99" s="129"/>
      <c r="JGF99" s="129"/>
      <c r="JGG99" s="129"/>
      <c r="JGH99" s="129"/>
      <c r="JGI99" s="129"/>
      <c r="JGJ99" s="129"/>
      <c r="JGK99" s="129"/>
      <c r="JGL99" s="129"/>
      <c r="JGM99" s="129"/>
      <c r="JGN99" s="129"/>
      <c r="JGO99" s="129"/>
      <c r="JGP99" s="129"/>
      <c r="JGQ99" s="129"/>
      <c r="JGR99" s="129"/>
      <c r="JGS99" s="129"/>
      <c r="JGT99" s="129"/>
      <c r="JGU99" s="129"/>
      <c r="JGV99" s="129"/>
      <c r="JGW99" s="129"/>
      <c r="JGX99" s="129"/>
      <c r="JGY99" s="129"/>
      <c r="JGZ99" s="129"/>
      <c r="JHA99" s="129"/>
      <c r="JHB99" s="129"/>
      <c r="JHC99" s="129"/>
      <c r="JHD99" s="129"/>
      <c r="JHE99" s="129"/>
      <c r="JHF99" s="129"/>
      <c r="JHG99" s="129"/>
      <c r="JHH99" s="129"/>
      <c r="JHI99" s="129"/>
      <c r="JHJ99" s="129"/>
      <c r="JHK99" s="129"/>
      <c r="JHL99" s="129"/>
      <c r="JHM99" s="129"/>
      <c r="JHN99" s="129"/>
      <c r="JHO99" s="129"/>
      <c r="JHP99" s="129"/>
      <c r="JHQ99" s="129"/>
      <c r="JHR99" s="129"/>
      <c r="JHS99" s="129"/>
      <c r="JHT99" s="129"/>
      <c r="JHU99" s="129"/>
      <c r="JHV99" s="129"/>
      <c r="JHW99" s="129"/>
      <c r="JHX99" s="129"/>
      <c r="JHY99" s="129"/>
      <c r="JHZ99" s="129"/>
      <c r="JIA99" s="129"/>
      <c r="JIB99" s="129"/>
      <c r="JIC99" s="129"/>
      <c r="JID99" s="129"/>
      <c r="JIE99" s="129"/>
      <c r="JIF99" s="129"/>
      <c r="JIG99" s="129"/>
      <c r="JIH99" s="129"/>
      <c r="JII99" s="129"/>
      <c r="JIJ99" s="129"/>
      <c r="JIK99" s="129"/>
      <c r="JIL99" s="129"/>
      <c r="JIM99" s="129"/>
      <c r="JIN99" s="129"/>
      <c r="JIO99" s="129"/>
      <c r="JIP99" s="129"/>
      <c r="JIQ99" s="129"/>
      <c r="JIR99" s="129"/>
      <c r="JIS99" s="129"/>
      <c r="JIT99" s="129"/>
      <c r="JIU99" s="129"/>
      <c r="JIV99" s="129"/>
      <c r="JIW99" s="129"/>
      <c r="JIX99" s="129"/>
      <c r="JIY99" s="129"/>
      <c r="JIZ99" s="129"/>
      <c r="JJA99" s="129"/>
      <c r="JJB99" s="129"/>
      <c r="JJC99" s="129"/>
      <c r="JJD99" s="129"/>
      <c r="JJE99" s="129"/>
      <c r="JJF99" s="129"/>
      <c r="JJG99" s="129"/>
      <c r="JJH99" s="129"/>
      <c r="JJI99" s="129"/>
      <c r="JJJ99" s="129"/>
      <c r="JJK99" s="129"/>
      <c r="JJL99" s="129"/>
      <c r="JJM99" s="129"/>
      <c r="JJN99" s="129"/>
      <c r="JJO99" s="129"/>
      <c r="JJP99" s="129"/>
      <c r="JJQ99" s="129"/>
      <c r="JJR99" s="129"/>
      <c r="JJS99" s="129"/>
      <c r="JJT99" s="129"/>
      <c r="JJU99" s="129"/>
      <c r="JJV99" s="129"/>
      <c r="JJW99" s="129"/>
      <c r="JJX99" s="129"/>
      <c r="JJY99" s="129"/>
      <c r="JJZ99" s="129"/>
      <c r="JKA99" s="129"/>
      <c r="JKB99" s="129"/>
      <c r="JKC99" s="129"/>
      <c r="JKD99" s="129"/>
      <c r="JKE99" s="129"/>
      <c r="JKF99" s="129"/>
      <c r="JKG99" s="129"/>
      <c r="JKH99" s="129"/>
      <c r="JKI99" s="129"/>
      <c r="JKJ99" s="129"/>
      <c r="JKK99" s="129"/>
      <c r="JKL99" s="129"/>
      <c r="JKM99" s="129"/>
      <c r="JKN99" s="129"/>
      <c r="JKO99" s="129"/>
      <c r="JKP99" s="129"/>
      <c r="JKQ99" s="129"/>
      <c r="JKR99" s="129"/>
      <c r="JKS99" s="129"/>
      <c r="JKT99" s="129"/>
      <c r="JKU99" s="129"/>
      <c r="JKV99" s="129"/>
      <c r="JKW99" s="129"/>
      <c r="JKX99" s="129"/>
      <c r="JKY99" s="129"/>
      <c r="JKZ99" s="129"/>
      <c r="JLA99" s="129"/>
      <c r="JLB99" s="129"/>
      <c r="JLC99" s="129"/>
      <c r="JLD99" s="129"/>
      <c r="JLE99" s="129"/>
      <c r="JLF99" s="129"/>
      <c r="JLG99" s="129"/>
      <c r="JLH99" s="129"/>
      <c r="JLI99" s="129"/>
      <c r="JLJ99" s="129"/>
      <c r="JLK99" s="129"/>
      <c r="JLL99" s="129"/>
      <c r="JLM99" s="129"/>
      <c r="JLN99" s="129"/>
      <c r="JLO99" s="129"/>
      <c r="JLP99" s="129"/>
      <c r="JLQ99" s="129"/>
      <c r="JLR99" s="129"/>
      <c r="JLS99" s="129"/>
      <c r="JLT99" s="129"/>
      <c r="JLU99" s="129"/>
      <c r="JLV99" s="129"/>
      <c r="JLW99" s="129"/>
      <c r="JLX99" s="129"/>
      <c r="JLY99" s="129"/>
      <c r="JLZ99" s="129"/>
      <c r="JMA99" s="129"/>
      <c r="JMB99" s="129"/>
      <c r="JMC99" s="129"/>
      <c r="JMD99" s="129"/>
      <c r="JME99" s="129"/>
      <c r="JMF99" s="129"/>
      <c r="JMG99" s="129"/>
      <c r="JMH99" s="129"/>
      <c r="JMI99" s="129"/>
      <c r="JMJ99" s="129"/>
      <c r="JMK99" s="129"/>
      <c r="JML99" s="129"/>
      <c r="JMM99" s="129"/>
      <c r="JMN99" s="129"/>
      <c r="JMO99" s="129"/>
      <c r="JMP99" s="129"/>
      <c r="JMQ99" s="129"/>
      <c r="JMR99" s="129"/>
      <c r="JMS99" s="129"/>
      <c r="JMT99" s="129"/>
      <c r="JMU99" s="129"/>
      <c r="JMV99" s="129"/>
      <c r="JMW99" s="129"/>
      <c r="JMX99" s="129"/>
      <c r="JMY99" s="129"/>
      <c r="JMZ99" s="129"/>
      <c r="JNA99" s="129"/>
      <c r="JNB99" s="129"/>
      <c r="JNC99" s="129"/>
      <c r="JND99" s="129"/>
      <c r="JNE99" s="129"/>
      <c r="JNF99" s="129"/>
      <c r="JNG99" s="129"/>
      <c r="JNH99" s="129"/>
      <c r="JNI99" s="129"/>
      <c r="JNJ99" s="129"/>
      <c r="JNK99" s="129"/>
      <c r="JNL99" s="129"/>
      <c r="JNM99" s="129"/>
      <c r="JNN99" s="129"/>
      <c r="JNO99" s="129"/>
      <c r="JNP99" s="129"/>
      <c r="JNQ99" s="129"/>
      <c r="JNR99" s="129"/>
      <c r="JNS99" s="129"/>
      <c r="JNT99" s="129"/>
      <c r="JNU99" s="129"/>
      <c r="JNV99" s="129"/>
      <c r="JNW99" s="129"/>
      <c r="JNX99" s="129"/>
      <c r="JNY99" s="129"/>
      <c r="JNZ99" s="129"/>
      <c r="JOA99" s="129"/>
      <c r="JOB99" s="129"/>
      <c r="JOC99" s="129"/>
      <c r="JOD99" s="129"/>
      <c r="JOE99" s="129"/>
      <c r="JOF99" s="129"/>
      <c r="JOG99" s="129"/>
      <c r="JOH99" s="129"/>
      <c r="JOI99" s="129"/>
      <c r="JOJ99" s="129"/>
      <c r="JOK99" s="129"/>
      <c r="JOL99" s="129"/>
      <c r="JOM99" s="129"/>
      <c r="JON99" s="129"/>
      <c r="JOO99" s="129"/>
      <c r="JOP99" s="129"/>
      <c r="JOQ99" s="129"/>
      <c r="JOR99" s="129"/>
      <c r="JOS99" s="129"/>
      <c r="JOT99" s="129"/>
      <c r="JOU99" s="129"/>
      <c r="JOV99" s="129"/>
      <c r="JOW99" s="129"/>
      <c r="JOX99" s="129"/>
      <c r="JOY99" s="129"/>
      <c r="JOZ99" s="129"/>
      <c r="JPA99" s="129"/>
      <c r="JPB99" s="129"/>
      <c r="JPC99" s="129"/>
      <c r="JPD99" s="129"/>
      <c r="JPE99" s="129"/>
      <c r="JPF99" s="129"/>
      <c r="JPG99" s="129"/>
      <c r="JPH99" s="129"/>
      <c r="JPI99" s="129"/>
      <c r="JPJ99" s="129"/>
      <c r="JPK99" s="129"/>
      <c r="JPL99" s="129"/>
      <c r="JPM99" s="129"/>
      <c r="JPN99" s="129"/>
      <c r="JPO99" s="129"/>
      <c r="JPP99" s="129"/>
      <c r="JPQ99" s="129"/>
      <c r="JPR99" s="129"/>
      <c r="JPS99" s="129"/>
      <c r="JPT99" s="129"/>
      <c r="JPU99" s="129"/>
      <c r="JPV99" s="129"/>
      <c r="JPW99" s="129"/>
      <c r="JPX99" s="129"/>
      <c r="JPY99" s="129"/>
      <c r="JPZ99" s="129"/>
      <c r="JQA99" s="129"/>
      <c r="JQB99" s="129"/>
      <c r="JQC99" s="129"/>
      <c r="JQD99" s="129"/>
      <c r="JQE99" s="129"/>
      <c r="JQF99" s="129"/>
      <c r="JQG99" s="129"/>
      <c r="JQH99" s="129"/>
      <c r="JQI99" s="129"/>
      <c r="JQJ99" s="129"/>
      <c r="JQK99" s="129"/>
      <c r="JQL99" s="129"/>
      <c r="JQM99" s="129"/>
      <c r="JQN99" s="129"/>
      <c r="JQO99" s="129"/>
      <c r="JQP99" s="129"/>
      <c r="JQQ99" s="129"/>
      <c r="JQR99" s="129"/>
      <c r="JQS99" s="129"/>
      <c r="JQT99" s="129"/>
      <c r="JQU99" s="129"/>
      <c r="JQV99" s="129"/>
      <c r="JQW99" s="129"/>
      <c r="JQX99" s="129"/>
      <c r="JQY99" s="129"/>
      <c r="JQZ99" s="129"/>
      <c r="JRA99" s="129"/>
      <c r="JRB99" s="129"/>
      <c r="JRC99" s="129"/>
      <c r="JRD99" s="129"/>
      <c r="JRE99" s="129"/>
      <c r="JRF99" s="129"/>
      <c r="JRG99" s="129"/>
      <c r="JRH99" s="129"/>
      <c r="JRI99" s="129"/>
      <c r="JRJ99" s="129"/>
      <c r="JRK99" s="129"/>
      <c r="JRL99" s="129"/>
      <c r="JRM99" s="129"/>
      <c r="JRN99" s="129"/>
      <c r="JRO99" s="129"/>
      <c r="JRP99" s="129"/>
      <c r="JRQ99" s="129"/>
      <c r="JRR99" s="129"/>
      <c r="JRS99" s="129"/>
      <c r="JRT99" s="129"/>
      <c r="JRU99" s="129"/>
      <c r="JRV99" s="129"/>
      <c r="JRW99" s="129"/>
      <c r="JRX99" s="129"/>
      <c r="JRY99" s="129"/>
      <c r="JRZ99" s="129"/>
      <c r="JSA99" s="129"/>
      <c r="JSB99" s="129"/>
      <c r="JSC99" s="129"/>
      <c r="JSD99" s="129"/>
      <c r="JSE99" s="129"/>
      <c r="JSF99" s="129"/>
      <c r="JSG99" s="129"/>
      <c r="JSH99" s="129"/>
      <c r="JSI99" s="129"/>
      <c r="JSJ99" s="129"/>
      <c r="JSK99" s="129"/>
      <c r="JSL99" s="129"/>
      <c r="JSM99" s="129"/>
      <c r="JSN99" s="129"/>
      <c r="JSO99" s="129"/>
      <c r="JSP99" s="129"/>
      <c r="JSQ99" s="129"/>
      <c r="JSR99" s="129"/>
      <c r="JSS99" s="129"/>
      <c r="JST99" s="129"/>
      <c r="JSU99" s="129"/>
      <c r="JSV99" s="129"/>
      <c r="JSW99" s="129"/>
      <c r="JSX99" s="129"/>
      <c r="JSY99" s="129"/>
      <c r="JSZ99" s="129"/>
      <c r="JTA99" s="129"/>
      <c r="JTB99" s="129"/>
      <c r="JTC99" s="129"/>
      <c r="JTD99" s="129"/>
      <c r="JTE99" s="129"/>
      <c r="JTF99" s="129"/>
      <c r="JTG99" s="129"/>
      <c r="JTH99" s="129"/>
      <c r="JTI99" s="129"/>
      <c r="JTJ99" s="129"/>
      <c r="JTK99" s="129"/>
      <c r="JTL99" s="129"/>
      <c r="JTM99" s="129"/>
      <c r="JTN99" s="129"/>
      <c r="JTO99" s="129"/>
      <c r="JTP99" s="129"/>
      <c r="JTQ99" s="129"/>
      <c r="JTR99" s="129"/>
      <c r="JTS99" s="129"/>
      <c r="JTT99" s="129"/>
      <c r="JTU99" s="129"/>
      <c r="JTV99" s="129"/>
      <c r="JTW99" s="129"/>
      <c r="JTX99" s="129"/>
      <c r="JTY99" s="129"/>
      <c r="JTZ99" s="129"/>
      <c r="JUA99" s="129"/>
      <c r="JUB99" s="129"/>
      <c r="JUC99" s="129"/>
      <c r="JUD99" s="129"/>
      <c r="JUE99" s="129"/>
      <c r="JUF99" s="129"/>
      <c r="JUG99" s="129"/>
      <c r="JUH99" s="129"/>
      <c r="JUI99" s="129"/>
      <c r="JUJ99" s="129"/>
      <c r="JUK99" s="129"/>
      <c r="JUL99" s="129"/>
      <c r="JUM99" s="129"/>
      <c r="JUN99" s="129"/>
      <c r="JUO99" s="129"/>
      <c r="JUP99" s="129"/>
      <c r="JUQ99" s="129"/>
      <c r="JUR99" s="129"/>
      <c r="JUS99" s="129"/>
      <c r="JUT99" s="129"/>
      <c r="JUU99" s="129"/>
      <c r="JUV99" s="129"/>
      <c r="JUW99" s="129"/>
      <c r="JUX99" s="129"/>
      <c r="JUY99" s="129"/>
      <c r="JUZ99" s="129"/>
      <c r="JVA99" s="129"/>
      <c r="JVB99" s="129"/>
      <c r="JVC99" s="129"/>
      <c r="JVD99" s="129"/>
      <c r="JVE99" s="129"/>
      <c r="JVF99" s="129"/>
      <c r="JVG99" s="129"/>
      <c r="JVH99" s="129"/>
      <c r="JVI99" s="129"/>
      <c r="JVJ99" s="129"/>
      <c r="JVK99" s="129"/>
      <c r="JVL99" s="129"/>
      <c r="JVM99" s="129"/>
      <c r="JVN99" s="129"/>
      <c r="JVO99" s="129"/>
      <c r="JVP99" s="129"/>
      <c r="JVQ99" s="129"/>
      <c r="JVR99" s="129"/>
      <c r="JVS99" s="129"/>
      <c r="JVT99" s="129"/>
      <c r="JVU99" s="129"/>
      <c r="JVV99" s="129"/>
      <c r="JVW99" s="129"/>
      <c r="JVX99" s="129"/>
      <c r="JVY99" s="129"/>
      <c r="JVZ99" s="129"/>
      <c r="JWA99" s="129"/>
      <c r="JWB99" s="129"/>
      <c r="JWC99" s="129"/>
      <c r="JWD99" s="129"/>
      <c r="JWE99" s="129"/>
      <c r="JWF99" s="129"/>
      <c r="JWG99" s="129"/>
      <c r="JWH99" s="129"/>
      <c r="JWI99" s="129"/>
      <c r="JWJ99" s="129"/>
      <c r="JWK99" s="129"/>
      <c r="JWL99" s="129"/>
      <c r="JWM99" s="129"/>
      <c r="JWN99" s="129"/>
      <c r="JWO99" s="129"/>
      <c r="JWP99" s="129"/>
      <c r="JWQ99" s="129"/>
      <c r="JWR99" s="129"/>
      <c r="JWS99" s="129"/>
      <c r="JWT99" s="129"/>
      <c r="JWU99" s="129"/>
      <c r="JWV99" s="129"/>
      <c r="JWW99" s="129"/>
      <c r="JWX99" s="129"/>
      <c r="JWY99" s="129"/>
      <c r="JWZ99" s="129"/>
      <c r="JXA99" s="129"/>
      <c r="JXB99" s="129"/>
      <c r="JXC99" s="129"/>
      <c r="JXD99" s="129"/>
      <c r="JXE99" s="129"/>
      <c r="JXF99" s="129"/>
      <c r="JXG99" s="129"/>
      <c r="JXH99" s="129"/>
      <c r="JXI99" s="129"/>
      <c r="JXJ99" s="129"/>
      <c r="JXK99" s="129"/>
      <c r="JXL99" s="129"/>
      <c r="JXM99" s="129"/>
      <c r="JXN99" s="129"/>
      <c r="JXO99" s="129"/>
      <c r="JXP99" s="129"/>
      <c r="JXQ99" s="129"/>
      <c r="JXR99" s="129"/>
      <c r="JXS99" s="129"/>
      <c r="JXT99" s="129"/>
      <c r="JXU99" s="129"/>
      <c r="JXV99" s="129"/>
      <c r="JXW99" s="129"/>
      <c r="JXX99" s="129"/>
      <c r="JXY99" s="129"/>
      <c r="JXZ99" s="129"/>
      <c r="JYA99" s="129"/>
      <c r="JYB99" s="129"/>
      <c r="JYC99" s="129"/>
      <c r="JYD99" s="129"/>
      <c r="JYE99" s="129"/>
      <c r="JYF99" s="129"/>
      <c r="JYG99" s="129"/>
      <c r="JYH99" s="129"/>
      <c r="JYI99" s="129"/>
      <c r="JYJ99" s="129"/>
      <c r="JYK99" s="129"/>
      <c r="JYL99" s="129"/>
      <c r="JYM99" s="129"/>
      <c r="JYN99" s="129"/>
      <c r="JYO99" s="129"/>
      <c r="JYP99" s="129"/>
      <c r="JYQ99" s="129"/>
      <c r="JYR99" s="129"/>
      <c r="JYS99" s="129"/>
      <c r="JYT99" s="129"/>
      <c r="JYU99" s="129"/>
      <c r="JYV99" s="129"/>
      <c r="JYW99" s="129"/>
      <c r="JYX99" s="129"/>
      <c r="JYY99" s="129"/>
      <c r="JYZ99" s="129"/>
      <c r="JZA99" s="129"/>
      <c r="JZB99" s="129"/>
      <c r="JZC99" s="129"/>
      <c r="JZD99" s="129"/>
      <c r="JZE99" s="129"/>
      <c r="JZF99" s="129"/>
      <c r="JZG99" s="129"/>
      <c r="JZH99" s="129"/>
      <c r="JZI99" s="129"/>
      <c r="JZJ99" s="129"/>
      <c r="JZK99" s="129"/>
      <c r="JZL99" s="129"/>
      <c r="JZM99" s="129"/>
      <c r="JZN99" s="129"/>
      <c r="JZO99" s="129"/>
      <c r="JZP99" s="129"/>
      <c r="JZQ99" s="129"/>
      <c r="JZR99" s="129"/>
      <c r="JZS99" s="129"/>
      <c r="JZT99" s="129"/>
      <c r="JZU99" s="129"/>
      <c r="JZV99" s="129"/>
      <c r="JZW99" s="129"/>
      <c r="JZX99" s="129"/>
      <c r="JZY99" s="129"/>
      <c r="JZZ99" s="129"/>
      <c r="KAA99" s="129"/>
      <c r="KAB99" s="129"/>
      <c r="KAC99" s="129"/>
      <c r="KAD99" s="129"/>
      <c r="KAE99" s="129"/>
      <c r="KAF99" s="129"/>
      <c r="KAG99" s="129"/>
      <c r="KAH99" s="129"/>
      <c r="KAI99" s="129"/>
      <c r="KAJ99" s="129"/>
      <c r="KAK99" s="129"/>
      <c r="KAL99" s="129"/>
      <c r="KAM99" s="129"/>
      <c r="KAN99" s="129"/>
      <c r="KAO99" s="129"/>
      <c r="KAP99" s="129"/>
      <c r="KAQ99" s="129"/>
      <c r="KAR99" s="129"/>
      <c r="KAS99" s="129"/>
      <c r="KAT99" s="129"/>
      <c r="KAU99" s="129"/>
      <c r="KAV99" s="129"/>
      <c r="KAW99" s="129"/>
      <c r="KAX99" s="129"/>
      <c r="KAY99" s="129"/>
      <c r="KAZ99" s="129"/>
      <c r="KBA99" s="129"/>
      <c r="KBB99" s="129"/>
      <c r="KBC99" s="129"/>
      <c r="KBD99" s="129"/>
      <c r="KBE99" s="129"/>
      <c r="KBF99" s="129"/>
      <c r="KBG99" s="129"/>
      <c r="KBH99" s="129"/>
      <c r="KBI99" s="129"/>
      <c r="KBJ99" s="129"/>
      <c r="KBK99" s="129"/>
      <c r="KBL99" s="129"/>
      <c r="KBM99" s="129"/>
      <c r="KBN99" s="129"/>
      <c r="KBO99" s="129"/>
      <c r="KBP99" s="129"/>
      <c r="KBQ99" s="129"/>
      <c r="KBR99" s="129"/>
      <c r="KBS99" s="129"/>
      <c r="KBT99" s="129"/>
      <c r="KBU99" s="129"/>
      <c r="KBV99" s="129"/>
      <c r="KBW99" s="129"/>
      <c r="KBX99" s="129"/>
      <c r="KBY99" s="129"/>
      <c r="KBZ99" s="129"/>
      <c r="KCA99" s="129"/>
      <c r="KCB99" s="129"/>
      <c r="KCC99" s="129"/>
      <c r="KCD99" s="129"/>
      <c r="KCE99" s="129"/>
      <c r="KCF99" s="129"/>
      <c r="KCG99" s="129"/>
      <c r="KCH99" s="129"/>
      <c r="KCI99" s="129"/>
      <c r="KCJ99" s="129"/>
      <c r="KCK99" s="129"/>
      <c r="KCL99" s="129"/>
      <c r="KCM99" s="129"/>
      <c r="KCN99" s="129"/>
      <c r="KCO99" s="129"/>
      <c r="KCP99" s="129"/>
      <c r="KCQ99" s="129"/>
      <c r="KCR99" s="129"/>
      <c r="KCS99" s="129"/>
      <c r="KCT99" s="129"/>
      <c r="KCU99" s="129"/>
      <c r="KCV99" s="129"/>
      <c r="KCW99" s="129"/>
      <c r="KCX99" s="129"/>
      <c r="KCY99" s="129"/>
      <c r="KCZ99" s="129"/>
      <c r="KDA99" s="129"/>
      <c r="KDB99" s="129"/>
      <c r="KDC99" s="129"/>
      <c r="KDD99" s="129"/>
      <c r="KDE99" s="129"/>
      <c r="KDF99" s="129"/>
      <c r="KDG99" s="129"/>
      <c r="KDH99" s="129"/>
      <c r="KDI99" s="129"/>
      <c r="KDJ99" s="129"/>
      <c r="KDK99" s="129"/>
      <c r="KDL99" s="129"/>
      <c r="KDM99" s="129"/>
      <c r="KDN99" s="129"/>
      <c r="KDO99" s="129"/>
      <c r="KDP99" s="129"/>
      <c r="KDQ99" s="129"/>
      <c r="KDR99" s="129"/>
      <c r="KDS99" s="129"/>
      <c r="KDT99" s="129"/>
      <c r="KDU99" s="129"/>
      <c r="KDV99" s="129"/>
      <c r="KDW99" s="129"/>
      <c r="KDX99" s="129"/>
      <c r="KDY99" s="129"/>
      <c r="KDZ99" s="129"/>
      <c r="KEA99" s="129"/>
      <c r="KEB99" s="129"/>
      <c r="KEC99" s="129"/>
      <c r="KED99" s="129"/>
      <c r="KEE99" s="129"/>
      <c r="KEF99" s="129"/>
      <c r="KEG99" s="129"/>
      <c r="KEH99" s="129"/>
      <c r="KEI99" s="129"/>
      <c r="KEJ99" s="129"/>
      <c r="KEK99" s="129"/>
      <c r="KEL99" s="129"/>
      <c r="KEM99" s="129"/>
      <c r="KEN99" s="129"/>
      <c r="KEO99" s="129"/>
      <c r="KEP99" s="129"/>
      <c r="KEQ99" s="129"/>
      <c r="KER99" s="129"/>
      <c r="KES99" s="129"/>
      <c r="KET99" s="129"/>
      <c r="KEU99" s="129"/>
      <c r="KEV99" s="129"/>
      <c r="KEW99" s="129"/>
      <c r="KEX99" s="129"/>
      <c r="KEY99" s="129"/>
      <c r="KEZ99" s="129"/>
      <c r="KFA99" s="129"/>
      <c r="KFB99" s="129"/>
      <c r="KFC99" s="129"/>
      <c r="KFD99" s="129"/>
      <c r="KFE99" s="129"/>
      <c r="KFF99" s="129"/>
      <c r="KFG99" s="129"/>
      <c r="KFH99" s="129"/>
      <c r="KFI99" s="129"/>
      <c r="KFJ99" s="129"/>
      <c r="KFK99" s="129"/>
      <c r="KFL99" s="129"/>
      <c r="KFM99" s="129"/>
      <c r="KFN99" s="129"/>
      <c r="KFO99" s="129"/>
      <c r="KFP99" s="129"/>
      <c r="KFQ99" s="129"/>
      <c r="KFR99" s="129"/>
      <c r="KFS99" s="129"/>
      <c r="KFT99" s="129"/>
      <c r="KFU99" s="129"/>
      <c r="KFV99" s="129"/>
      <c r="KFW99" s="129"/>
      <c r="KFX99" s="129"/>
      <c r="KFY99" s="129"/>
      <c r="KFZ99" s="129"/>
      <c r="KGA99" s="129"/>
      <c r="KGB99" s="129"/>
      <c r="KGC99" s="129"/>
      <c r="KGD99" s="129"/>
      <c r="KGE99" s="129"/>
      <c r="KGF99" s="129"/>
      <c r="KGG99" s="129"/>
      <c r="KGH99" s="129"/>
      <c r="KGI99" s="129"/>
      <c r="KGJ99" s="129"/>
      <c r="KGK99" s="129"/>
      <c r="KGL99" s="129"/>
      <c r="KGM99" s="129"/>
      <c r="KGN99" s="129"/>
      <c r="KGO99" s="129"/>
      <c r="KGP99" s="129"/>
      <c r="KGQ99" s="129"/>
      <c r="KGR99" s="129"/>
      <c r="KGS99" s="129"/>
      <c r="KGT99" s="129"/>
      <c r="KGU99" s="129"/>
      <c r="KGV99" s="129"/>
      <c r="KGW99" s="129"/>
      <c r="KGX99" s="129"/>
      <c r="KGY99" s="129"/>
      <c r="KGZ99" s="129"/>
      <c r="KHA99" s="129"/>
      <c r="KHB99" s="129"/>
      <c r="KHC99" s="129"/>
      <c r="KHD99" s="129"/>
      <c r="KHE99" s="129"/>
      <c r="KHF99" s="129"/>
      <c r="KHG99" s="129"/>
      <c r="KHH99" s="129"/>
      <c r="KHI99" s="129"/>
      <c r="KHJ99" s="129"/>
      <c r="KHK99" s="129"/>
      <c r="KHL99" s="129"/>
      <c r="KHM99" s="129"/>
      <c r="KHN99" s="129"/>
      <c r="KHO99" s="129"/>
      <c r="KHP99" s="129"/>
      <c r="KHQ99" s="129"/>
      <c r="KHR99" s="129"/>
      <c r="KHS99" s="129"/>
      <c r="KHT99" s="129"/>
      <c r="KHU99" s="129"/>
      <c r="KHV99" s="129"/>
      <c r="KHW99" s="129"/>
      <c r="KHX99" s="129"/>
      <c r="KHY99" s="129"/>
      <c r="KHZ99" s="129"/>
      <c r="KIA99" s="129"/>
      <c r="KIB99" s="129"/>
      <c r="KIC99" s="129"/>
      <c r="KID99" s="129"/>
      <c r="KIE99" s="129"/>
      <c r="KIF99" s="129"/>
      <c r="KIG99" s="129"/>
      <c r="KIH99" s="129"/>
      <c r="KII99" s="129"/>
      <c r="KIJ99" s="129"/>
      <c r="KIK99" s="129"/>
      <c r="KIL99" s="129"/>
      <c r="KIM99" s="129"/>
      <c r="KIN99" s="129"/>
      <c r="KIO99" s="129"/>
      <c r="KIP99" s="129"/>
      <c r="KIQ99" s="129"/>
      <c r="KIR99" s="129"/>
      <c r="KIS99" s="129"/>
      <c r="KIT99" s="129"/>
      <c r="KIU99" s="129"/>
      <c r="KIV99" s="129"/>
      <c r="KIW99" s="129"/>
      <c r="KIX99" s="129"/>
      <c r="KIY99" s="129"/>
      <c r="KIZ99" s="129"/>
      <c r="KJA99" s="129"/>
      <c r="KJB99" s="129"/>
      <c r="KJC99" s="129"/>
      <c r="KJD99" s="129"/>
      <c r="KJE99" s="129"/>
      <c r="KJF99" s="129"/>
      <c r="KJG99" s="129"/>
      <c r="KJH99" s="129"/>
      <c r="KJI99" s="129"/>
      <c r="KJJ99" s="129"/>
      <c r="KJK99" s="129"/>
      <c r="KJL99" s="129"/>
      <c r="KJM99" s="129"/>
      <c r="KJN99" s="129"/>
      <c r="KJO99" s="129"/>
      <c r="KJP99" s="129"/>
      <c r="KJQ99" s="129"/>
      <c r="KJR99" s="129"/>
      <c r="KJS99" s="129"/>
      <c r="KJT99" s="129"/>
      <c r="KJU99" s="129"/>
      <c r="KJV99" s="129"/>
      <c r="KJW99" s="129"/>
      <c r="KJX99" s="129"/>
      <c r="KJY99" s="129"/>
      <c r="KJZ99" s="129"/>
      <c r="KKA99" s="129"/>
      <c r="KKB99" s="129"/>
      <c r="KKC99" s="129"/>
      <c r="KKD99" s="129"/>
      <c r="KKE99" s="129"/>
      <c r="KKF99" s="129"/>
      <c r="KKG99" s="129"/>
      <c r="KKH99" s="129"/>
      <c r="KKI99" s="129"/>
      <c r="KKJ99" s="129"/>
      <c r="KKK99" s="129"/>
      <c r="KKL99" s="129"/>
      <c r="KKM99" s="129"/>
      <c r="KKN99" s="129"/>
      <c r="KKO99" s="129"/>
      <c r="KKP99" s="129"/>
      <c r="KKQ99" s="129"/>
      <c r="KKR99" s="129"/>
      <c r="KKS99" s="129"/>
      <c r="KKT99" s="129"/>
      <c r="KKU99" s="129"/>
      <c r="KKV99" s="129"/>
      <c r="KKW99" s="129"/>
      <c r="KKX99" s="129"/>
      <c r="KKY99" s="129"/>
      <c r="KKZ99" s="129"/>
      <c r="KLA99" s="129"/>
      <c r="KLB99" s="129"/>
      <c r="KLC99" s="129"/>
      <c r="KLD99" s="129"/>
      <c r="KLE99" s="129"/>
      <c r="KLF99" s="129"/>
      <c r="KLG99" s="129"/>
      <c r="KLH99" s="129"/>
      <c r="KLI99" s="129"/>
      <c r="KLJ99" s="129"/>
      <c r="KLK99" s="129"/>
      <c r="KLL99" s="129"/>
      <c r="KLM99" s="129"/>
      <c r="KLN99" s="129"/>
      <c r="KLO99" s="129"/>
      <c r="KLP99" s="129"/>
      <c r="KLQ99" s="129"/>
      <c r="KLR99" s="129"/>
      <c r="KLS99" s="129"/>
      <c r="KLT99" s="129"/>
      <c r="KLU99" s="129"/>
      <c r="KLV99" s="129"/>
      <c r="KLW99" s="129"/>
      <c r="KLX99" s="129"/>
      <c r="KLY99" s="129"/>
      <c r="KLZ99" s="129"/>
      <c r="KMA99" s="129"/>
      <c r="KMB99" s="129"/>
      <c r="KMC99" s="129"/>
      <c r="KMD99" s="129"/>
      <c r="KME99" s="129"/>
      <c r="KMF99" s="129"/>
      <c r="KMG99" s="129"/>
      <c r="KMH99" s="129"/>
      <c r="KMI99" s="129"/>
      <c r="KMJ99" s="129"/>
      <c r="KMK99" s="129"/>
      <c r="KML99" s="129"/>
      <c r="KMM99" s="129"/>
      <c r="KMN99" s="129"/>
      <c r="KMO99" s="129"/>
      <c r="KMP99" s="129"/>
      <c r="KMQ99" s="129"/>
      <c r="KMR99" s="129"/>
      <c r="KMS99" s="129"/>
      <c r="KMT99" s="129"/>
      <c r="KMU99" s="129"/>
      <c r="KMV99" s="129"/>
      <c r="KMW99" s="129"/>
      <c r="KMX99" s="129"/>
      <c r="KMY99" s="129"/>
      <c r="KMZ99" s="129"/>
      <c r="KNA99" s="129"/>
      <c r="KNB99" s="129"/>
      <c r="KNC99" s="129"/>
      <c r="KND99" s="129"/>
      <c r="KNE99" s="129"/>
      <c r="KNF99" s="129"/>
      <c r="KNG99" s="129"/>
      <c r="KNH99" s="129"/>
      <c r="KNI99" s="129"/>
      <c r="KNJ99" s="129"/>
      <c r="KNK99" s="129"/>
      <c r="KNL99" s="129"/>
      <c r="KNM99" s="129"/>
      <c r="KNN99" s="129"/>
      <c r="KNO99" s="129"/>
      <c r="KNP99" s="129"/>
      <c r="KNQ99" s="129"/>
      <c r="KNR99" s="129"/>
      <c r="KNS99" s="129"/>
      <c r="KNT99" s="129"/>
      <c r="KNU99" s="129"/>
      <c r="KNV99" s="129"/>
      <c r="KNW99" s="129"/>
      <c r="KNX99" s="129"/>
      <c r="KNY99" s="129"/>
      <c r="KNZ99" s="129"/>
      <c r="KOA99" s="129"/>
      <c r="KOB99" s="129"/>
      <c r="KOC99" s="129"/>
      <c r="KOD99" s="129"/>
      <c r="KOE99" s="129"/>
      <c r="KOF99" s="129"/>
      <c r="KOG99" s="129"/>
      <c r="KOH99" s="129"/>
      <c r="KOI99" s="129"/>
      <c r="KOJ99" s="129"/>
      <c r="KOK99" s="129"/>
      <c r="KOL99" s="129"/>
      <c r="KOM99" s="129"/>
      <c r="KON99" s="129"/>
      <c r="KOO99" s="129"/>
      <c r="KOP99" s="129"/>
      <c r="KOQ99" s="129"/>
      <c r="KOR99" s="129"/>
      <c r="KOS99" s="129"/>
      <c r="KOT99" s="129"/>
      <c r="KOU99" s="129"/>
      <c r="KOV99" s="129"/>
      <c r="KOW99" s="129"/>
      <c r="KOX99" s="129"/>
      <c r="KOY99" s="129"/>
      <c r="KOZ99" s="129"/>
      <c r="KPA99" s="129"/>
      <c r="KPB99" s="129"/>
      <c r="KPC99" s="129"/>
      <c r="KPD99" s="129"/>
      <c r="KPE99" s="129"/>
      <c r="KPF99" s="129"/>
      <c r="KPG99" s="129"/>
      <c r="KPH99" s="129"/>
      <c r="KPI99" s="129"/>
      <c r="KPJ99" s="129"/>
      <c r="KPK99" s="129"/>
      <c r="KPL99" s="129"/>
      <c r="KPM99" s="129"/>
      <c r="KPN99" s="129"/>
      <c r="KPO99" s="129"/>
      <c r="KPP99" s="129"/>
      <c r="KPQ99" s="129"/>
      <c r="KPR99" s="129"/>
      <c r="KPS99" s="129"/>
      <c r="KPT99" s="129"/>
      <c r="KPU99" s="129"/>
      <c r="KPV99" s="129"/>
      <c r="KPW99" s="129"/>
      <c r="KPX99" s="129"/>
      <c r="KPY99" s="129"/>
      <c r="KPZ99" s="129"/>
      <c r="KQA99" s="129"/>
      <c r="KQB99" s="129"/>
      <c r="KQC99" s="129"/>
      <c r="KQD99" s="129"/>
      <c r="KQE99" s="129"/>
      <c r="KQF99" s="129"/>
      <c r="KQG99" s="129"/>
      <c r="KQH99" s="129"/>
      <c r="KQI99" s="129"/>
      <c r="KQJ99" s="129"/>
      <c r="KQK99" s="129"/>
      <c r="KQL99" s="129"/>
      <c r="KQM99" s="129"/>
      <c r="KQN99" s="129"/>
      <c r="KQO99" s="129"/>
      <c r="KQP99" s="129"/>
      <c r="KQQ99" s="129"/>
      <c r="KQR99" s="129"/>
      <c r="KQS99" s="129"/>
      <c r="KQT99" s="129"/>
      <c r="KQU99" s="129"/>
      <c r="KQV99" s="129"/>
      <c r="KQW99" s="129"/>
      <c r="KQX99" s="129"/>
      <c r="KQY99" s="129"/>
      <c r="KQZ99" s="129"/>
      <c r="KRA99" s="129"/>
      <c r="KRB99" s="129"/>
      <c r="KRC99" s="129"/>
      <c r="KRD99" s="129"/>
      <c r="KRE99" s="129"/>
      <c r="KRF99" s="129"/>
      <c r="KRG99" s="129"/>
      <c r="KRH99" s="129"/>
      <c r="KRI99" s="129"/>
      <c r="KRJ99" s="129"/>
      <c r="KRK99" s="129"/>
      <c r="KRL99" s="129"/>
      <c r="KRM99" s="129"/>
      <c r="KRN99" s="129"/>
      <c r="KRO99" s="129"/>
      <c r="KRP99" s="129"/>
      <c r="KRQ99" s="129"/>
      <c r="KRR99" s="129"/>
      <c r="KRS99" s="129"/>
      <c r="KRT99" s="129"/>
      <c r="KRU99" s="129"/>
      <c r="KRV99" s="129"/>
      <c r="KRW99" s="129"/>
      <c r="KRX99" s="129"/>
      <c r="KRY99" s="129"/>
      <c r="KRZ99" s="129"/>
      <c r="KSA99" s="129"/>
      <c r="KSB99" s="129"/>
      <c r="KSC99" s="129"/>
      <c r="KSD99" s="129"/>
      <c r="KSE99" s="129"/>
      <c r="KSF99" s="129"/>
      <c r="KSG99" s="129"/>
      <c r="KSH99" s="129"/>
      <c r="KSI99" s="129"/>
      <c r="KSJ99" s="129"/>
      <c r="KSK99" s="129"/>
      <c r="KSL99" s="129"/>
      <c r="KSM99" s="129"/>
      <c r="KSN99" s="129"/>
      <c r="KSO99" s="129"/>
      <c r="KSP99" s="129"/>
      <c r="KSQ99" s="129"/>
      <c r="KSR99" s="129"/>
      <c r="KSS99" s="129"/>
      <c r="KST99" s="129"/>
      <c r="KSU99" s="129"/>
      <c r="KSV99" s="129"/>
      <c r="KSW99" s="129"/>
      <c r="KSX99" s="129"/>
      <c r="KSY99" s="129"/>
      <c r="KSZ99" s="129"/>
      <c r="KTA99" s="129"/>
      <c r="KTB99" s="129"/>
      <c r="KTC99" s="129"/>
      <c r="KTD99" s="129"/>
      <c r="KTE99" s="129"/>
      <c r="KTF99" s="129"/>
      <c r="KTG99" s="129"/>
      <c r="KTH99" s="129"/>
      <c r="KTI99" s="129"/>
      <c r="KTJ99" s="129"/>
      <c r="KTK99" s="129"/>
      <c r="KTL99" s="129"/>
      <c r="KTM99" s="129"/>
      <c r="KTN99" s="129"/>
      <c r="KTO99" s="129"/>
      <c r="KTP99" s="129"/>
      <c r="KTQ99" s="129"/>
      <c r="KTR99" s="129"/>
      <c r="KTS99" s="129"/>
      <c r="KTT99" s="129"/>
      <c r="KTU99" s="129"/>
      <c r="KTV99" s="129"/>
      <c r="KTW99" s="129"/>
      <c r="KTX99" s="129"/>
      <c r="KTY99" s="129"/>
      <c r="KTZ99" s="129"/>
      <c r="KUA99" s="129"/>
      <c r="KUB99" s="129"/>
      <c r="KUC99" s="129"/>
      <c r="KUD99" s="129"/>
      <c r="KUE99" s="129"/>
      <c r="KUF99" s="129"/>
      <c r="KUG99" s="129"/>
      <c r="KUH99" s="129"/>
      <c r="KUI99" s="129"/>
      <c r="KUJ99" s="129"/>
      <c r="KUK99" s="129"/>
      <c r="KUL99" s="129"/>
      <c r="KUM99" s="129"/>
      <c r="KUN99" s="129"/>
      <c r="KUO99" s="129"/>
      <c r="KUP99" s="129"/>
      <c r="KUQ99" s="129"/>
      <c r="KUR99" s="129"/>
      <c r="KUS99" s="129"/>
      <c r="KUT99" s="129"/>
      <c r="KUU99" s="129"/>
      <c r="KUV99" s="129"/>
      <c r="KUW99" s="129"/>
      <c r="KUX99" s="129"/>
      <c r="KUY99" s="129"/>
      <c r="KUZ99" s="129"/>
      <c r="KVA99" s="129"/>
      <c r="KVB99" s="129"/>
      <c r="KVC99" s="129"/>
      <c r="KVD99" s="129"/>
      <c r="KVE99" s="129"/>
      <c r="KVF99" s="129"/>
      <c r="KVG99" s="129"/>
      <c r="KVH99" s="129"/>
      <c r="KVI99" s="129"/>
      <c r="KVJ99" s="129"/>
      <c r="KVK99" s="129"/>
      <c r="KVL99" s="129"/>
      <c r="KVM99" s="129"/>
      <c r="KVN99" s="129"/>
      <c r="KVO99" s="129"/>
      <c r="KVP99" s="129"/>
      <c r="KVQ99" s="129"/>
      <c r="KVR99" s="129"/>
      <c r="KVS99" s="129"/>
      <c r="KVT99" s="129"/>
      <c r="KVU99" s="129"/>
      <c r="KVV99" s="129"/>
      <c r="KVW99" s="129"/>
      <c r="KVX99" s="129"/>
      <c r="KVY99" s="129"/>
      <c r="KVZ99" s="129"/>
      <c r="KWA99" s="129"/>
      <c r="KWB99" s="129"/>
      <c r="KWC99" s="129"/>
      <c r="KWD99" s="129"/>
      <c r="KWE99" s="129"/>
      <c r="KWF99" s="129"/>
      <c r="KWG99" s="129"/>
      <c r="KWH99" s="129"/>
      <c r="KWI99" s="129"/>
      <c r="KWJ99" s="129"/>
      <c r="KWK99" s="129"/>
      <c r="KWL99" s="129"/>
      <c r="KWM99" s="129"/>
      <c r="KWN99" s="129"/>
      <c r="KWO99" s="129"/>
      <c r="KWP99" s="129"/>
      <c r="KWQ99" s="129"/>
      <c r="KWR99" s="129"/>
      <c r="KWS99" s="129"/>
      <c r="KWT99" s="129"/>
      <c r="KWU99" s="129"/>
      <c r="KWV99" s="129"/>
      <c r="KWW99" s="129"/>
      <c r="KWX99" s="129"/>
      <c r="KWY99" s="129"/>
      <c r="KWZ99" s="129"/>
      <c r="KXA99" s="129"/>
      <c r="KXB99" s="129"/>
      <c r="KXC99" s="129"/>
      <c r="KXD99" s="129"/>
      <c r="KXE99" s="129"/>
      <c r="KXF99" s="129"/>
      <c r="KXG99" s="129"/>
      <c r="KXH99" s="129"/>
      <c r="KXI99" s="129"/>
      <c r="KXJ99" s="129"/>
      <c r="KXK99" s="129"/>
      <c r="KXL99" s="129"/>
      <c r="KXM99" s="129"/>
      <c r="KXN99" s="129"/>
      <c r="KXO99" s="129"/>
      <c r="KXP99" s="129"/>
      <c r="KXQ99" s="129"/>
      <c r="KXR99" s="129"/>
      <c r="KXS99" s="129"/>
      <c r="KXT99" s="129"/>
      <c r="KXU99" s="129"/>
      <c r="KXV99" s="129"/>
      <c r="KXW99" s="129"/>
      <c r="KXX99" s="129"/>
      <c r="KXY99" s="129"/>
      <c r="KXZ99" s="129"/>
      <c r="KYA99" s="129"/>
      <c r="KYB99" s="129"/>
      <c r="KYC99" s="129"/>
      <c r="KYD99" s="129"/>
      <c r="KYE99" s="129"/>
      <c r="KYF99" s="129"/>
      <c r="KYG99" s="129"/>
      <c r="KYH99" s="129"/>
      <c r="KYI99" s="129"/>
      <c r="KYJ99" s="129"/>
      <c r="KYK99" s="129"/>
      <c r="KYL99" s="129"/>
      <c r="KYM99" s="129"/>
      <c r="KYN99" s="129"/>
      <c r="KYO99" s="129"/>
      <c r="KYP99" s="129"/>
      <c r="KYQ99" s="129"/>
      <c r="KYR99" s="129"/>
      <c r="KYS99" s="129"/>
      <c r="KYT99" s="129"/>
      <c r="KYU99" s="129"/>
      <c r="KYV99" s="129"/>
      <c r="KYW99" s="129"/>
      <c r="KYX99" s="129"/>
      <c r="KYY99" s="129"/>
      <c r="KYZ99" s="129"/>
      <c r="KZA99" s="129"/>
      <c r="KZB99" s="129"/>
      <c r="KZC99" s="129"/>
      <c r="KZD99" s="129"/>
      <c r="KZE99" s="129"/>
      <c r="KZF99" s="129"/>
      <c r="KZG99" s="129"/>
      <c r="KZH99" s="129"/>
      <c r="KZI99" s="129"/>
      <c r="KZJ99" s="129"/>
      <c r="KZK99" s="129"/>
      <c r="KZL99" s="129"/>
      <c r="KZM99" s="129"/>
      <c r="KZN99" s="129"/>
      <c r="KZO99" s="129"/>
      <c r="KZP99" s="129"/>
      <c r="KZQ99" s="129"/>
      <c r="KZR99" s="129"/>
      <c r="KZS99" s="129"/>
      <c r="KZT99" s="129"/>
      <c r="KZU99" s="129"/>
      <c r="KZV99" s="129"/>
      <c r="KZW99" s="129"/>
      <c r="KZX99" s="129"/>
      <c r="KZY99" s="129"/>
      <c r="KZZ99" s="129"/>
      <c r="LAA99" s="129"/>
      <c r="LAB99" s="129"/>
      <c r="LAC99" s="129"/>
      <c r="LAD99" s="129"/>
      <c r="LAE99" s="129"/>
      <c r="LAF99" s="129"/>
      <c r="LAG99" s="129"/>
      <c r="LAH99" s="129"/>
      <c r="LAI99" s="129"/>
      <c r="LAJ99" s="129"/>
      <c r="LAK99" s="129"/>
      <c r="LAL99" s="129"/>
      <c r="LAM99" s="129"/>
      <c r="LAN99" s="129"/>
      <c r="LAO99" s="129"/>
      <c r="LAP99" s="129"/>
      <c r="LAQ99" s="129"/>
      <c r="LAR99" s="129"/>
      <c r="LAS99" s="129"/>
      <c r="LAT99" s="129"/>
      <c r="LAU99" s="129"/>
      <c r="LAV99" s="129"/>
      <c r="LAW99" s="129"/>
      <c r="LAX99" s="129"/>
      <c r="LAY99" s="129"/>
      <c r="LAZ99" s="129"/>
      <c r="LBA99" s="129"/>
      <c r="LBB99" s="129"/>
      <c r="LBC99" s="129"/>
      <c r="LBD99" s="129"/>
      <c r="LBE99" s="129"/>
      <c r="LBF99" s="129"/>
      <c r="LBG99" s="129"/>
      <c r="LBH99" s="129"/>
      <c r="LBI99" s="129"/>
      <c r="LBJ99" s="129"/>
      <c r="LBK99" s="129"/>
      <c r="LBL99" s="129"/>
      <c r="LBM99" s="129"/>
      <c r="LBN99" s="129"/>
      <c r="LBO99" s="129"/>
      <c r="LBP99" s="129"/>
      <c r="LBQ99" s="129"/>
      <c r="LBR99" s="129"/>
      <c r="LBS99" s="129"/>
      <c r="LBT99" s="129"/>
      <c r="LBU99" s="129"/>
      <c r="LBV99" s="129"/>
      <c r="LBW99" s="129"/>
      <c r="LBX99" s="129"/>
      <c r="LBY99" s="129"/>
      <c r="LBZ99" s="129"/>
      <c r="LCA99" s="129"/>
      <c r="LCB99" s="129"/>
      <c r="LCC99" s="129"/>
      <c r="LCD99" s="129"/>
      <c r="LCE99" s="129"/>
      <c r="LCF99" s="129"/>
      <c r="LCG99" s="129"/>
      <c r="LCH99" s="129"/>
      <c r="LCI99" s="129"/>
      <c r="LCJ99" s="129"/>
      <c r="LCK99" s="129"/>
      <c r="LCL99" s="129"/>
      <c r="LCM99" s="129"/>
      <c r="LCN99" s="129"/>
      <c r="LCO99" s="129"/>
      <c r="LCP99" s="129"/>
      <c r="LCQ99" s="129"/>
      <c r="LCR99" s="129"/>
      <c r="LCS99" s="129"/>
      <c r="LCT99" s="129"/>
      <c r="LCU99" s="129"/>
      <c r="LCV99" s="129"/>
      <c r="LCW99" s="129"/>
      <c r="LCX99" s="129"/>
      <c r="LCY99" s="129"/>
      <c r="LCZ99" s="129"/>
      <c r="LDA99" s="129"/>
      <c r="LDB99" s="129"/>
      <c r="LDC99" s="129"/>
      <c r="LDD99" s="129"/>
      <c r="LDE99" s="129"/>
      <c r="LDF99" s="129"/>
      <c r="LDG99" s="129"/>
      <c r="LDH99" s="129"/>
      <c r="LDI99" s="129"/>
      <c r="LDJ99" s="129"/>
      <c r="LDK99" s="129"/>
      <c r="LDL99" s="129"/>
      <c r="LDM99" s="129"/>
      <c r="LDN99" s="129"/>
      <c r="LDO99" s="129"/>
      <c r="LDP99" s="129"/>
      <c r="LDQ99" s="129"/>
      <c r="LDR99" s="129"/>
      <c r="LDS99" s="129"/>
      <c r="LDT99" s="129"/>
      <c r="LDU99" s="129"/>
      <c r="LDV99" s="129"/>
      <c r="LDW99" s="129"/>
      <c r="LDX99" s="129"/>
      <c r="LDY99" s="129"/>
      <c r="LDZ99" s="129"/>
      <c r="LEA99" s="129"/>
      <c r="LEB99" s="129"/>
      <c r="LEC99" s="129"/>
      <c r="LED99" s="129"/>
      <c r="LEE99" s="129"/>
      <c r="LEF99" s="129"/>
      <c r="LEG99" s="129"/>
      <c r="LEH99" s="129"/>
      <c r="LEI99" s="129"/>
      <c r="LEJ99" s="129"/>
      <c r="LEK99" s="129"/>
      <c r="LEL99" s="129"/>
      <c r="LEM99" s="129"/>
      <c r="LEN99" s="129"/>
      <c r="LEO99" s="129"/>
      <c r="LEP99" s="129"/>
      <c r="LEQ99" s="129"/>
      <c r="LER99" s="129"/>
      <c r="LES99" s="129"/>
      <c r="LET99" s="129"/>
      <c r="LEU99" s="129"/>
      <c r="LEV99" s="129"/>
      <c r="LEW99" s="129"/>
      <c r="LEX99" s="129"/>
      <c r="LEY99" s="129"/>
      <c r="LEZ99" s="129"/>
      <c r="LFA99" s="129"/>
      <c r="LFB99" s="129"/>
      <c r="LFC99" s="129"/>
      <c r="LFD99" s="129"/>
      <c r="LFE99" s="129"/>
      <c r="LFF99" s="129"/>
      <c r="LFG99" s="129"/>
      <c r="LFH99" s="129"/>
      <c r="LFI99" s="129"/>
      <c r="LFJ99" s="129"/>
      <c r="LFK99" s="129"/>
      <c r="LFL99" s="129"/>
      <c r="LFM99" s="129"/>
      <c r="LFN99" s="129"/>
      <c r="LFO99" s="129"/>
      <c r="LFP99" s="129"/>
      <c r="LFQ99" s="129"/>
      <c r="LFR99" s="129"/>
      <c r="LFS99" s="129"/>
      <c r="LFT99" s="129"/>
      <c r="LFU99" s="129"/>
      <c r="LFV99" s="129"/>
      <c r="LFW99" s="129"/>
      <c r="LFX99" s="129"/>
      <c r="LFY99" s="129"/>
      <c r="LFZ99" s="129"/>
      <c r="LGA99" s="129"/>
      <c r="LGB99" s="129"/>
      <c r="LGC99" s="129"/>
      <c r="LGD99" s="129"/>
      <c r="LGE99" s="129"/>
      <c r="LGF99" s="129"/>
      <c r="LGG99" s="129"/>
      <c r="LGH99" s="129"/>
      <c r="LGI99" s="129"/>
      <c r="LGJ99" s="129"/>
      <c r="LGK99" s="129"/>
      <c r="LGL99" s="129"/>
      <c r="LGM99" s="129"/>
      <c r="LGN99" s="129"/>
      <c r="LGO99" s="129"/>
      <c r="LGP99" s="129"/>
      <c r="LGQ99" s="129"/>
      <c r="LGR99" s="129"/>
      <c r="LGS99" s="129"/>
      <c r="LGT99" s="129"/>
      <c r="LGU99" s="129"/>
      <c r="LGV99" s="129"/>
      <c r="LGW99" s="129"/>
      <c r="LGX99" s="129"/>
      <c r="LGY99" s="129"/>
      <c r="LGZ99" s="129"/>
      <c r="LHA99" s="129"/>
      <c r="LHB99" s="129"/>
      <c r="LHC99" s="129"/>
      <c r="LHD99" s="129"/>
      <c r="LHE99" s="129"/>
      <c r="LHF99" s="129"/>
      <c r="LHG99" s="129"/>
      <c r="LHH99" s="129"/>
      <c r="LHI99" s="129"/>
      <c r="LHJ99" s="129"/>
      <c r="LHK99" s="129"/>
      <c r="LHL99" s="129"/>
      <c r="LHM99" s="129"/>
      <c r="LHN99" s="129"/>
      <c r="LHO99" s="129"/>
      <c r="LHP99" s="129"/>
      <c r="LHQ99" s="129"/>
      <c r="LHR99" s="129"/>
      <c r="LHS99" s="129"/>
      <c r="LHT99" s="129"/>
      <c r="LHU99" s="129"/>
      <c r="LHV99" s="129"/>
      <c r="LHW99" s="129"/>
      <c r="LHX99" s="129"/>
      <c r="LHY99" s="129"/>
      <c r="LHZ99" s="129"/>
      <c r="LIA99" s="129"/>
      <c r="LIB99" s="129"/>
      <c r="LIC99" s="129"/>
      <c r="LID99" s="129"/>
      <c r="LIE99" s="129"/>
      <c r="LIF99" s="129"/>
      <c r="LIG99" s="129"/>
      <c r="LIH99" s="129"/>
      <c r="LII99" s="129"/>
      <c r="LIJ99" s="129"/>
      <c r="LIK99" s="129"/>
      <c r="LIL99" s="129"/>
      <c r="LIM99" s="129"/>
      <c r="LIN99" s="129"/>
      <c r="LIO99" s="129"/>
      <c r="LIP99" s="129"/>
      <c r="LIQ99" s="129"/>
      <c r="LIR99" s="129"/>
      <c r="LIS99" s="129"/>
      <c r="LIT99" s="129"/>
      <c r="LIU99" s="129"/>
      <c r="LIV99" s="129"/>
      <c r="LIW99" s="129"/>
      <c r="LIX99" s="129"/>
      <c r="LIY99" s="129"/>
      <c r="LIZ99" s="129"/>
      <c r="LJA99" s="129"/>
      <c r="LJB99" s="129"/>
      <c r="LJC99" s="129"/>
      <c r="LJD99" s="129"/>
      <c r="LJE99" s="129"/>
      <c r="LJF99" s="129"/>
      <c r="LJG99" s="129"/>
      <c r="LJH99" s="129"/>
      <c r="LJI99" s="129"/>
      <c r="LJJ99" s="129"/>
      <c r="LJK99" s="129"/>
      <c r="LJL99" s="129"/>
      <c r="LJM99" s="129"/>
      <c r="LJN99" s="129"/>
      <c r="LJO99" s="129"/>
      <c r="LJP99" s="129"/>
      <c r="LJQ99" s="129"/>
      <c r="LJR99" s="129"/>
      <c r="LJS99" s="129"/>
      <c r="LJT99" s="129"/>
      <c r="LJU99" s="129"/>
      <c r="LJV99" s="129"/>
      <c r="LJW99" s="129"/>
      <c r="LJX99" s="129"/>
      <c r="LJY99" s="129"/>
      <c r="LJZ99" s="129"/>
      <c r="LKA99" s="129"/>
      <c r="LKB99" s="129"/>
      <c r="LKC99" s="129"/>
      <c r="LKD99" s="129"/>
      <c r="LKE99" s="129"/>
      <c r="LKF99" s="129"/>
      <c r="LKG99" s="129"/>
      <c r="LKH99" s="129"/>
      <c r="LKI99" s="129"/>
      <c r="LKJ99" s="129"/>
      <c r="LKK99" s="129"/>
      <c r="LKL99" s="129"/>
      <c r="LKM99" s="129"/>
      <c r="LKN99" s="129"/>
      <c r="LKO99" s="129"/>
      <c r="LKP99" s="129"/>
      <c r="LKQ99" s="129"/>
      <c r="LKR99" s="129"/>
      <c r="LKS99" s="129"/>
      <c r="LKT99" s="129"/>
      <c r="LKU99" s="129"/>
      <c r="LKV99" s="129"/>
      <c r="LKW99" s="129"/>
      <c r="LKX99" s="129"/>
      <c r="LKY99" s="129"/>
      <c r="LKZ99" s="129"/>
      <c r="LLA99" s="129"/>
      <c r="LLB99" s="129"/>
      <c r="LLC99" s="129"/>
      <c r="LLD99" s="129"/>
      <c r="LLE99" s="129"/>
      <c r="LLF99" s="129"/>
      <c r="LLG99" s="129"/>
      <c r="LLH99" s="129"/>
      <c r="LLI99" s="129"/>
      <c r="LLJ99" s="129"/>
      <c r="LLK99" s="129"/>
      <c r="LLL99" s="129"/>
      <c r="LLM99" s="129"/>
      <c r="LLN99" s="129"/>
      <c r="LLO99" s="129"/>
      <c r="LLP99" s="129"/>
      <c r="LLQ99" s="129"/>
      <c r="LLR99" s="129"/>
      <c r="LLS99" s="129"/>
      <c r="LLT99" s="129"/>
      <c r="LLU99" s="129"/>
      <c r="LLV99" s="129"/>
      <c r="LLW99" s="129"/>
      <c r="LLX99" s="129"/>
      <c r="LLY99" s="129"/>
      <c r="LLZ99" s="129"/>
      <c r="LMA99" s="129"/>
      <c r="LMB99" s="129"/>
      <c r="LMC99" s="129"/>
      <c r="LMD99" s="129"/>
      <c r="LME99" s="129"/>
      <c r="LMF99" s="129"/>
      <c r="LMG99" s="129"/>
      <c r="LMH99" s="129"/>
      <c r="LMI99" s="129"/>
      <c r="LMJ99" s="129"/>
      <c r="LMK99" s="129"/>
      <c r="LML99" s="129"/>
      <c r="LMM99" s="129"/>
      <c r="LMN99" s="129"/>
      <c r="LMO99" s="129"/>
      <c r="LMP99" s="129"/>
      <c r="LMQ99" s="129"/>
      <c r="LMR99" s="129"/>
      <c r="LMS99" s="129"/>
      <c r="LMT99" s="129"/>
      <c r="LMU99" s="129"/>
      <c r="LMV99" s="129"/>
      <c r="LMW99" s="129"/>
      <c r="LMX99" s="129"/>
      <c r="LMY99" s="129"/>
      <c r="LMZ99" s="129"/>
      <c r="LNA99" s="129"/>
      <c r="LNB99" s="129"/>
      <c r="LNC99" s="129"/>
      <c r="LND99" s="129"/>
      <c r="LNE99" s="129"/>
      <c r="LNF99" s="129"/>
      <c r="LNG99" s="129"/>
      <c r="LNH99" s="129"/>
      <c r="LNI99" s="129"/>
      <c r="LNJ99" s="129"/>
      <c r="LNK99" s="129"/>
      <c r="LNL99" s="129"/>
      <c r="LNM99" s="129"/>
      <c r="LNN99" s="129"/>
      <c r="LNO99" s="129"/>
      <c r="LNP99" s="129"/>
      <c r="LNQ99" s="129"/>
      <c r="LNR99" s="129"/>
      <c r="LNS99" s="129"/>
      <c r="LNT99" s="129"/>
      <c r="LNU99" s="129"/>
      <c r="LNV99" s="129"/>
      <c r="LNW99" s="129"/>
      <c r="LNX99" s="129"/>
      <c r="LNY99" s="129"/>
      <c r="LNZ99" s="129"/>
      <c r="LOA99" s="129"/>
      <c r="LOB99" s="129"/>
      <c r="LOC99" s="129"/>
      <c r="LOD99" s="129"/>
      <c r="LOE99" s="129"/>
      <c r="LOF99" s="129"/>
      <c r="LOG99" s="129"/>
      <c r="LOH99" s="129"/>
      <c r="LOI99" s="129"/>
      <c r="LOJ99" s="129"/>
      <c r="LOK99" s="129"/>
      <c r="LOL99" s="129"/>
      <c r="LOM99" s="129"/>
      <c r="LON99" s="129"/>
      <c r="LOO99" s="129"/>
      <c r="LOP99" s="129"/>
      <c r="LOQ99" s="129"/>
      <c r="LOR99" s="129"/>
      <c r="LOS99" s="129"/>
      <c r="LOT99" s="129"/>
      <c r="LOU99" s="129"/>
      <c r="LOV99" s="129"/>
      <c r="LOW99" s="129"/>
      <c r="LOX99" s="129"/>
      <c r="LOY99" s="129"/>
      <c r="LOZ99" s="129"/>
      <c r="LPA99" s="129"/>
      <c r="LPB99" s="129"/>
      <c r="LPC99" s="129"/>
      <c r="LPD99" s="129"/>
      <c r="LPE99" s="129"/>
      <c r="LPF99" s="129"/>
      <c r="LPG99" s="129"/>
      <c r="LPH99" s="129"/>
      <c r="LPI99" s="129"/>
      <c r="LPJ99" s="129"/>
      <c r="LPK99" s="129"/>
      <c r="LPL99" s="129"/>
      <c r="LPM99" s="129"/>
      <c r="LPN99" s="129"/>
      <c r="LPO99" s="129"/>
      <c r="LPP99" s="129"/>
      <c r="LPQ99" s="129"/>
      <c r="LPR99" s="129"/>
      <c r="LPS99" s="129"/>
      <c r="LPT99" s="129"/>
      <c r="LPU99" s="129"/>
      <c r="LPV99" s="129"/>
      <c r="LPW99" s="129"/>
      <c r="LPX99" s="129"/>
      <c r="LPY99" s="129"/>
      <c r="LPZ99" s="129"/>
      <c r="LQA99" s="129"/>
      <c r="LQB99" s="129"/>
      <c r="LQC99" s="129"/>
      <c r="LQD99" s="129"/>
      <c r="LQE99" s="129"/>
      <c r="LQF99" s="129"/>
      <c r="LQG99" s="129"/>
      <c r="LQH99" s="129"/>
      <c r="LQI99" s="129"/>
      <c r="LQJ99" s="129"/>
      <c r="LQK99" s="129"/>
      <c r="LQL99" s="129"/>
      <c r="LQM99" s="129"/>
      <c r="LQN99" s="129"/>
      <c r="LQO99" s="129"/>
      <c r="LQP99" s="129"/>
      <c r="LQQ99" s="129"/>
      <c r="LQR99" s="129"/>
      <c r="LQS99" s="129"/>
      <c r="LQT99" s="129"/>
      <c r="LQU99" s="129"/>
      <c r="LQV99" s="129"/>
      <c r="LQW99" s="129"/>
      <c r="LQX99" s="129"/>
      <c r="LQY99" s="129"/>
      <c r="LQZ99" s="129"/>
      <c r="LRA99" s="129"/>
      <c r="LRB99" s="129"/>
      <c r="LRC99" s="129"/>
      <c r="LRD99" s="129"/>
      <c r="LRE99" s="129"/>
      <c r="LRF99" s="129"/>
      <c r="LRG99" s="129"/>
      <c r="LRH99" s="129"/>
      <c r="LRI99" s="129"/>
      <c r="LRJ99" s="129"/>
      <c r="LRK99" s="129"/>
      <c r="LRL99" s="129"/>
      <c r="LRM99" s="129"/>
      <c r="LRN99" s="129"/>
      <c r="LRO99" s="129"/>
      <c r="LRP99" s="129"/>
      <c r="LRQ99" s="129"/>
      <c r="LRR99" s="129"/>
      <c r="LRS99" s="129"/>
      <c r="LRT99" s="129"/>
      <c r="LRU99" s="129"/>
      <c r="LRV99" s="129"/>
      <c r="LRW99" s="129"/>
      <c r="LRX99" s="129"/>
      <c r="LRY99" s="129"/>
      <c r="LRZ99" s="129"/>
      <c r="LSA99" s="129"/>
      <c r="LSB99" s="129"/>
      <c r="LSC99" s="129"/>
      <c r="LSD99" s="129"/>
      <c r="LSE99" s="129"/>
      <c r="LSF99" s="129"/>
      <c r="LSG99" s="129"/>
      <c r="LSH99" s="129"/>
      <c r="LSI99" s="129"/>
      <c r="LSJ99" s="129"/>
      <c r="LSK99" s="129"/>
      <c r="LSL99" s="129"/>
      <c r="LSM99" s="129"/>
      <c r="LSN99" s="129"/>
      <c r="LSO99" s="129"/>
      <c r="LSP99" s="129"/>
      <c r="LSQ99" s="129"/>
      <c r="LSR99" s="129"/>
      <c r="LSS99" s="129"/>
      <c r="LST99" s="129"/>
      <c r="LSU99" s="129"/>
      <c r="LSV99" s="129"/>
      <c r="LSW99" s="129"/>
      <c r="LSX99" s="129"/>
      <c r="LSY99" s="129"/>
      <c r="LSZ99" s="129"/>
      <c r="LTA99" s="129"/>
      <c r="LTB99" s="129"/>
      <c r="LTC99" s="129"/>
      <c r="LTD99" s="129"/>
      <c r="LTE99" s="129"/>
      <c r="LTF99" s="129"/>
      <c r="LTG99" s="129"/>
      <c r="LTH99" s="129"/>
      <c r="LTI99" s="129"/>
      <c r="LTJ99" s="129"/>
      <c r="LTK99" s="129"/>
      <c r="LTL99" s="129"/>
      <c r="LTM99" s="129"/>
      <c r="LTN99" s="129"/>
      <c r="LTO99" s="129"/>
      <c r="LTP99" s="129"/>
      <c r="LTQ99" s="129"/>
      <c r="LTR99" s="129"/>
      <c r="LTS99" s="129"/>
      <c r="LTT99" s="129"/>
      <c r="LTU99" s="129"/>
      <c r="LTV99" s="129"/>
      <c r="LTW99" s="129"/>
      <c r="LTX99" s="129"/>
      <c r="LTY99" s="129"/>
      <c r="LTZ99" s="129"/>
      <c r="LUA99" s="129"/>
      <c r="LUB99" s="129"/>
      <c r="LUC99" s="129"/>
      <c r="LUD99" s="129"/>
      <c r="LUE99" s="129"/>
      <c r="LUF99" s="129"/>
      <c r="LUG99" s="129"/>
      <c r="LUH99" s="129"/>
      <c r="LUI99" s="129"/>
      <c r="LUJ99" s="129"/>
      <c r="LUK99" s="129"/>
      <c r="LUL99" s="129"/>
      <c r="LUM99" s="129"/>
      <c r="LUN99" s="129"/>
      <c r="LUO99" s="129"/>
      <c r="LUP99" s="129"/>
      <c r="LUQ99" s="129"/>
      <c r="LUR99" s="129"/>
      <c r="LUS99" s="129"/>
      <c r="LUT99" s="129"/>
      <c r="LUU99" s="129"/>
      <c r="LUV99" s="129"/>
      <c r="LUW99" s="129"/>
      <c r="LUX99" s="129"/>
      <c r="LUY99" s="129"/>
      <c r="LUZ99" s="129"/>
      <c r="LVA99" s="129"/>
      <c r="LVB99" s="129"/>
      <c r="LVC99" s="129"/>
      <c r="LVD99" s="129"/>
      <c r="LVE99" s="129"/>
      <c r="LVF99" s="129"/>
      <c r="LVG99" s="129"/>
      <c r="LVH99" s="129"/>
      <c r="LVI99" s="129"/>
      <c r="LVJ99" s="129"/>
      <c r="LVK99" s="129"/>
      <c r="LVL99" s="129"/>
      <c r="LVM99" s="129"/>
      <c r="LVN99" s="129"/>
      <c r="LVO99" s="129"/>
      <c r="LVP99" s="129"/>
      <c r="LVQ99" s="129"/>
      <c r="LVR99" s="129"/>
      <c r="LVS99" s="129"/>
      <c r="LVT99" s="129"/>
      <c r="LVU99" s="129"/>
      <c r="LVV99" s="129"/>
      <c r="LVW99" s="129"/>
      <c r="LVX99" s="129"/>
      <c r="LVY99" s="129"/>
      <c r="LVZ99" s="129"/>
      <c r="LWA99" s="129"/>
      <c r="LWB99" s="129"/>
      <c r="LWC99" s="129"/>
      <c r="LWD99" s="129"/>
      <c r="LWE99" s="129"/>
      <c r="LWF99" s="129"/>
      <c r="LWG99" s="129"/>
      <c r="LWH99" s="129"/>
      <c r="LWI99" s="129"/>
      <c r="LWJ99" s="129"/>
      <c r="LWK99" s="129"/>
      <c r="LWL99" s="129"/>
      <c r="LWM99" s="129"/>
      <c r="LWN99" s="129"/>
      <c r="LWO99" s="129"/>
      <c r="LWP99" s="129"/>
      <c r="LWQ99" s="129"/>
      <c r="LWR99" s="129"/>
      <c r="LWS99" s="129"/>
      <c r="LWT99" s="129"/>
      <c r="LWU99" s="129"/>
      <c r="LWV99" s="129"/>
      <c r="LWW99" s="129"/>
      <c r="LWX99" s="129"/>
      <c r="LWY99" s="129"/>
      <c r="LWZ99" s="129"/>
      <c r="LXA99" s="129"/>
      <c r="LXB99" s="129"/>
      <c r="LXC99" s="129"/>
      <c r="LXD99" s="129"/>
      <c r="LXE99" s="129"/>
      <c r="LXF99" s="129"/>
      <c r="LXG99" s="129"/>
      <c r="LXH99" s="129"/>
      <c r="LXI99" s="129"/>
      <c r="LXJ99" s="129"/>
      <c r="LXK99" s="129"/>
      <c r="LXL99" s="129"/>
      <c r="LXM99" s="129"/>
      <c r="LXN99" s="129"/>
      <c r="LXO99" s="129"/>
      <c r="LXP99" s="129"/>
      <c r="LXQ99" s="129"/>
      <c r="LXR99" s="129"/>
      <c r="LXS99" s="129"/>
      <c r="LXT99" s="129"/>
      <c r="LXU99" s="129"/>
      <c r="LXV99" s="129"/>
      <c r="LXW99" s="129"/>
      <c r="LXX99" s="129"/>
      <c r="LXY99" s="129"/>
      <c r="LXZ99" s="129"/>
      <c r="LYA99" s="129"/>
      <c r="LYB99" s="129"/>
      <c r="LYC99" s="129"/>
      <c r="LYD99" s="129"/>
      <c r="LYE99" s="129"/>
      <c r="LYF99" s="129"/>
      <c r="LYG99" s="129"/>
      <c r="LYH99" s="129"/>
      <c r="LYI99" s="129"/>
      <c r="LYJ99" s="129"/>
      <c r="LYK99" s="129"/>
      <c r="LYL99" s="129"/>
      <c r="LYM99" s="129"/>
      <c r="LYN99" s="129"/>
      <c r="LYO99" s="129"/>
      <c r="LYP99" s="129"/>
      <c r="LYQ99" s="129"/>
      <c r="LYR99" s="129"/>
      <c r="LYS99" s="129"/>
      <c r="LYT99" s="129"/>
      <c r="LYU99" s="129"/>
      <c r="LYV99" s="129"/>
      <c r="LYW99" s="129"/>
      <c r="LYX99" s="129"/>
      <c r="LYY99" s="129"/>
      <c r="LYZ99" s="129"/>
      <c r="LZA99" s="129"/>
      <c r="LZB99" s="129"/>
      <c r="LZC99" s="129"/>
      <c r="LZD99" s="129"/>
      <c r="LZE99" s="129"/>
      <c r="LZF99" s="129"/>
      <c r="LZG99" s="129"/>
      <c r="LZH99" s="129"/>
      <c r="LZI99" s="129"/>
      <c r="LZJ99" s="129"/>
      <c r="LZK99" s="129"/>
      <c r="LZL99" s="129"/>
      <c r="LZM99" s="129"/>
      <c r="LZN99" s="129"/>
      <c r="LZO99" s="129"/>
      <c r="LZP99" s="129"/>
      <c r="LZQ99" s="129"/>
      <c r="LZR99" s="129"/>
      <c r="LZS99" s="129"/>
      <c r="LZT99" s="129"/>
      <c r="LZU99" s="129"/>
      <c r="LZV99" s="129"/>
      <c r="LZW99" s="129"/>
      <c r="LZX99" s="129"/>
      <c r="LZY99" s="129"/>
      <c r="LZZ99" s="129"/>
      <c r="MAA99" s="129"/>
      <c r="MAB99" s="129"/>
      <c r="MAC99" s="129"/>
      <c r="MAD99" s="129"/>
      <c r="MAE99" s="129"/>
      <c r="MAF99" s="129"/>
      <c r="MAG99" s="129"/>
      <c r="MAH99" s="129"/>
      <c r="MAI99" s="129"/>
      <c r="MAJ99" s="129"/>
      <c r="MAK99" s="129"/>
      <c r="MAL99" s="129"/>
      <c r="MAM99" s="129"/>
      <c r="MAN99" s="129"/>
      <c r="MAO99" s="129"/>
      <c r="MAP99" s="129"/>
      <c r="MAQ99" s="129"/>
      <c r="MAR99" s="129"/>
      <c r="MAS99" s="129"/>
      <c r="MAT99" s="129"/>
      <c r="MAU99" s="129"/>
      <c r="MAV99" s="129"/>
      <c r="MAW99" s="129"/>
      <c r="MAX99" s="129"/>
      <c r="MAY99" s="129"/>
      <c r="MAZ99" s="129"/>
      <c r="MBA99" s="129"/>
      <c r="MBB99" s="129"/>
      <c r="MBC99" s="129"/>
      <c r="MBD99" s="129"/>
      <c r="MBE99" s="129"/>
      <c r="MBF99" s="129"/>
      <c r="MBG99" s="129"/>
      <c r="MBH99" s="129"/>
      <c r="MBI99" s="129"/>
      <c r="MBJ99" s="129"/>
      <c r="MBK99" s="129"/>
      <c r="MBL99" s="129"/>
      <c r="MBM99" s="129"/>
      <c r="MBN99" s="129"/>
      <c r="MBO99" s="129"/>
      <c r="MBP99" s="129"/>
      <c r="MBQ99" s="129"/>
      <c r="MBR99" s="129"/>
      <c r="MBS99" s="129"/>
      <c r="MBT99" s="129"/>
      <c r="MBU99" s="129"/>
      <c r="MBV99" s="129"/>
      <c r="MBW99" s="129"/>
      <c r="MBX99" s="129"/>
      <c r="MBY99" s="129"/>
      <c r="MBZ99" s="129"/>
      <c r="MCA99" s="129"/>
      <c r="MCB99" s="129"/>
      <c r="MCC99" s="129"/>
      <c r="MCD99" s="129"/>
      <c r="MCE99" s="129"/>
      <c r="MCF99" s="129"/>
      <c r="MCG99" s="129"/>
      <c r="MCH99" s="129"/>
      <c r="MCI99" s="129"/>
      <c r="MCJ99" s="129"/>
      <c r="MCK99" s="129"/>
      <c r="MCL99" s="129"/>
      <c r="MCM99" s="129"/>
      <c r="MCN99" s="129"/>
      <c r="MCO99" s="129"/>
      <c r="MCP99" s="129"/>
      <c r="MCQ99" s="129"/>
      <c r="MCR99" s="129"/>
      <c r="MCS99" s="129"/>
      <c r="MCT99" s="129"/>
      <c r="MCU99" s="129"/>
      <c r="MCV99" s="129"/>
      <c r="MCW99" s="129"/>
      <c r="MCX99" s="129"/>
      <c r="MCY99" s="129"/>
      <c r="MCZ99" s="129"/>
      <c r="MDA99" s="129"/>
      <c r="MDB99" s="129"/>
      <c r="MDC99" s="129"/>
      <c r="MDD99" s="129"/>
      <c r="MDE99" s="129"/>
      <c r="MDF99" s="129"/>
      <c r="MDG99" s="129"/>
      <c r="MDH99" s="129"/>
      <c r="MDI99" s="129"/>
      <c r="MDJ99" s="129"/>
      <c r="MDK99" s="129"/>
      <c r="MDL99" s="129"/>
      <c r="MDM99" s="129"/>
      <c r="MDN99" s="129"/>
      <c r="MDO99" s="129"/>
      <c r="MDP99" s="129"/>
      <c r="MDQ99" s="129"/>
      <c r="MDR99" s="129"/>
      <c r="MDS99" s="129"/>
      <c r="MDT99" s="129"/>
      <c r="MDU99" s="129"/>
      <c r="MDV99" s="129"/>
      <c r="MDW99" s="129"/>
      <c r="MDX99" s="129"/>
      <c r="MDY99" s="129"/>
      <c r="MDZ99" s="129"/>
      <c r="MEA99" s="129"/>
      <c r="MEB99" s="129"/>
      <c r="MEC99" s="129"/>
      <c r="MED99" s="129"/>
      <c r="MEE99" s="129"/>
      <c r="MEF99" s="129"/>
      <c r="MEG99" s="129"/>
      <c r="MEH99" s="129"/>
      <c r="MEI99" s="129"/>
      <c r="MEJ99" s="129"/>
      <c r="MEK99" s="129"/>
      <c r="MEL99" s="129"/>
      <c r="MEM99" s="129"/>
      <c r="MEN99" s="129"/>
      <c r="MEO99" s="129"/>
      <c r="MEP99" s="129"/>
      <c r="MEQ99" s="129"/>
      <c r="MER99" s="129"/>
      <c r="MES99" s="129"/>
      <c r="MET99" s="129"/>
      <c r="MEU99" s="129"/>
      <c r="MEV99" s="129"/>
      <c r="MEW99" s="129"/>
      <c r="MEX99" s="129"/>
      <c r="MEY99" s="129"/>
      <c r="MEZ99" s="129"/>
      <c r="MFA99" s="129"/>
      <c r="MFB99" s="129"/>
      <c r="MFC99" s="129"/>
      <c r="MFD99" s="129"/>
      <c r="MFE99" s="129"/>
      <c r="MFF99" s="129"/>
      <c r="MFG99" s="129"/>
      <c r="MFH99" s="129"/>
      <c r="MFI99" s="129"/>
      <c r="MFJ99" s="129"/>
      <c r="MFK99" s="129"/>
      <c r="MFL99" s="129"/>
      <c r="MFM99" s="129"/>
      <c r="MFN99" s="129"/>
      <c r="MFO99" s="129"/>
      <c r="MFP99" s="129"/>
      <c r="MFQ99" s="129"/>
      <c r="MFR99" s="129"/>
      <c r="MFS99" s="129"/>
      <c r="MFT99" s="129"/>
      <c r="MFU99" s="129"/>
      <c r="MFV99" s="129"/>
      <c r="MFW99" s="129"/>
      <c r="MFX99" s="129"/>
      <c r="MFY99" s="129"/>
      <c r="MFZ99" s="129"/>
      <c r="MGA99" s="129"/>
      <c r="MGB99" s="129"/>
      <c r="MGC99" s="129"/>
      <c r="MGD99" s="129"/>
      <c r="MGE99" s="129"/>
      <c r="MGF99" s="129"/>
      <c r="MGG99" s="129"/>
      <c r="MGH99" s="129"/>
      <c r="MGI99" s="129"/>
      <c r="MGJ99" s="129"/>
      <c r="MGK99" s="129"/>
      <c r="MGL99" s="129"/>
      <c r="MGM99" s="129"/>
      <c r="MGN99" s="129"/>
      <c r="MGO99" s="129"/>
      <c r="MGP99" s="129"/>
      <c r="MGQ99" s="129"/>
      <c r="MGR99" s="129"/>
      <c r="MGS99" s="129"/>
      <c r="MGT99" s="129"/>
      <c r="MGU99" s="129"/>
      <c r="MGV99" s="129"/>
      <c r="MGW99" s="129"/>
      <c r="MGX99" s="129"/>
      <c r="MGY99" s="129"/>
      <c r="MGZ99" s="129"/>
      <c r="MHA99" s="129"/>
      <c r="MHB99" s="129"/>
      <c r="MHC99" s="129"/>
      <c r="MHD99" s="129"/>
      <c r="MHE99" s="129"/>
      <c r="MHF99" s="129"/>
      <c r="MHG99" s="129"/>
      <c r="MHH99" s="129"/>
      <c r="MHI99" s="129"/>
      <c r="MHJ99" s="129"/>
      <c r="MHK99" s="129"/>
      <c r="MHL99" s="129"/>
      <c r="MHM99" s="129"/>
      <c r="MHN99" s="129"/>
      <c r="MHO99" s="129"/>
      <c r="MHP99" s="129"/>
      <c r="MHQ99" s="129"/>
      <c r="MHR99" s="129"/>
      <c r="MHS99" s="129"/>
      <c r="MHT99" s="129"/>
      <c r="MHU99" s="129"/>
      <c r="MHV99" s="129"/>
      <c r="MHW99" s="129"/>
      <c r="MHX99" s="129"/>
      <c r="MHY99" s="129"/>
      <c r="MHZ99" s="129"/>
      <c r="MIA99" s="129"/>
      <c r="MIB99" s="129"/>
      <c r="MIC99" s="129"/>
      <c r="MID99" s="129"/>
      <c r="MIE99" s="129"/>
      <c r="MIF99" s="129"/>
      <c r="MIG99" s="129"/>
      <c r="MIH99" s="129"/>
      <c r="MII99" s="129"/>
      <c r="MIJ99" s="129"/>
      <c r="MIK99" s="129"/>
      <c r="MIL99" s="129"/>
      <c r="MIM99" s="129"/>
      <c r="MIN99" s="129"/>
      <c r="MIO99" s="129"/>
      <c r="MIP99" s="129"/>
      <c r="MIQ99" s="129"/>
      <c r="MIR99" s="129"/>
      <c r="MIS99" s="129"/>
      <c r="MIT99" s="129"/>
      <c r="MIU99" s="129"/>
      <c r="MIV99" s="129"/>
      <c r="MIW99" s="129"/>
      <c r="MIX99" s="129"/>
      <c r="MIY99" s="129"/>
      <c r="MIZ99" s="129"/>
      <c r="MJA99" s="129"/>
      <c r="MJB99" s="129"/>
      <c r="MJC99" s="129"/>
      <c r="MJD99" s="129"/>
      <c r="MJE99" s="129"/>
      <c r="MJF99" s="129"/>
      <c r="MJG99" s="129"/>
      <c r="MJH99" s="129"/>
      <c r="MJI99" s="129"/>
      <c r="MJJ99" s="129"/>
      <c r="MJK99" s="129"/>
      <c r="MJL99" s="129"/>
      <c r="MJM99" s="129"/>
      <c r="MJN99" s="129"/>
      <c r="MJO99" s="129"/>
      <c r="MJP99" s="129"/>
      <c r="MJQ99" s="129"/>
      <c r="MJR99" s="129"/>
      <c r="MJS99" s="129"/>
      <c r="MJT99" s="129"/>
      <c r="MJU99" s="129"/>
      <c r="MJV99" s="129"/>
      <c r="MJW99" s="129"/>
      <c r="MJX99" s="129"/>
      <c r="MJY99" s="129"/>
      <c r="MJZ99" s="129"/>
      <c r="MKA99" s="129"/>
      <c r="MKB99" s="129"/>
      <c r="MKC99" s="129"/>
      <c r="MKD99" s="129"/>
      <c r="MKE99" s="129"/>
      <c r="MKF99" s="129"/>
      <c r="MKG99" s="129"/>
      <c r="MKH99" s="129"/>
      <c r="MKI99" s="129"/>
      <c r="MKJ99" s="129"/>
      <c r="MKK99" s="129"/>
      <c r="MKL99" s="129"/>
      <c r="MKM99" s="129"/>
      <c r="MKN99" s="129"/>
      <c r="MKO99" s="129"/>
      <c r="MKP99" s="129"/>
      <c r="MKQ99" s="129"/>
      <c r="MKR99" s="129"/>
      <c r="MKS99" s="129"/>
      <c r="MKT99" s="129"/>
      <c r="MKU99" s="129"/>
      <c r="MKV99" s="129"/>
      <c r="MKW99" s="129"/>
      <c r="MKX99" s="129"/>
      <c r="MKY99" s="129"/>
      <c r="MKZ99" s="129"/>
      <c r="MLA99" s="129"/>
      <c r="MLB99" s="129"/>
      <c r="MLC99" s="129"/>
      <c r="MLD99" s="129"/>
      <c r="MLE99" s="129"/>
      <c r="MLF99" s="129"/>
      <c r="MLG99" s="129"/>
      <c r="MLH99" s="129"/>
      <c r="MLI99" s="129"/>
      <c r="MLJ99" s="129"/>
      <c r="MLK99" s="129"/>
      <c r="MLL99" s="129"/>
      <c r="MLM99" s="129"/>
      <c r="MLN99" s="129"/>
      <c r="MLO99" s="129"/>
      <c r="MLP99" s="129"/>
      <c r="MLQ99" s="129"/>
      <c r="MLR99" s="129"/>
      <c r="MLS99" s="129"/>
      <c r="MLT99" s="129"/>
      <c r="MLU99" s="129"/>
      <c r="MLV99" s="129"/>
      <c r="MLW99" s="129"/>
      <c r="MLX99" s="129"/>
      <c r="MLY99" s="129"/>
      <c r="MLZ99" s="129"/>
      <c r="MMA99" s="129"/>
      <c r="MMB99" s="129"/>
      <c r="MMC99" s="129"/>
      <c r="MMD99" s="129"/>
      <c r="MME99" s="129"/>
      <c r="MMF99" s="129"/>
      <c r="MMG99" s="129"/>
      <c r="MMH99" s="129"/>
      <c r="MMI99" s="129"/>
      <c r="MMJ99" s="129"/>
      <c r="MMK99" s="129"/>
      <c r="MML99" s="129"/>
      <c r="MMM99" s="129"/>
      <c r="MMN99" s="129"/>
      <c r="MMO99" s="129"/>
      <c r="MMP99" s="129"/>
      <c r="MMQ99" s="129"/>
      <c r="MMR99" s="129"/>
      <c r="MMS99" s="129"/>
      <c r="MMT99" s="129"/>
      <c r="MMU99" s="129"/>
      <c r="MMV99" s="129"/>
      <c r="MMW99" s="129"/>
      <c r="MMX99" s="129"/>
      <c r="MMY99" s="129"/>
      <c r="MMZ99" s="129"/>
      <c r="MNA99" s="129"/>
      <c r="MNB99" s="129"/>
      <c r="MNC99" s="129"/>
      <c r="MND99" s="129"/>
      <c r="MNE99" s="129"/>
      <c r="MNF99" s="129"/>
      <c r="MNG99" s="129"/>
      <c r="MNH99" s="129"/>
      <c r="MNI99" s="129"/>
      <c r="MNJ99" s="129"/>
      <c r="MNK99" s="129"/>
      <c r="MNL99" s="129"/>
      <c r="MNM99" s="129"/>
      <c r="MNN99" s="129"/>
      <c r="MNO99" s="129"/>
      <c r="MNP99" s="129"/>
      <c r="MNQ99" s="129"/>
      <c r="MNR99" s="129"/>
      <c r="MNS99" s="129"/>
      <c r="MNT99" s="129"/>
      <c r="MNU99" s="129"/>
      <c r="MNV99" s="129"/>
      <c r="MNW99" s="129"/>
      <c r="MNX99" s="129"/>
      <c r="MNY99" s="129"/>
      <c r="MNZ99" s="129"/>
      <c r="MOA99" s="129"/>
      <c r="MOB99" s="129"/>
      <c r="MOC99" s="129"/>
      <c r="MOD99" s="129"/>
      <c r="MOE99" s="129"/>
      <c r="MOF99" s="129"/>
      <c r="MOG99" s="129"/>
      <c r="MOH99" s="129"/>
      <c r="MOI99" s="129"/>
      <c r="MOJ99" s="129"/>
      <c r="MOK99" s="129"/>
      <c r="MOL99" s="129"/>
      <c r="MOM99" s="129"/>
      <c r="MON99" s="129"/>
      <c r="MOO99" s="129"/>
      <c r="MOP99" s="129"/>
      <c r="MOQ99" s="129"/>
      <c r="MOR99" s="129"/>
      <c r="MOS99" s="129"/>
      <c r="MOT99" s="129"/>
      <c r="MOU99" s="129"/>
      <c r="MOV99" s="129"/>
      <c r="MOW99" s="129"/>
      <c r="MOX99" s="129"/>
      <c r="MOY99" s="129"/>
      <c r="MOZ99" s="129"/>
      <c r="MPA99" s="129"/>
      <c r="MPB99" s="129"/>
      <c r="MPC99" s="129"/>
      <c r="MPD99" s="129"/>
      <c r="MPE99" s="129"/>
      <c r="MPF99" s="129"/>
      <c r="MPG99" s="129"/>
      <c r="MPH99" s="129"/>
      <c r="MPI99" s="129"/>
      <c r="MPJ99" s="129"/>
      <c r="MPK99" s="129"/>
      <c r="MPL99" s="129"/>
      <c r="MPM99" s="129"/>
      <c r="MPN99" s="129"/>
      <c r="MPO99" s="129"/>
      <c r="MPP99" s="129"/>
      <c r="MPQ99" s="129"/>
      <c r="MPR99" s="129"/>
      <c r="MPS99" s="129"/>
      <c r="MPT99" s="129"/>
      <c r="MPU99" s="129"/>
      <c r="MPV99" s="129"/>
      <c r="MPW99" s="129"/>
      <c r="MPX99" s="129"/>
      <c r="MPY99" s="129"/>
      <c r="MPZ99" s="129"/>
      <c r="MQA99" s="129"/>
      <c r="MQB99" s="129"/>
      <c r="MQC99" s="129"/>
      <c r="MQD99" s="129"/>
      <c r="MQE99" s="129"/>
      <c r="MQF99" s="129"/>
      <c r="MQG99" s="129"/>
      <c r="MQH99" s="129"/>
      <c r="MQI99" s="129"/>
      <c r="MQJ99" s="129"/>
      <c r="MQK99" s="129"/>
      <c r="MQL99" s="129"/>
      <c r="MQM99" s="129"/>
      <c r="MQN99" s="129"/>
      <c r="MQO99" s="129"/>
      <c r="MQP99" s="129"/>
      <c r="MQQ99" s="129"/>
      <c r="MQR99" s="129"/>
      <c r="MQS99" s="129"/>
      <c r="MQT99" s="129"/>
      <c r="MQU99" s="129"/>
      <c r="MQV99" s="129"/>
      <c r="MQW99" s="129"/>
      <c r="MQX99" s="129"/>
      <c r="MQY99" s="129"/>
      <c r="MQZ99" s="129"/>
      <c r="MRA99" s="129"/>
      <c r="MRB99" s="129"/>
      <c r="MRC99" s="129"/>
      <c r="MRD99" s="129"/>
      <c r="MRE99" s="129"/>
      <c r="MRF99" s="129"/>
      <c r="MRG99" s="129"/>
      <c r="MRH99" s="129"/>
      <c r="MRI99" s="129"/>
      <c r="MRJ99" s="129"/>
      <c r="MRK99" s="129"/>
      <c r="MRL99" s="129"/>
      <c r="MRM99" s="129"/>
      <c r="MRN99" s="129"/>
      <c r="MRO99" s="129"/>
      <c r="MRP99" s="129"/>
      <c r="MRQ99" s="129"/>
      <c r="MRR99" s="129"/>
      <c r="MRS99" s="129"/>
      <c r="MRT99" s="129"/>
      <c r="MRU99" s="129"/>
      <c r="MRV99" s="129"/>
      <c r="MRW99" s="129"/>
      <c r="MRX99" s="129"/>
      <c r="MRY99" s="129"/>
      <c r="MRZ99" s="129"/>
      <c r="MSA99" s="129"/>
      <c r="MSB99" s="129"/>
      <c r="MSC99" s="129"/>
      <c r="MSD99" s="129"/>
      <c r="MSE99" s="129"/>
      <c r="MSF99" s="129"/>
      <c r="MSG99" s="129"/>
      <c r="MSH99" s="129"/>
      <c r="MSI99" s="129"/>
      <c r="MSJ99" s="129"/>
      <c r="MSK99" s="129"/>
      <c r="MSL99" s="129"/>
      <c r="MSM99" s="129"/>
      <c r="MSN99" s="129"/>
      <c r="MSO99" s="129"/>
      <c r="MSP99" s="129"/>
      <c r="MSQ99" s="129"/>
      <c r="MSR99" s="129"/>
      <c r="MSS99" s="129"/>
      <c r="MST99" s="129"/>
      <c r="MSU99" s="129"/>
      <c r="MSV99" s="129"/>
      <c r="MSW99" s="129"/>
      <c r="MSX99" s="129"/>
      <c r="MSY99" s="129"/>
      <c r="MSZ99" s="129"/>
      <c r="MTA99" s="129"/>
      <c r="MTB99" s="129"/>
      <c r="MTC99" s="129"/>
      <c r="MTD99" s="129"/>
      <c r="MTE99" s="129"/>
      <c r="MTF99" s="129"/>
      <c r="MTG99" s="129"/>
      <c r="MTH99" s="129"/>
      <c r="MTI99" s="129"/>
      <c r="MTJ99" s="129"/>
      <c r="MTK99" s="129"/>
      <c r="MTL99" s="129"/>
      <c r="MTM99" s="129"/>
      <c r="MTN99" s="129"/>
      <c r="MTO99" s="129"/>
      <c r="MTP99" s="129"/>
      <c r="MTQ99" s="129"/>
      <c r="MTR99" s="129"/>
      <c r="MTS99" s="129"/>
      <c r="MTT99" s="129"/>
      <c r="MTU99" s="129"/>
      <c r="MTV99" s="129"/>
      <c r="MTW99" s="129"/>
      <c r="MTX99" s="129"/>
      <c r="MTY99" s="129"/>
      <c r="MTZ99" s="129"/>
      <c r="MUA99" s="129"/>
      <c r="MUB99" s="129"/>
      <c r="MUC99" s="129"/>
      <c r="MUD99" s="129"/>
      <c r="MUE99" s="129"/>
      <c r="MUF99" s="129"/>
      <c r="MUG99" s="129"/>
      <c r="MUH99" s="129"/>
      <c r="MUI99" s="129"/>
      <c r="MUJ99" s="129"/>
      <c r="MUK99" s="129"/>
      <c r="MUL99" s="129"/>
      <c r="MUM99" s="129"/>
      <c r="MUN99" s="129"/>
      <c r="MUO99" s="129"/>
      <c r="MUP99" s="129"/>
      <c r="MUQ99" s="129"/>
      <c r="MUR99" s="129"/>
      <c r="MUS99" s="129"/>
      <c r="MUT99" s="129"/>
      <c r="MUU99" s="129"/>
      <c r="MUV99" s="129"/>
      <c r="MUW99" s="129"/>
      <c r="MUX99" s="129"/>
      <c r="MUY99" s="129"/>
      <c r="MUZ99" s="129"/>
      <c r="MVA99" s="129"/>
      <c r="MVB99" s="129"/>
      <c r="MVC99" s="129"/>
      <c r="MVD99" s="129"/>
      <c r="MVE99" s="129"/>
      <c r="MVF99" s="129"/>
      <c r="MVG99" s="129"/>
      <c r="MVH99" s="129"/>
      <c r="MVI99" s="129"/>
      <c r="MVJ99" s="129"/>
      <c r="MVK99" s="129"/>
      <c r="MVL99" s="129"/>
      <c r="MVM99" s="129"/>
      <c r="MVN99" s="129"/>
      <c r="MVO99" s="129"/>
      <c r="MVP99" s="129"/>
      <c r="MVQ99" s="129"/>
      <c r="MVR99" s="129"/>
      <c r="MVS99" s="129"/>
      <c r="MVT99" s="129"/>
      <c r="MVU99" s="129"/>
      <c r="MVV99" s="129"/>
      <c r="MVW99" s="129"/>
      <c r="MVX99" s="129"/>
      <c r="MVY99" s="129"/>
      <c r="MVZ99" s="129"/>
      <c r="MWA99" s="129"/>
      <c r="MWB99" s="129"/>
      <c r="MWC99" s="129"/>
      <c r="MWD99" s="129"/>
      <c r="MWE99" s="129"/>
      <c r="MWF99" s="129"/>
      <c r="MWG99" s="129"/>
      <c r="MWH99" s="129"/>
      <c r="MWI99" s="129"/>
      <c r="MWJ99" s="129"/>
      <c r="MWK99" s="129"/>
      <c r="MWL99" s="129"/>
      <c r="MWM99" s="129"/>
      <c r="MWN99" s="129"/>
      <c r="MWO99" s="129"/>
      <c r="MWP99" s="129"/>
      <c r="MWQ99" s="129"/>
      <c r="MWR99" s="129"/>
      <c r="MWS99" s="129"/>
      <c r="MWT99" s="129"/>
      <c r="MWU99" s="129"/>
      <c r="MWV99" s="129"/>
      <c r="MWW99" s="129"/>
      <c r="MWX99" s="129"/>
      <c r="MWY99" s="129"/>
      <c r="MWZ99" s="129"/>
      <c r="MXA99" s="129"/>
      <c r="MXB99" s="129"/>
      <c r="MXC99" s="129"/>
      <c r="MXD99" s="129"/>
      <c r="MXE99" s="129"/>
      <c r="MXF99" s="129"/>
      <c r="MXG99" s="129"/>
      <c r="MXH99" s="129"/>
      <c r="MXI99" s="129"/>
      <c r="MXJ99" s="129"/>
      <c r="MXK99" s="129"/>
      <c r="MXL99" s="129"/>
      <c r="MXM99" s="129"/>
      <c r="MXN99" s="129"/>
      <c r="MXO99" s="129"/>
      <c r="MXP99" s="129"/>
      <c r="MXQ99" s="129"/>
      <c r="MXR99" s="129"/>
      <c r="MXS99" s="129"/>
      <c r="MXT99" s="129"/>
      <c r="MXU99" s="129"/>
      <c r="MXV99" s="129"/>
      <c r="MXW99" s="129"/>
      <c r="MXX99" s="129"/>
      <c r="MXY99" s="129"/>
      <c r="MXZ99" s="129"/>
      <c r="MYA99" s="129"/>
      <c r="MYB99" s="129"/>
      <c r="MYC99" s="129"/>
      <c r="MYD99" s="129"/>
      <c r="MYE99" s="129"/>
      <c r="MYF99" s="129"/>
      <c r="MYG99" s="129"/>
      <c r="MYH99" s="129"/>
      <c r="MYI99" s="129"/>
      <c r="MYJ99" s="129"/>
      <c r="MYK99" s="129"/>
      <c r="MYL99" s="129"/>
      <c r="MYM99" s="129"/>
      <c r="MYN99" s="129"/>
      <c r="MYO99" s="129"/>
      <c r="MYP99" s="129"/>
      <c r="MYQ99" s="129"/>
      <c r="MYR99" s="129"/>
      <c r="MYS99" s="129"/>
      <c r="MYT99" s="129"/>
      <c r="MYU99" s="129"/>
      <c r="MYV99" s="129"/>
      <c r="MYW99" s="129"/>
      <c r="MYX99" s="129"/>
      <c r="MYY99" s="129"/>
      <c r="MYZ99" s="129"/>
      <c r="MZA99" s="129"/>
      <c r="MZB99" s="129"/>
      <c r="MZC99" s="129"/>
      <c r="MZD99" s="129"/>
      <c r="MZE99" s="129"/>
      <c r="MZF99" s="129"/>
      <c r="MZG99" s="129"/>
      <c r="MZH99" s="129"/>
      <c r="MZI99" s="129"/>
      <c r="MZJ99" s="129"/>
      <c r="MZK99" s="129"/>
      <c r="MZL99" s="129"/>
      <c r="MZM99" s="129"/>
      <c r="MZN99" s="129"/>
      <c r="MZO99" s="129"/>
      <c r="MZP99" s="129"/>
      <c r="MZQ99" s="129"/>
      <c r="MZR99" s="129"/>
      <c r="MZS99" s="129"/>
      <c r="MZT99" s="129"/>
      <c r="MZU99" s="129"/>
      <c r="MZV99" s="129"/>
      <c r="MZW99" s="129"/>
      <c r="MZX99" s="129"/>
      <c r="MZY99" s="129"/>
      <c r="MZZ99" s="129"/>
      <c r="NAA99" s="129"/>
      <c r="NAB99" s="129"/>
      <c r="NAC99" s="129"/>
      <c r="NAD99" s="129"/>
      <c r="NAE99" s="129"/>
      <c r="NAF99" s="129"/>
      <c r="NAG99" s="129"/>
      <c r="NAH99" s="129"/>
      <c r="NAI99" s="129"/>
      <c r="NAJ99" s="129"/>
      <c r="NAK99" s="129"/>
      <c r="NAL99" s="129"/>
      <c r="NAM99" s="129"/>
      <c r="NAN99" s="129"/>
      <c r="NAO99" s="129"/>
      <c r="NAP99" s="129"/>
      <c r="NAQ99" s="129"/>
      <c r="NAR99" s="129"/>
      <c r="NAS99" s="129"/>
      <c r="NAT99" s="129"/>
      <c r="NAU99" s="129"/>
      <c r="NAV99" s="129"/>
      <c r="NAW99" s="129"/>
      <c r="NAX99" s="129"/>
      <c r="NAY99" s="129"/>
      <c r="NAZ99" s="129"/>
      <c r="NBA99" s="129"/>
      <c r="NBB99" s="129"/>
      <c r="NBC99" s="129"/>
      <c r="NBD99" s="129"/>
      <c r="NBE99" s="129"/>
      <c r="NBF99" s="129"/>
      <c r="NBG99" s="129"/>
      <c r="NBH99" s="129"/>
      <c r="NBI99" s="129"/>
      <c r="NBJ99" s="129"/>
      <c r="NBK99" s="129"/>
      <c r="NBL99" s="129"/>
      <c r="NBM99" s="129"/>
      <c r="NBN99" s="129"/>
      <c r="NBO99" s="129"/>
      <c r="NBP99" s="129"/>
      <c r="NBQ99" s="129"/>
      <c r="NBR99" s="129"/>
      <c r="NBS99" s="129"/>
      <c r="NBT99" s="129"/>
      <c r="NBU99" s="129"/>
      <c r="NBV99" s="129"/>
      <c r="NBW99" s="129"/>
      <c r="NBX99" s="129"/>
      <c r="NBY99" s="129"/>
      <c r="NBZ99" s="129"/>
      <c r="NCA99" s="129"/>
      <c r="NCB99" s="129"/>
      <c r="NCC99" s="129"/>
      <c r="NCD99" s="129"/>
      <c r="NCE99" s="129"/>
      <c r="NCF99" s="129"/>
      <c r="NCG99" s="129"/>
      <c r="NCH99" s="129"/>
      <c r="NCI99" s="129"/>
      <c r="NCJ99" s="129"/>
      <c r="NCK99" s="129"/>
      <c r="NCL99" s="129"/>
      <c r="NCM99" s="129"/>
      <c r="NCN99" s="129"/>
      <c r="NCO99" s="129"/>
      <c r="NCP99" s="129"/>
      <c r="NCQ99" s="129"/>
      <c r="NCR99" s="129"/>
      <c r="NCS99" s="129"/>
      <c r="NCT99" s="129"/>
      <c r="NCU99" s="129"/>
      <c r="NCV99" s="129"/>
      <c r="NCW99" s="129"/>
      <c r="NCX99" s="129"/>
      <c r="NCY99" s="129"/>
      <c r="NCZ99" s="129"/>
      <c r="NDA99" s="129"/>
      <c r="NDB99" s="129"/>
      <c r="NDC99" s="129"/>
      <c r="NDD99" s="129"/>
      <c r="NDE99" s="129"/>
      <c r="NDF99" s="129"/>
      <c r="NDG99" s="129"/>
      <c r="NDH99" s="129"/>
      <c r="NDI99" s="129"/>
      <c r="NDJ99" s="129"/>
      <c r="NDK99" s="129"/>
      <c r="NDL99" s="129"/>
      <c r="NDM99" s="129"/>
      <c r="NDN99" s="129"/>
      <c r="NDO99" s="129"/>
      <c r="NDP99" s="129"/>
      <c r="NDQ99" s="129"/>
      <c r="NDR99" s="129"/>
      <c r="NDS99" s="129"/>
      <c r="NDT99" s="129"/>
      <c r="NDU99" s="129"/>
      <c r="NDV99" s="129"/>
      <c r="NDW99" s="129"/>
      <c r="NDX99" s="129"/>
      <c r="NDY99" s="129"/>
      <c r="NDZ99" s="129"/>
      <c r="NEA99" s="129"/>
      <c r="NEB99" s="129"/>
      <c r="NEC99" s="129"/>
      <c r="NED99" s="129"/>
      <c r="NEE99" s="129"/>
      <c r="NEF99" s="129"/>
      <c r="NEG99" s="129"/>
      <c r="NEH99" s="129"/>
      <c r="NEI99" s="129"/>
      <c r="NEJ99" s="129"/>
      <c r="NEK99" s="129"/>
      <c r="NEL99" s="129"/>
      <c r="NEM99" s="129"/>
      <c r="NEN99" s="129"/>
      <c r="NEO99" s="129"/>
      <c r="NEP99" s="129"/>
      <c r="NEQ99" s="129"/>
      <c r="NER99" s="129"/>
      <c r="NES99" s="129"/>
      <c r="NET99" s="129"/>
      <c r="NEU99" s="129"/>
      <c r="NEV99" s="129"/>
      <c r="NEW99" s="129"/>
      <c r="NEX99" s="129"/>
      <c r="NEY99" s="129"/>
      <c r="NEZ99" s="129"/>
      <c r="NFA99" s="129"/>
      <c r="NFB99" s="129"/>
      <c r="NFC99" s="129"/>
      <c r="NFD99" s="129"/>
      <c r="NFE99" s="129"/>
      <c r="NFF99" s="129"/>
      <c r="NFG99" s="129"/>
      <c r="NFH99" s="129"/>
      <c r="NFI99" s="129"/>
      <c r="NFJ99" s="129"/>
      <c r="NFK99" s="129"/>
      <c r="NFL99" s="129"/>
      <c r="NFM99" s="129"/>
      <c r="NFN99" s="129"/>
      <c r="NFO99" s="129"/>
      <c r="NFP99" s="129"/>
      <c r="NFQ99" s="129"/>
      <c r="NFR99" s="129"/>
      <c r="NFS99" s="129"/>
      <c r="NFT99" s="129"/>
      <c r="NFU99" s="129"/>
      <c r="NFV99" s="129"/>
      <c r="NFW99" s="129"/>
      <c r="NFX99" s="129"/>
      <c r="NFY99" s="129"/>
      <c r="NFZ99" s="129"/>
      <c r="NGA99" s="129"/>
      <c r="NGB99" s="129"/>
      <c r="NGC99" s="129"/>
      <c r="NGD99" s="129"/>
      <c r="NGE99" s="129"/>
      <c r="NGF99" s="129"/>
      <c r="NGG99" s="129"/>
      <c r="NGH99" s="129"/>
      <c r="NGI99" s="129"/>
      <c r="NGJ99" s="129"/>
      <c r="NGK99" s="129"/>
      <c r="NGL99" s="129"/>
      <c r="NGM99" s="129"/>
      <c r="NGN99" s="129"/>
      <c r="NGO99" s="129"/>
      <c r="NGP99" s="129"/>
      <c r="NGQ99" s="129"/>
      <c r="NGR99" s="129"/>
      <c r="NGS99" s="129"/>
      <c r="NGT99" s="129"/>
      <c r="NGU99" s="129"/>
      <c r="NGV99" s="129"/>
      <c r="NGW99" s="129"/>
      <c r="NGX99" s="129"/>
      <c r="NGY99" s="129"/>
      <c r="NGZ99" s="129"/>
      <c r="NHA99" s="129"/>
      <c r="NHB99" s="129"/>
      <c r="NHC99" s="129"/>
      <c r="NHD99" s="129"/>
      <c r="NHE99" s="129"/>
      <c r="NHF99" s="129"/>
      <c r="NHG99" s="129"/>
      <c r="NHH99" s="129"/>
      <c r="NHI99" s="129"/>
      <c r="NHJ99" s="129"/>
      <c r="NHK99" s="129"/>
      <c r="NHL99" s="129"/>
      <c r="NHM99" s="129"/>
      <c r="NHN99" s="129"/>
      <c r="NHO99" s="129"/>
      <c r="NHP99" s="129"/>
      <c r="NHQ99" s="129"/>
      <c r="NHR99" s="129"/>
      <c r="NHS99" s="129"/>
      <c r="NHT99" s="129"/>
      <c r="NHU99" s="129"/>
      <c r="NHV99" s="129"/>
      <c r="NHW99" s="129"/>
      <c r="NHX99" s="129"/>
      <c r="NHY99" s="129"/>
      <c r="NHZ99" s="129"/>
      <c r="NIA99" s="129"/>
      <c r="NIB99" s="129"/>
      <c r="NIC99" s="129"/>
      <c r="NID99" s="129"/>
      <c r="NIE99" s="129"/>
      <c r="NIF99" s="129"/>
      <c r="NIG99" s="129"/>
      <c r="NIH99" s="129"/>
      <c r="NII99" s="129"/>
      <c r="NIJ99" s="129"/>
      <c r="NIK99" s="129"/>
      <c r="NIL99" s="129"/>
      <c r="NIM99" s="129"/>
      <c r="NIN99" s="129"/>
      <c r="NIO99" s="129"/>
      <c r="NIP99" s="129"/>
      <c r="NIQ99" s="129"/>
      <c r="NIR99" s="129"/>
      <c r="NIS99" s="129"/>
      <c r="NIT99" s="129"/>
      <c r="NIU99" s="129"/>
      <c r="NIV99" s="129"/>
      <c r="NIW99" s="129"/>
      <c r="NIX99" s="129"/>
      <c r="NIY99" s="129"/>
      <c r="NIZ99" s="129"/>
      <c r="NJA99" s="129"/>
      <c r="NJB99" s="129"/>
      <c r="NJC99" s="129"/>
      <c r="NJD99" s="129"/>
      <c r="NJE99" s="129"/>
      <c r="NJF99" s="129"/>
      <c r="NJG99" s="129"/>
      <c r="NJH99" s="129"/>
      <c r="NJI99" s="129"/>
      <c r="NJJ99" s="129"/>
      <c r="NJK99" s="129"/>
      <c r="NJL99" s="129"/>
      <c r="NJM99" s="129"/>
      <c r="NJN99" s="129"/>
      <c r="NJO99" s="129"/>
      <c r="NJP99" s="129"/>
      <c r="NJQ99" s="129"/>
      <c r="NJR99" s="129"/>
      <c r="NJS99" s="129"/>
      <c r="NJT99" s="129"/>
      <c r="NJU99" s="129"/>
      <c r="NJV99" s="129"/>
      <c r="NJW99" s="129"/>
      <c r="NJX99" s="129"/>
      <c r="NJY99" s="129"/>
      <c r="NJZ99" s="129"/>
      <c r="NKA99" s="129"/>
      <c r="NKB99" s="129"/>
      <c r="NKC99" s="129"/>
      <c r="NKD99" s="129"/>
      <c r="NKE99" s="129"/>
      <c r="NKF99" s="129"/>
      <c r="NKG99" s="129"/>
      <c r="NKH99" s="129"/>
      <c r="NKI99" s="129"/>
      <c r="NKJ99" s="129"/>
      <c r="NKK99" s="129"/>
      <c r="NKL99" s="129"/>
      <c r="NKM99" s="129"/>
      <c r="NKN99" s="129"/>
      <c r="NKO99" s="129"/>
      <c r="NKP99" s="129"/>
      <c r="NKQ99" s="129"/>
      <c r="NKR99" s="129"/>
      <c r="NKS99" s="129"/>
      <c r="NKT99" s="129"/>
      <c r="NKU99" s="129"/>
      <c r="NKV99" s="129"/>
      <c r="NKW99" s="129"/>
      <c r="NKX99" s="129"/>
      <c r="NKY99" s="129"/>
      <c r="NKZ99" s="129"/>
      <c r="NLA99" s="129"/>
      <c r="NLB99" s="129"/>
      <c r="NLC99" s="129"/>
      <c r="NLD99" s="129"/>
      <c r="NLE99" s="129"/>
      <c r="NLF99" s="129"/>
      <c r="NLG99" s="129"/>
      <c r="NLH99" s="129"/>
      <c r="NLI99" s="129"/>
      <c r="NLJ99" s="129"/>
      <c r="NLK99" s="129"/>
      <c r="NLL99" s="129"/>
      <c r="NLM99" s="129"/>
      <c r="NLN99" s="129"/>
      <c r="NLO99" s="129"/>
      <c r="NLP99" s="129"/>
      <c r="NLQ99" s="129"/>
      <c r="NLR99" s="129"/>
      <c r="NLS99" s="129"/>
      <c r="NLT99" s="129"/>
      <c r="NLU99" s="129"/>
      <c r="NLV99" s="129"/>
      <c r="NLW99" s="129"/>
      <c r="NLX99" s="129"/>
      <c r="NLY99" s="129"/>
      <c r="NLZ99" s="129"/>
      <c r="NMA99" s="129"/>
      <c r="NMB99" s="129"/>
      <c r="NMC99" s="129"/>
      <c r="NMD99" s="129"/>
      <c r="NME99" s="129"/>
      <c r="NMF99" s="129"/>
      <c r="NMG99" s="129"/>
      <c r="NMH99" s="129"/>
      <c r="NMI99" s="129"/>
      <c r="NMJ99" s="129"/>
      <c r="NMK99" s="129"/>
      <c r="NML99" s="129"/>
      <c r="NMM99" s="129"/>
      <c r="NMN99" s="129"/>
      <c r="NMO99" s="129"/>
      <c r="NMP99" s="129"/>
      <c r="NMQ99" s="129"/>
      <c r="NMR99" s="129"/>
      <c r="NMS99" s="129"/>
      <c r="NMT99" s="129"/>
      <c r="NMU99" s="129"/>
      <c r="NMV99" s="129"/>
      <c r="NMW99" s="129"/>
      <c r="NMX99" s="129"/>
      <c r="NMY99" s="129"/>
      <c r="NMZ99" s="129"/>
      <c r="NNA99" s="129"/>
      <c r="NNB99" s="129"/>
      <c r="NNC99" s="129"/>
      <c r="NND99" s="129"/>
      <c r="NNE99" s="129"/>
      <c r="NNF99" s="129"/>
      <c r="NNG99" s="129"/>
      <c r="NNH99" s="129"/>
      <c r="NNI99" s="129"/>
      <c r="NNJ99" s="129"/>
      <c r="NNK99" s="129"/>
      <c r="NNL99" s="129"/>
      <c r="NNM99" s="129"/>
      <c r="NNN99" s="129"/>
      <c r="NNO99" s="129"/>
      <c r="NNP99" s="129"/>
      <c r="NNQ99" s="129"/>
      <c r="NNR99" s="129"/>
      <c r="NNS99" s="129"/>
      <c r="NNT99" s="129"/>
      <c r="NNU99" s="129"/>
      <c r="NNV99" s="129"/>
      <c r="NNW99" s="129"/>
      <c r="NNX99" s="129"/>
      <c r="NNY99" s="129"/>
      <c r="NNZ99" s="129"/>
      <c r="NOA99" s="129"/>
      <c r="NOB99" s="129"/>
      <c r="NOC99" s="129"/>
      <c r="NOD99" s="129"/>
      <c r="NOE99" s="129"/>
      <c r="NOF99" s="129"/>
      <c r="NOG99" s="129"/>
      <c r="NOH99" s="129"/>
      <c r="NOI99" s="129"/>
      <c r="NOJ99" s="129"/>
      <c r="NOK99" s="129"/>
      <c r="NOL99" s="129"/>
      <c r="NOM99" s="129"/>
      <c r="NON99" s="129"/>
      <c r="NOO99" s="129"/>
      <c r="NOP99" s="129"/>
      <c r="NOQ99" s="129"/>
      <c r="NOR99" s="129"/>
      <c r="NOS99" s="129"/>
      <c r="NOT99" s="129"/>
      <c r="NOU99" s="129"/>
      <c r="NOV99" s="129"/>
      <c r="NOW99" s="129"/>
      <c r="NOX99" s="129"/>
      <c r="NOY99" s="129"/>
      <c r="NOZ99" s="129"/>
      <c r="NPA99" s="129"/>
      <c r="NPB99" s="129"/>
      <c r="NPC99" s="129"/>
      <c r="NPD99" s="129"/>
      <c r="NPE99" s="129"/>
      <c r="NPF99" s="129"/>
      <c r="NPG99" s="129"/>
      <c r="NPH99" s="129"/>
      <c r="NPI99" s="129"/>
      <c r="NPJ99" s="129"/>
      <c r="NPK99" s="129"/>
      <c r="NPL99" s="129"/>
      <c r="NPM99" s="129"/>
      <c r="NPN99" s="129"/>
      <c r="NPO99" s="129"/>
      <c r="NPP99" s="129"/>
      <c r="NPQ99" s="129"/>
      <c r="NPR99" s="129"/>
      <c r="NPS99" s="129"/>
      <c r="NPT99" s="129"/>
      <c r="NPU99" s="129"/>
      <c r="NPV99" s="129"/>
      <c r="NPW99" s="129"/>
      <c r="NPX99" s="129"/>
      <c r="NPY99" s="129"/>
      <c r="NPZ99" s="129"/>
      <c r="NQA99" s="129"/>
      <c r="NQB99" s="129"/>
      <c r="NQC99" s="129"/>
      <c r="NQD99" s="129"/>
      <c r="NQE99" s="129"/>
      <c r="NQF99" s="129"/>
      <c r="NQG99" s="129"/>
      <c r="NQH99" s="129"/>
      <c r="NQI99" s="129"/>
      <c r="NQJ99" s="129"/>
      <c r="NQK99" s="129"/>
      <c r="NQL99" s="129"/>
      <c r="NQM99" s="129"/>
      <c r="NQN99" s="129"/>
      <c r="NQO99" s="129"/>
      <c r="NQP99" s="129"/>
      <c r="NQQ99" s="129"/>
      <c r="NQR99" s="129"/>
      <c r="NQS99" s="129"/>
      <c r="NQT99" s="129"/>
      <c r="NQU99" s="129"/>
      <c r="NQV99" s="129"/>
      <c r="NQW99" s="129"/>
      <c r="NQX99" s="129"/>
      <c r="NQY99" s="129"/>
      <c r="NQZ99" s="129"/>
      <c r="NRA99" s="129"/>
      <c r="NRB99" s="129"/>
      <c r="NRC99" s="129"/>
      <c r="NRD99" s="129"/>
      <c r="NRE99" s="129"/>
      <c r="NRF99" s="129"/>
      <c r="NRG99" s="129"/>
      <c r="NRH99" s="129"/>
      <c r="NRI99" s="129"/>
      <c r="NRJ99" s="129"/>
      <c r="NRK99" s="129"/>
      <c r="NRL99" s="129"/>
      <c r="NRM99" s="129"/>
      <c r="NRN99" s="129"/>
      <c r="NRO99" s="129"/>
      <c r="NRP99" s="129"/>
      <c r="NRQ99" s="129"/>
      <c r="NRR99" s="129"/>
      <c r="NRS99" s="129"/>
      <c r="NRT99" s="129"/>
      <c r="NRU99" s="129"/>
      <c r="NRV99" s="129"/>
      <c r="NRW99" s="129"/>
      <c r="NRX99" s="129"/>
      <c r="NRY99" s="129"/>
      <c r="NRZ99" s="129"/>
      <c r="NSA99" s="129"/>
      <c r="NSB99" s="129"/>
      <c r="NSC99" s="129"/>
      <c r="NSD99" s="129"/>
      <c r="NSE99" s="129"/>
      <c r="NSF99" s="129"/>
      <c r="NSG99" s="129"/>
      <c r="NSH99" s="129"/>
      <c r="NSI99" s="129"/>
      <c r="NSJ99" s="129"/>
      <c r="NSK99" s="129"/>
      <c r="NSL99" s="129"/>
      <c r="NSM99" s="129"/>
      <c r="NSN99" s="129"/>
      <c r="NSO99" s="129"/>
      <c r="NSP99" s="129"/>
      <c r="NSQ99" s="129"/>
      <c r="NSR99" s="129"/>
      <c r="NSS99" s="129"/>
      <c r="NST99" s="129"/>
      <c r="NSU99" s="129"/>
      <c r="NSV99" s="129"/>
      <c r="NSW99" s="129"/>
      <c r="NSX99" s="129"/>
      <c r="NSY99" s="129"/>
      <c r="NSZ99" s="129"/>
      <c r="NTA99" s="129"/>
      <c r="NTB99" s="129"/>
      <c r="NTC99" s="129"/>
      <c r="NTD99" s="129"/>
      <c r="NTE99" s="129"/>
      <c r="NTF99" s="129"/>
      <c r="NTG99" s="129"/>
      <c r="NTH99" s="129"/>
      <c r="NTI99" s="129"/>
      <c r="NTJ99" s="129"/>
      <c r="NTK99" s="129"/>
      <c r="NTL99" s="129"/>
      <c r="NTM99" s="129"/>
      <c r="NTN99" s="129"/>
      <c r="NTO99" s="129"/>
      <c r="NTP99" s="129"/>
      <c r="NTQ99" s="129"/>
      <c r="NTR99" s="129"/>
      <c r="NTS99" s="129"/>
      <c r="NTT99" s="129"/>
      <c r="NTU99" s="129"/>
      <c r="NTV99" s="129"/>
      <c r="NTW99" s="129"/>
      <c r="NTX99" s="129"/>
      <c r="NTY99" s="129"/>
      <c r="NTZ99" s="129"/>
      <c r="NUA99" s="129"/>
      <c r="NUB99" s="129"/>
      <c r="NUC99" s="129"/>
      <c r="NUD99" s="129"/>
      <c r="NUE99" s="129"/>
      <c r="NUF99" s="129"/>
      <c r="NUG99" s="129"/>
      <c r="NUH99" s="129"/>
      <c r="NUI99" s="129"/>
      <c r="NUJ99" s="129"/>
      <c r="NUK99" s="129"/>
      <c r="NUL99" s="129"/>
      <c r="NUM99" s="129"/>
      <c r="NUN99" s="129"/>
      <c r="NUO99" s="129"/>
      <c r="NUP99" s="129"/>
      <c r="NUQ99" s="129"/>
      <c r="NUR99" s="129"/>
      <c r="NUS99" s="129"/>
      <c r="NUT99" s="129"/>
      <c r="NUU99" s="129"/>
      <c r="NUV99" s="129"/>
      <c r="NUW99" s="129"/>
      <c r="NUX99" s="129"/>
      <c r="NUY99" s="129"/>
      <c r="NUZ99" s="129"/>
      <c r="NVA99" s="129"/>
      <c r="NVB99" s="129"/>
      <c r="NVC99" s="129"/>
      <c r="NVD99" s="129"/>
      <c r="NVE99" s="129"/>
      <c r="NVF99" s="129"/>
      <c r="NVG99" s="129"/>
      <c r="NVH99" s="129"/>
      <c r="NVI99" s="129"/>
      <c r="NVJ99" s="129"/>
      <c r="NVK99" s="129"/>
      <c r="NVL99" s="129"/>
      <c r="NVM99" s="129"/>
      <c r="NVN99" s="129"/>
      <c r="NVO99" s="129"/>
      <c r="NVP99" s="129"/>
      <c r="NVQ99" s="129"/>
      <c r="NVR99" s="129"/>
      <c r="NVS99" s="129"/>
      <c r="NVT99" s="129"/>
      <c r="NVU99" s="129"/>
      <c r="NVV99" s="129"/>
      <c r="NVW99" s="129"/>
      <c r="NVX99" s="129"/>
      <c r="NVY99" s="129"/>
      <c r="NVZ99" s="129"/>
      <c r="NWA99" s="129"/>
      <c r="NWB99" s="129"/>
      <c r="NWC99" s="129"/>
      <c r="NWD99" s="129"/>
      <c r="NWE99" s="129"/>
      <c r="NWF99" s="129"/>
      <c r="NWG99" s="129"/>
      <c r="NWH99" s="129"/>
      <c r="NWI99" s="129"/>
      <c r="NWJ99" s="129"/>
      <c r="NWK99" s="129"/>
      <c r="NWL99" s="129"/>
      <c r="NWM99" s="129"/>
      <c r="NWN99" s="129"/>
      <c r="NWO99" s="129"/>
      <c r="NWP99" s="129"/>
      <c r="NWQ99" s="129"/>
      <c r="NWR99" s="129"/>
      <c r="NWS99" s="129"/>
      <c r="NWT99" s="129"/>
      <c r="NWU99" s="129"/>
      <c r="NWV99" s="129"/>
      <c r="NWW99" s="129"/>
      <c r="NWX99" s="129"/>
      <c r="NWY99" s="129"/>
      <c r="NWZ99" s="129"/>
      <c r="NXA99" s="129"/>
      <c r="NXB99" s="129"/>
      <c r="NXC99" s="129"/>
      <c r="NXD99" s="129"/>
      <c r="NXE99" s="129"/>
      <c r="NXF99" s="129"/>
      <c r="NXG99" s="129"/>
      <c r="NXH99" s="129"/>
      <c r="NXI99" s="129"/>
      <c r="NXJ99" s="129"/>
      <c r="NXK99" s="129"/>
      <c r="NXL99" s="129"/>
      <c r="NXM99" s="129"/>
      <c r="NXN99" s="129"/>
      <c r="NXO99" s="129"/>
      <c r="NXP99" s="129"/>
      <c r="NXQ99" s="129"/>
      <c r="NXR99" s="129"/>
      <c r="NXS99" s="129"/>
      <c r="NXT99" s="129"/>
      <c r="NXU99" s="129"/>
      <c r="NXV99" s="129"/>
      <c r="NXW99" s="129"/>
      <c r="NXX99" s="129"/>
      <c r="NXY99" s="129"/>
      <c r="NXZ99" s="129"/>
      <c r="NYA99" s="129"/>
      <c r="NYB99" s="129"/>
      <c r="NYC99" s="129"/>
      <c r="NYD99" s="129"/>
      <c r="NYE99" s="129"/>
      <c r="NYF99" s="129"/>
      <c r="NYG99" s="129"/>
      <c r="NYH99" s="129"/>
      <c r="NYI99" s="129"/>
      <c r="NYJ99" s="129"/>
      <c r="NYK99" s="129"/>
      <c r="NYL99" s="129"/>
      <c r="NYM99" s="129"/>
      <c r="NYN99" s="129"/>
      <c r="NYO99" s="129"/>
      <c r="NYP99" s="129"/>
      <c r="NYQ99" s="129"/>
      <c r="NYR99" s="129"/>
      <c r="NYS99" s="129"/>
      <c r="NYT99" s="129"/>
      <c r="NYU99" s="129"/>
      <c r="NYV99" s="129"/>
      <c r="NYW99" s="129"/>
      <c r="NYX99" s="129"/>
      <c r="NYY99" s="129"/>
      <c r="NYZ99" s="129"/>
      <c r="NZA99" s="129"/>
      <c r="NZB99" s="129"/>
      <c r="NZC99" s="129"/>
      <c r="NZD99" s="129"/>
      <c r="NZE99" s="129"/>
      <c r="NZF99" s="129"/>
      <c r="NZG99" s="129"/>
      <c r="NZH99" s="129"/>
      <c r="NZI99" s="129"/>
      <c r="NZJ99" s="129"/>
      <c r="NZK99" s="129"/>
      <c r="NZL99" s="129"/>
      <c r="NZM99" s="129"/>
      <c r="NZN99" s="129"/>
      <c r="NZO99" s="129"/>
      <c r="NZP99" s="129"/>
      <c r="NZQ99" s="129"/>
      <c r="NZR99" s="129"/>
      <c r="NZS99" s="129"/>
      <c r="NZT99" s="129"/>
      <c r="NZU99" s="129"/>
      <c r="NZV99" s="129"/>
      <c r="NZW99" s="129"/>
      <c r="NZX99" s="129"/>
      <c r="NZY99" s="129"/>
      <c r="NZZ99" s="129"/>
      <c r="OAA99" s="129"/>
      <c r="OAB99" s="129"/>
      <c r="OAC99" s="129"/>
      <c r="OAD99" s="129"/>
      <c r="OAE99" s="129"/>
      <c r="OAF99" s="129"/>
      <c r="OAG99" s="129"/>
      <c r="OAH99" s="129"/>
      <c r="OAI99" s="129"/>
      <c r="OAJ99" s="129"/>
      <c r="OAK99" s="129"/>
      <c r="OAL99" s="129"/>
      <c r="OAM99" s="129"/>
      <c r="OAN99" s="129"/>
      <c r="OAO99" s="129"/>
      <c r="OAP99" s="129"/>
      <c r="OAQ99" s="129"/>
      <c r="OAR99" s="129"/>
      <c r="OAS99" s="129"/>
      <c r="OAT99" s="129"/>
      <c r="OAU99" s="129"/>
      <c r="OAV99" s="129"/>
      <c r="OAW99" s="129"/>
      <c r="OAX99" s="129"/>
      <c r="OAY99" s="129"/>
      <c r="OAZ99" s="129"/>
      <c r="OBA99" s="129"/>
      <c r="OBB99" s="129"/>
      <c r="OBC99" s="129"/>
      <c r="OBD99" s="129"/>
      <c r="OBE99" s="129"/>
      <c r="OBF99" s="129"/>
      <c r="OBG99" s="129"/>
      <c r="OBH99" s="129"/>
      <c r="OBI99" s="129"/>
      <c r="OBJ99" s="129"/>
      <c r="OBK99" s="129"/>
      <c r="OBL99" s="129"/>
      <c r="OBM99" s="129"/>
      <c r="OBN99" s="129"/>
      <c r="OBO99" s="129"/>
      <c r="OBP99" s="129"/>
      <c r="OBQ99" s="129"/>
      <c r="OBR99" s="129"/>
      <c r="OBS99" s="129"/>
      <c r="OBT99" s="129"/>
      <c r="OBU99" s="129"/>
      <c r="OBV99" s="129"/>
      <c r="OBW99" s="129"/>
      <c r="OBX99" s="129"/>
      <c r="OBY99" s="129"/>
      <c r="OBZ99" s="129"/>
      <c r="OCA99" s="129"/>
      <c r="OCB99" s="129"/>
      <c r="OCC99" s="129"/>
      <c r="OCD99" s="129"/>
      <c r="OCE99" s="129"/>
      <c r="OCF99" s="129"/>
      <c r="OCG99" s="129"/>
      <c r="OCH99" s="129"/>
      <c r="OCI99" s="129"/>
      <c r="OCJ99" s="129"/>
      <c r="OCK99" s="129"/>
      <c r="OCL99" s="129"/>
      <c r="OCM99" s="129"/>
      <c r="OCN99" s="129"/>
      <c r="OCO99" s="129"/>
      <c r="OCP99" s="129"/>
      <c r="OCQ99" s="129"/>
      <c r="OCR99" s="129"/>
      <c r="OCS99" s="129"/>
      <c r="OCT99" s="129"/>
      <c r="OCU99" s="129"/>
      <c r="OCV99" s="129"/>
      <c r="OCW99" s="129"/>
      <c r="OCX99" s="129"/>
      <c r="OCY99" s="129"/>
      <c r="OCZ99" s="129"/>
      <c r="ODA99" s="129"/>
      <c r="ODB99" s="129"/>
      <c r="ODC99" s="129"/>
      <c r="ODD99" s="129"/>
      <c r="ODE99" s="129"/>
      <c r="ODF99" s="129"/>
      <c r="ODG99" s="129"/>
      <c r="ODH99" s="129"/>
      <c r="ODI99" s="129"/>
      <c r="ODJ99" s="129"/>
      <c r="ODK99" s="129"/>
      <c r="ODL99" s="129"/>
      <c r="ODM99" s="129"/>
      <c r="ODN99" s="129"/>
      <c r="ODO99" s="129"/>
      <c r="ODP99" s="129"/>
      <c r="ODQ99" s="129"/>
      <c r="ODR99" s="129"/>
      <c r="ODS99" s="129"/>
      <c r="ODT99" s="129"/>
      <c r="ODU99" s="129"/>
      <c r="ODV99" s="129"/>
      <c r="ODW99" s="129"/>
      <c r="ODX99" s="129"/>
      <c r="ODY99" s="129"/>
      <c r="ODZ99" s="129"/>
      <c r="OEA99" s="129"/>
      <c r="OEB99" s="129"/>
      <c r="OEC99" s="129"/>
      <c r="OED99" s="129"/>
      <c r="OEE99" s="129"/>
      <c r="OEF99" s="129"/>
      <c r="OEG99" s="129"/>
      <c r="OEH99" s="129"/>
      <c r="OEI99" s="129"/>
      <c r="OEJ99" s="129"/>
      <c r="OEK99" s="129"/>
      <c r="OEL99" s="129"/>
      <c r="OEM99" s="129"/>
      <c r="OEN99" s="129"/>
      <c r="OEO99" s="129"/>
      <c r="OEP99" s="129"/>
      <c r="OEQ99" s="129"/>
      <c r="OER99" s="129"/>
      <c r="OES99" s="129"/>
      <c r="OET99" s="129"/>
      <c r="OEU99" s="129"/>
      <c r="OEV99" s="129"/>
      <c r="OEW99" s="129"/>
      <c r="OEX99" s="129"/>
      <c r="OEY99" s="129"/>
      <c r="OEZ99" s="129"/>
      <c r="OFA99" s="129"/>
      <c r="OFB99" s="129"/>
      <c r="OFC99" s="129"/>
      <c r="OFD99" s="129"/>
      <c r="OFE99" s="129"/>
      <c r="OFF99" s="129"/>
      <c r="OFG99" s="129"/>
      <c r="OFH99" s="129"/>
      <c r="OFI99" s="129"/>
      <c r="OFJ99" s="129"/>
      <c r="OFK99" s="129"/>
      <c r="OFL99" s="129"/>
      <c r="OFM99" s="129"/>
      <c r="OFN99" s="129"/>
      <c r="OFO99" s="129"/>
      <c r="OFP99" s="129"/>
      <c r="OFQ99" s="129"/>
      <c r="OFR99" s="129"/>
      <c r="OFS99" s="129"/>
      <c r="OFT99" s="129"/>
      <c r="OFU99" s="129"/>
      <c r="OFV99" s="129"/>
      <c r="OFW99" s="129"/>
      <c r="OFX99" s="129"/>
      <c r="OFY99" s="129"/>
      <c r="OFZ99" s="129"/>
      <c r="OGA99" s="129"/>
      <c r="OGB99" s="129"/>
      <c r="OGC99" s="129"/>
      <c r="OGD99" s="129"/>
      <c r="OGE99" s="129"/>
      <c r="OGF99" s="129"/>
      <c r="OGG99" s="129"/>
      <c r="OGH99" s="129"/>
      <c r="OGI99" s="129"/>
      <c r="OGJ99" s="129"/>
      <c r="OGK99" s="129"/>
      <c r="OGL99" s="129"/>
      <c r="OGM99" s="129"/>
      <c r="OGN99" s="129"/>
      <c r="OGO99" s="129"/>
      <c r="OGP99" s="129"/>
      <c r="OGQ99" s="129"/>
      <c r="OGR99" s="129"/>
      <c r="OGS99" s="129"/>
      <c r="OGT99" s="129"/>
      <c r="OGU99" s="129"/>
      <c r="OGV99" s="129"/>
      <c r="OGW99" s="129"/>
      <c r="OGX99" s="129"/>
      <c r="OGY99" s="129"/>
      <c r="OGZ99" s="129"/>
      <c r="OHA99" s="129"/>
      <c r="OHB99" s="129"/>
      <c r="OHC99" s="129"/>
      <c r="OHD99" s="129"/>
      <c r="OHE99" s="129"/>
      <c r="OHF99" s="129"/>
      <c r="OHG99" s="129"/>
      <c r="OHH99" s="129"/>
      <c r="OHI99" s="129"/>
      <c r="OHJ99" s="129"/>
      <c r="OHK99" s="129"/>
      <c r="OHL99" s="129"/>
      <c r="OHM99" s="129"/>
      <c r="OHN99" s="129"/>
      <c r="OHO99" s="129"/>
      <c r="OHP99" s="129"/>
      <c r="OHQ99" s="129"/>
      <c r="OHR99" s="129"/>
      <c r="OHS99" s="129"/>
      <c r="OHT99" s="129"/>
      <c r="OHU99" s="129"/>
      <c r="OHV99" s="129"/>
      <c r="OHW99" s="129"/>
      <c r="OHX99" s="129"/>
      <c r="OHY99" s="129"/>
      <c r="OHZ99" s="129"/>
      <c r="OIA99" s="129"/>
      <c r="OIB99" s="129"/>
      <c r="OIC99" s="129"/>
      <c r="OID99" s="129"/>
      <c r="OIE99" s="129"/>
      <c r="OIF99" s="129"/>
      <c r="OIG99" s="129"/>
      <c r="OIH99" s="129"/>
      <c r="OII99" s="129"/>
      <c r="OIJ99" s="129"/>
      <c r="OIK99" s="129"/>
      <c r="OIL99" s="129"/>
      <c r="OIM99" s="129"/>
      <c r="OIN99" s="129"/>
      <c r="OIO99" s="129"/>
      <c r="OIP99" s="129"/>
      <c r="OIQ99" s="129"/>
      <c r="OIR99" s="129"/>
      <c r="OIS99" s="129"/>
      <c r="OIT99" s="129"/>
      <c r="OIU99" s="129"/>
      <c r="OIV99" s="129"/>
      <c r="OIW99" s="129"/>
      <c r="OIX99" s="129"/>
      <c r="OIY99" s="129"/>
      <c r="OIZ99" s="129"/>
      <c r="OJA99" s="129"/>
      <c r="OJB99" s="129"/>
      <c r="OJC99" s="129"/>
      <c r="OJD99" s="129"/>
      <c r="OJE99" s="129"/>
      <c r="OJF99" s="129"/>
      <c r="OJG99" s="129"/>
      <c r="OJH99" s="129"/>
      <c r="OJI99" s="129"/>
      <c r="OJJ99" s="129"/>
      <c r="OJK99" s="129"/>
      <c r="OJL99" s="129"/>
      <c r="OJM99" s="129"/>
      <c r="OJN99" s="129"/>
      <c r="OJO99" s="129"/>
      <c r="OJP99" s="129"/>
      <c r="OJQ99" s="129"/>
      <c r="OJR99" s="129"/>
      <c r="OJS99" s="129"/>
      <c r="OJT99" s="129"/>
      <c r="OJU99" s="129"/>
      <c r="OJV99" s="129"/>
      <c r="OJW99" s="129"/>
      <c r="OJX99" s="129"/>
      <c r="OJY99" s="129"/>
      <c r="OJZ99" s="129"/>
      <c r="OKA99" s="129"/>
      <c r="OKB99" s="129"/>
      <c r="OKC99" s="129"/>
      <c r="OKD99" s="129"/>
      <c r="OKE99" s="129"/>
      <c r="OKF99" s="129"/>
      <c r="OKG99" s="129"/>
      <c r="OKH99" s="129"/>
      <c r="OKI99" s="129"/>
      <c r="OKJ99" s="129"/>
      <c r="OKK99" s="129"/>
      <c r="OKL99" s="129"/>
      <c r="OKM99" s="129"/>
      <c r="OKN99" s="129"/>
      <c r="OKO99" s="129"/>
      <c r="OKP99" s="129"/>
      <c r="OKQ99" s="129"/>
      <c r="OKR99" s="129"/>
      <c r="OKS99" s="129"/>
      <c r="OKT99" s="129"/>
      <c r="OKU99" s="129"/>
      <c r="OKV99" s="129"/>
      <c r="OKW99" s="129"/>
      <c r="OKX99" s="129"/>
      <c r="OKY99" s="129"/>
      <c r="OKZ99" s="129"/>
      <c r="OLA99" s="129"/>
      <c r="OLB99" s="129"/>
      <c r="OLC99" s="129"/>
      <c r="OLD99" s="129"/>
      <c r="OLE99" s="129"/>
      <c r="OLF99" s="129"/>
      <c r="OLG99" s="129"/>
      <c r="OLH99" s="129"/>
      <c r="OLI99" s="129"/>
      <c r="OLJ99" s="129"/>
      <c r="OLK99" s="129"/>
      <c r="OLL99" s="129"/>
      <c r="OLM99" s="129"/>
      <c r="OLN99" s="129"/>
      <c r="OLO99" s="129"/>
      <c r="OLP99" s="129"/>
      <c r="OLQ99" s="129"/>
      <c r="OLR99" s="129"/>
      <c r="OLS99" s="129"/>
      <c r="OLT99" s="129"/>
      <c r="OLU99" s="129"/>
      <c r="OLV99" s="129"/>
      <c r="OLW99" s="129"/>
      <c r="OLX99" s="129"/>
      <c r="OLY99" s="129"/>
      <c r="OLZ99" s="129"/>
      <c r="OMA99" s="129"/>
      <c r="OMB99" s="129"/>
      <c r="OMC99" s="129"/>
      <c r="OMD99" s="129"/>
      <c r="OME99" s="129"/>
      <c r="OMF99" s="129"/>
      <c r="OMG99" s="129"/>
      <c r="OMH99" s="129"/>
      <c r="OMI99" s="129"/>
      <c r="OMJ99" s="129"/>
      <c r="OMK99" s="129"/>
      <c r="OML99" s="129"/>
      <c r="OMM99" s="129"/>
      <c r="OMN99" s="129"/>
      <c r="OMO99" s="129"/>
      <c r="OMP99" s="129"/>
      <c r="OMQ99" s="129"/>
      <c r="OMR99" s="129"/>
      <c r="OMS99" s="129"/>
      <c r="OMT99" s="129"/>
      <c r="OMU99" s="129"/>
      <c r="OMV99" s="129"/>
      <c r="OMW99" s="129"/>
      <c r="OMX99" s="129"/>
      <c r="OMY99" s="129"/>
      <c r="OMZ99" s="129"/>
      <c r="ONA99" s="129"/>
      <c r="ONB99" s="129"/>
      <c r="ONC99" s="129"/>
      <c r="OND99" s="129"/>
      <c r="ONE99" s="129"/>
      <c r="ONF99" s="129"/>
      <c r="ONG99" s="129"/>
      <c r="ONH99" s="129"/>
      <c r="ONI99" s="129"/>
      <c r="ONJ99" s="129"/>
      <c r="ONK99" s="129"/>
      <c r="ONL99" s="129"/>
      <c r="ONM99" s="129"/>
      <c r="ONN99" s="129"/>
      <c r="ONO99" s="129"/>
      <c r="ONP99" s="129"/>
      <c r="ONQ99" s="129"/>
      <c r="ONR99" s="129"/>
      <c r="ONS99" s="129"/>
      <c r="ONT99" s="129"/>
      <c r="ONU99" s="129"/>
      <c r="ONV99" s="129"/>
      <c r="ONW99" s="129"/>
      <c r="ONX99" s="129"/>
      <c r="ONY99" s="129"/>
      <c r="ONZ99" s="129"/>
      <c r="OOA99" s="129"/>
      <c r="OOB99" s="129"/>
      <c r="OOC99" s="129"/>
      <c r="OOD99" s="129"/>
      <c r="OOE99" s="129"/>
      <c r="OOF99" s="129"/>
      <c r="OOG99" s="129"/>
      <c r="OOH99" s="129"/>
      <c r="OOI99" s="129"/>
      <c r="OOJ99" s="129"/>
      <c r="OOK99" s="129"/>
      <c r="OOL99" s="129"/>
      <c r="OOM99" s="129"/>
      <c r="OON99" s="129"/>
      <c r="OOO99" s="129"/>
      <c r="OOP99" s="129"/>
      <c r="OOQ99" s="129"/>
      <c r="OOR99" s="129"/>
      <c r="OOS99" s="129"/>
      <c r="OOT99" s="129"/>
      <c r="OOU99" s="129"/>
      <c r="OOV99" s="129"/>
      <c r="OOW99" s="129"/>
      <c r="OOX99" s="129"/>
      <c r="OOY99" s="129"/>
      <c r="OOZ99" s="129"/>
      <c r="OPA99" s="129"/>
      <c r="OPB99" s="129"/>
      <c r="OPC99" s="129"/>
      <c r="OPD99" s="129"/>
      <c r="OPE99" s="129"/>
      <c r="OPF99" s="129"/>
      <c r="OPG99" s="129"/>
      <c r="OPH99" s="129"/>
      <c r="OPI99" s="129"/>
      <c r="OPJ99" s="129"/>
      <c r="OPK99" s="129"/>
      <c r="OPL99" s="129"/>
      <c r="OPM99" s="129"/>
      <c r="OPN99" s="129"/>
      <c r="OPO99" s="129"/>
      <c r="OPP99" s="129"/>
      <c r="OPQ99" s="129"/>
      <c r="OPR99" s="129"/>
      <c r="OPS99" s="129"/>
      <c r="OPT99" s="129"/>
      <c r="OPU99" s="129"/>
      <c r="OPV99" s="129"/>
      <c r="OPW99" s="129"/>
      <c r="OPX99" s="129"/>
      <c r="OPY99" s="129"/>
      <c r="OPZ99" s="129"/>
      <c r="OQA99" s="129"/>
      <c r="OQB99" s="129"/>
      <c r="OQC99" s="129"/>
      <c r="OQD99" s="129"/>
      <c r="OQE99" s="129"/>
      <c r="OQF99" s="129"/>
      <c r="OQG99" s="129"/>
      <c r="OQH99" s="129"/>
      <c r="OQI99" s="129"/>
      <c r="OQJ99" s="129"/>
      <c r="OQK99" s="129"/>
      <c r="OQL99" s="129"/>
      <c r="OQM99" s="129"/>
      <c r="OQN99" s="129"/>
      <c r="OQO99" s="129"/>
      <c r="OQP99" s="129"/>
      <c r="OQQ99" s="129"/>
      <c r="OQR99" s="129"/>
      <c r="OQS99" s="129"/>
      <c r="OQT99" s="129"/>
      <c r="OQU99" s="129"/>
      <c r="OQV99" s="129"/>
      <c r="OQW99" s="129"/>
      <c r="OQX99" s="129"/>
      <c r="OQY99" s="129"/>
      <c r="OQZ99" s="129"/>
      <c r="ORA99" s="129"/>
      <c r="ORB99" s="129"/>
      <c r="ORC99" s="129"/>
      <c r="ORD99" s="129"/>
      <c r="ORE99" s="129"/>
      <c r="ORF99" s="129"/>
      <c r="ORG99" s="129"/>
      <c r="ORH99" s="129"/>
      <c r="ORI99" s="129"/>
      <c r="ORJ99" s="129"/>
      <c r="ORK99" s="129"/>
      <c r="ORL99" s="129"/>
      <c r="ORM99" s="129"/>
      <c r="ORN99" s="129"/>
      <c r="ORO99" s="129"/>
      <c r="ORP99" s="129"/>
      <c r="ORQ99" s="129"/>
      <c r="ORR99" s="129"/>
      <c r="ORS99" s="129"/>
      <c r="ORT99" s="129"/>
      <c r="ORU99" s="129"/>
      <c r="ORV99" s="129"/>
      <c r="ORW99" s="129"/>
      <c r="ORX99" s="129"/>
      <c r="ORY99" s="129"/>
      <c r="ORZ99" s="129"/>
      <c r="OSA99" s="129"/>
      <c r="OSB99" s="129"/>
      <c r="OSC99" s="129"/>
      <c r="OSD99" s="129"/>
      <c r="OSE99" s="129"/>
      <c r="OSF99" s="129"/>
      <c r="OSG99" s="129"/>
      <c r="OSH99" s="129"/>
      <c r="OSI99" s="129"/>
      <c r="OSJ99" s="129"/>
      <c r="OSK99" s="129"/>
      <c r="OSL99" s="129"/>
      <c r="OSM99" s="129"/>
      <c r="OSN99" s="129"/>
      <c r="OSO99" s="129"/>
      <c r="OSP99" s="129"/>
      <c r="OSQ99" s="129"/>
      <c r="OSR99" s="129"/>
      <c r="OSS99" s="129"/>
      <c r="OST99" s="129"/>
      <c r="OSU99" s="129"/>
      <c r="OSV99" s="129"/>
      <c r="OSW99" s="129"/>
      <c r="OSX99" s="129"/>
      <c r="OSY99" s="129"/>
      <c r="OSZ99" s="129"/>
      <c r="OTA99" s="129"/>
      <c r="OTB99" s="129"/>
      <c r="OTC99" s="129"/>
      <c r="OTD99" s="129"/>
      <c r="OTE99" s="129"/>
      <c r="OTF99" s="129"/>
      <c r="OTG99" s="129"/>
      <c r="OTH99" s="129"/>
      <c r="OTI99" s="129"/>
      <c r="OTJ99" s="129"/>
      <c r="OTK99" s="129"/>
      <c r="OTL99" s="129"/>
      <c r="OTM99" s="129"/>
      <c r="OTN99" s="129"/>
      <c r="OTO99" s="129"/>
      <c r="OTP99" s="129"/>
      <c r="OTQ99" s="129"/>
      <c r="OTR99" s="129"/>
      <c r="OTS99" s="129"/>
      <c r="OTT99" s="129"/>
      <c r="OTU99" s="129"/>
      <c r="OTV99" s="129"/>
      <c r="OTW99" s="129"/>
      <c r="OTX99" s="129"/>
      <c r="OTY99" s="129"/>
      <c r="OTZ99" s="129"/>
      <c r="OUA99" s="129"/>
      <c r="OUB99" s="129"/>
      <c r="OUC99" s="129"/>
      <c r="OUD99" s="129"/>
      <c r="OUE99" s="129"/>
      <c r="OUF99" s="129"/>
      <c r="OUG99" s="129"/>
      <c r="OUH99" s="129"/>
      <c r="OUI99" s="129"/>
      <c r="OUJ99" s="129"/>
      <c r="OUK99" s="129"/>
      <c r="OUL99" s="129"/>
      <c r="OUM99" s="129"/>
      <c r="OUN99" s="129"/>
      <c r="OUO99" s="129"/>
      <c r="OUP99" s="129"/>
      <c r="OUQ99" s="129"/>
      <c r="OUR99" s="129"/>
      <c r="OUS99" s="129"/>
      <c r="OUT99" s="129"/>
      <c r="OUU99" s="129"/>
      <c r="OUV99" s="129"/>
      <c r="OUW99" s="129"/>
      <c r="OUX99" s="129"/>
      <c r="OUY99" s="129"/>
      <c r="OUZ99" s="129"/>
      <c r="OVA99" s="129"/>
      <c r="OVB99" s="129"/>
      <c r="OVC99" s="129"/>
      <c r="OVD99" s="129"/>
      <c r="OVE99" s="129"/>
      <c r="OVF99" s="129"/>
      <c r="OVG99" s="129"/>
      <c r="OVH99" s="129"/>
      <c r="OVI99" s="129"/>
      <c r="OVJ99" s="129"/>
      <c r="OVK99" s="129"/>
      <c r="OVL99" s="129"/>
      <c r="OVM99" s="129"/>
      <c r="OVN99" s="129"/>
      <c r="OVO99" s="129"/>
      <c r="OVP99" s="129"/>
      <c r="OVQ99" s="129"/>
      <c r="OVR99" s="129"/>
      <c r="OVS99" s="129"/>
      <c r="OVT99" s="129"/>
      <c r="OVU99" s="129"/>
      <c r="OVV99" s="129"/>
      <c r="OVW99" s="129"/>
      <c r="OVX99" s="129"/>
      <c r="OVY99" s="129"/>
      <c r="OVZ99" s="129"/>
      <c r="OWA99" s="129"/>
      <c r="OWB99" s="129"/>
      <c r="OWC99" s="129"/>
      <c r="OWD99" s="129"/>
      <c r="OWE99" s="129"/>
      <c r="OWF99" s="129"/>
      <c r="OWG99" s="129"/>
      <c r="OWH99" s="129"/>
      <c r="OWI99" s="129"/>
      <c r="OWJ99" s="129"/>
      <c r="OWK99" s="129"/>
      <c r="OWL99" s="129"/>
      <c r="OWM99" s="129"/>
      <c r="OWN99" s="129"/>
      <c r="OWO99" s="129"/>
      <c r="OWP99" s="129"/>
      <c r="OWQ99" s="129"/>
      <c r="OWR99" s="129"/>
      <c r="OWS99" s="129"/>
      <c r="OWT99" s="129"/>
      <c r="OWU99" s="129"/>
      <c r="OWV99" s="129"/>
      <c r="OWW99" s="129"/>
      <c r="OWX99" s="129"/>
      <c r="OWY99" s="129"/>
      <c r="OWZ99" s="129"/>
      <c r="OXA99" s="129"/>
      <c r="OXB99" s="129"/>
      <c r="OXC99" s="129"/>
      <c r="OXD99" s="129"/>
      <c r="OXE99" s="129"/>
      <c r="OXF99" s="129"/>
      <c r="OXG99" s="129"/>
      <c r="OXH99" s="129"/>
      <c r="OXI99" s="129"/>
      <c r="OXJ99" s="129"/>
      <c r="OXK99" s="129"/>
      <c r="OXL99" s="129"/>
      <c r="OXM99" s="129"/>
      <c r="OXN99" s="129"/>
      <c r="OXO99" s="129"/>
      <c r="OXP99" s="129"/>
      <c r="OXQ99" s="129"/>
      <c r="OXR99" s="129"/>
      <c r="OXS99" s="129"/>
      <c r="OXT99" s="129"/>
      <c r="OXU99" s="129"/>
      <c r="OXV99" s="129"/>
      <c r="OXW99" s="129"/>
      <c r="OXX99" s="129"/>
      <c r="OXY99" s="129"/>
      <c r="OXZ99" s="129"/>
      <c r="OYA99" s="129"/>
      <c r="OYB99" s="129"/>
      <c r="OYC99" s="129"/>
      <c r="OYD99" s="129"/>
      <c r="OYE99" s="129"/>
      <c r="OYF99" s="129"/>
      <c r="OYG99" s="129"/>
      <c r="OYH99" s="129"/>
      <c r="OYI99" s="129"/>
      <c r="OYJ99" s="129"/>
      <c r="OYK99" s="129"/>
      <c r="OYL99" s="129"/>
      <c r="OYM99" s="129"/>
      <c r="OYN99" s="129"/>
      <c r="OYO99" s="129"/>
      <c r="OYP99" s="129"/>
      <c r="OYQ99" s="129"/>
      <c r="OYR99" s="129"/>
      <c r="OYS99" s="129"/>
      <c r="OYT99" s="129"/>
      <c r="OYU99" s="129"/>
      <c r="OYV99" s="129"/>
      <c r="OYW99" s="129"/>
      <c r="OYX99" s="129"/>
      <c r="OYY99" s="129"/>
      <c r="OYZ99" s="129"/>
      <c r="OZA99" s="129"/>
      <c r="OZB99" s="129"/>
      <c r="OZC99" s="129"/>
      <c r="OZD99" s="129"/>
      <c r="OZE99" s="129"/>
      <c r="OZF99" s="129"/>
      <c r="OZG99" s="129"/>
      <c r="OZH99" s="129"/>
      <c r="OZI99" s="129"/>
      <c r="OZJ99" s="129"/>
      <c r="OZK99" s="129"/>
      <c r="OZL99" s="129"/>
      <c r="OZM99" s="129"/>
      <c r="OZN99" s="129"/>
      <c r="OZO99" s="129"/>
      <c r="OZP99" s="129"/>
      <c r="OZQ99" s="129"/>
      <c r="OZR99" s="129"/>
      <c r="OZS99" s="129"/>
      <c r="OZT99" s="129"/>
      <c r="OZU99" s="129"/>
      <c r="OZV99" s="129"/>
      <c r="OZW99" s="129"/>
      <c r="OZX99" s="129"/>
      <c r="OZY99" s="129"/>
      <c r="OZZ99" s="129"/>
      <c r="PAA99" s="129"/>
      <c r="PAB99" s="129"/>
      <c r="PAC99" s="129"/>
      <c r="PAD99" s="129"/>
      <c r="PAE99" s="129"/>
      <c r="PAF99" s="129"/>
      <c r="PAG99" s="129"/>
      <c r="PAH99" s="129"/>
      <c r="PAI99" s="129"/>
      <c r="PAJ99" s="129"/>
      <c r="PAK99" s="129"/>
      <c r="PAL99" s="129"/>
      <c r="PAM99" s="129"/>
      <c r="PAN99" s="129"/>
      <c r="PAO99" s="129"/>
      <c r="PAP99" s="129"/>
      <c r="PAQ99" s="129"/>
      <c r="PAR99" s="129"/>
      <c r="PAS99" s="129"/>
      <c r="PAT99" s="129"/>
      <c r="PAU99" s="129"/>
      <c r="PAV99" s="129"/>
      <c r="PAW99" s="129"/>
      <c r="PAX99" s="129"/>
      <c r="PAY99" s="129"/>
      <c r="PAZ99" s="129"/>
      <c r="PBA99" s="129"/>
      <c r="PBB99" s="129"/>
      <c r="PBC99" s="129"/>
      <c r="PBD99" s="129"/>
      <c r="PBE99" s="129"/>
      <c r="PBF99" s="129"/>
      <c r="PBG99" s="129"/>
      <c r="PBH99" s="129"/>
      <c r="PBI99" s="129"/>
      <c r="PBJ99" s="129"/>
      <c r="PBK99" s="129"/>
      <c r="PBL99" s="129"/>
      <c r="PBM99" s="129"/>
      <c r="PBN99" s="129"/>
      <c r="PBO99" s="129"/>
      <c r="PBP99" s="129"/>
      <c r="PBQ99" s="129"/>
      <c r="PBR99" s="129"/>
      <c r="PBS99" s="129"/>
      <c r="PBT99" s="129"/>
      <c r="PBU99" s="129"/>
      <c r="PBV99" s="129"/>
      <c r="PBW99" s="129"/>
      <c r="PBX99" s="129"/>
      <c r="PBY99" s="129"/>
      <c r="PBZ99" s="129"/>
      <c r="PCA99" s="129"/>
      <c r="PCB99" s="129"/>
      <c r="PCC99" s="129"/>
      <c r="PCD99" s="129"/>
      <c r="PCE99" s="129"/>
      <c r="PCF99" s="129"/>
      <c r="PCG99" s="129"/>
      <c r="PCH99" s="129"/>
      <c r="PCI99" s="129"/>
      <c r="PCJ99" s="129"/>
      <c r="PCK99" s="129"/>
      <c r="PCL99" s="129"/>
      <c r="PCM99" s="129"/>
      <c r="PCN99" s="129"/>
      <c r="PCO99" s="129"/>
      <c r="PCP99" s="129"/>
      <c r="PCQ99" s="129"/>
      <c r="PCR99" s="129"/>
      <c r="PCS99" s="129"/>
      <c r="PCT99" s="129"/>
      <c r="PCU99" s="129"/>
      <c r="PCV99" s="129"/>
      <c r="PCW99" s="129"/>
      <c r="PCX99" s="129"/>
      <c r="PCY99" s="129"/>
      <c r="PCZ99" s="129"/>
      <c r="PDA99" s="129"/>
      <c r="PDB99" s="129"/>
      <c r="PDC99" s="129"/>
      <c r="PDD99" s="129"/>
      <c r="PDE99" s="129"/>
      <c r="PDF99" s="129"/>
      <c r="PDG99" s="129"/>
      <c r="PDH99" s="129"/>
      <c r="PDI99" s="129"/>
      <c r="PDJ99" s="129"/>
      <c r="PDK99" s="129"/>
      <c r="PDL99" s="129"/>
      <c r="PDM99" s="129"/>
      <c r="PDN99" s="129"/>
      <c r="PDO99" s="129"/>
      <c r="PDP99" s="129"/>
      <c r="PDQ99" s="129"/>
      <c r="PDR99" s="129"/>
      <c r="PDS99" s="129"/>
      <c r="PDT99" s="129"/>
      <c r="PDU99" s="129"/>
      <c r="PDV99" s="129"/>
      <c r="PDW99" s="129"/>
      <c r="PDX99" s="129"/>
      <c r="PDY99" s="129"/>
      <c r="PDZ99" s="129"/>
      <c r="PEA99" s="129"/>
      <c r="PEB99" s="129"/>
      <c r="PEC99" s="129"/>
      <c r="PED99" s="129"/>
      <c r="PEE99" s="129"/>
      <c r="PEF99" s="129"/>
      <c r="PEG99" s="129"/>
      <c r="PEH99" s="129"/>
      <c r="PEI99" s="129"/>
      <c r="PEJ99" s="129"/>
      <c r="PEK99" s="129"/>
      <c r="PEL99" s="129"/>
      <c r="PEM99" s="129"/>
      <c r="PEN99" s="129"/>
      <c r="PEO99" s="129"/>
      <c r="PEP99" s="129"/>
      <c r="PEQ99" s="129"/>
      <c r="PER99" s="129"/>
      <c r="PES99" s="129"/>
      <c r="PET99" s="129"/>
      <c r="PEU99" s="129"/>
      <c r="PEV99" s="129"/>
      <c r="PEW99" s="129"/>
      <c r="PEX99" s="129"/>
      <c r="PEY99" s="129"/>
      <c r="PEZ99" s="129"/>
      <c r="PFA99" s="129"/>
      <c r="PFB99" s="129"/>
      <c r="PFC99" s="129"/>
      <c r="PFD99" s="129"/>
      <c r="PFE99" s="129"/>
      <c r="PFF99" s="129"/>
      <c r="PFG99" s="129"/>
      <c r="PFH99" s="129"/>
      <c r="PFI99" s="129"/>
      <c r="PFJ99" s="129"/>
      <c r="PFK99" s="129"/>
      <c r="PFL99" s="129"/>
      <c r="PFM99" s="129"/>
      <c r="PFN99" s="129"/>
      <c r="PFO99" s="129"/>
      <c r="PFP99" s="129"/>
      <c r="PFQ99" s="129"/>
      <c r="PFR99" s="129"/>
      <c r="PFS99" s="129"/>
      <c r="PFT99" s="129"/>
      <c r="PFU99" s="129"/>
      <c r="PFV99" s="129"/>
      <c r="PFW99" s="129"/>
      <c r="PFX99" s="129"/>
      <c r="PFY99" s="129"/>
      <c r="PFZ99" s="129"/>
      <c r="PGA99" s="129"/>
      <c r="PGB99" s="129"/>
      <c r="PGC99" s="129"/>
      <c r="PGD99" s="129"/>
      <c r="PGE99" s="129"/>
      <c r="PGF99" s="129"/>
      <c r="PGG99" s="129"/>
      <c r="PGH99" s="129"/>
      <c r="PGI99" s="129"/>
      <c r="PGJ99" s="129"/>
      <c r="PGK99" s="129"/>
      <c r="PGL99" s="129"/>
      <c r="PGM99" s="129"/>
      <c r="PGN99" s="129"/>
      <c r="PGO99" s="129"/>
      <c r="PGP99" s="129"/>
      <c r="PGQ99" s="129"/>
      <c r="PGR99" s="129"/>
      <c r="PGS99" s="129"/>
      <c r="PGT99" s="129"/>
      <c r="PGU99" s="129"/>
      <c r="PGV99" s="129"/>
      <c r="PGW99" s="129"/>
      <c r="PGX99" s="129"/>
      <c r="PGY99" s="129"/>
      <c r="PGZ99" s="129"/>
      <c r="PHA99" s="129"/>
      <c r="PHB99" s="129"/>
      <c r="PHC99" s="129"/>
      <c r="PHD99" s="129"/>
      <c r="PHE99" s="129"/>
      <c r="PHF99" s="129"/>
      <c r="PHG99" s="129"/>
      <c r="PHH99" s="129"/>
      <c r="PHI99" s="129"/>
      <c r="PHJ99" s="129"/>
      <c r="PHK99" s="129"/>
      <c r="PHL99" s="129"/>
      <c r="PHM99" s="129"/>
      <c r="PHN99" s="129"/>
      <c r="PHO99" s="129"/>
      <c r="PHP99" s="129"/>
      <c r="PHQ99" s="129"/>
      <c r="PHR99" s="129"/>
      <c r="PHS99" s="129"/>
      <c r="PHT99" s="129"/>
      <c r="PHU99" s="129"/>
      <c r="PHV99" s="129"/>
      <c r="PHW99" s="129"/>
      <c r="PHX99" s="129"/>
      <c r="PHY99" s="129"/>
      <c r="PHZ99" s="129"/>
      <c r="PIA99" s="129"/>
      <c r="PIB99" s="129"/>
      <c r="PIC99" s="129"/>
      <c r="PID99" s="129"/>
      <c r="PIE99" s="129"/>
      <c r="PIF99" s="129"/>
      <c r="PIG99" s="129"/>
      <c r="PIH99" s="129"/>
      <c r="PII99" s="129"/>
      <c r="PIJ99" s="129"/>
      <c r="PIK99" s="129"/>
      <c r="PIL99" s="129"/>
      <c r="PIM99" s="129"/>
      <c r="PIN99" s="129"/>
      <c r="PIO99" s="129"/>
      <c r="PIP99" s="129"/>
      <c r="PIQ99" s="129"/>
      <c r="PIR99" s="129"/>
      <c r="PIS99" s="129"/>
      <c r="PIT99" s="129"/>
      <c r="PIU99" s="129"/>
      <c r="PIV99" s="129"/>
      <c r="PIW99" s="129"/>
      <c r="PIX99" s="129"/>
      <c r="PIY99" s="129"/>
      <c r="PIZ99" s="129"/>
      <c r="PJA99" s="129"/>
      <c r="PJB99" s="129"/>
      <c r="PJC99" s="129"/>
      <c r="PJD99" s="129"/>
      <c r="PJE99" s="129"/>
      <c r="PJF99" s="129"/>
      <c r="PJG99" s="129"/>
      <c r="PJH99" s="129"/>
      <c r="PJI99" s="129"/>
      <c r="PJJ99" s="129"/>
      <c r="PJK99" s="129"/>
      <c r="PJL99" s="129"/>
      <c r="PJM99" s="129"/>
      <c r="PJN99" s="129"/>
      <c r="PJO99" s="129"/>
      <c r="PJP99" s="129"/>
      <c r="PJQ99" s="129"/>
      <c r="PJR99" s="129"/>
      <c r="PJS99" s="129"/>
      <c r="PJT99" s="129"/>
      <c r="PJU99" s="129"/>
      <c r="PJV99" s="129"/>
      <c r="PJW99" s="129"/>
      <c r="PJX99" s="129"/>
      <c r="PJY99" s="129"/>
      <c r="PJZ99" s="129"/>
      <c r="PKA99" s="129"/>
      <c r="PKB99" s="129"/>
      <c r="PKC99" s="129"/>
      <c r="PKD99" s="129"/>
      <c r="PKE99" s="129"/>
      <c r="PKF99" s="129"/>
      <c r="PKG99" s="129"/>
      <c r="PKH99" s="129"/>
      <c r="PKI99" s="129"/>
      <c r="PKJ99" s="129"/>
      <c r="PKK99" s="129"/>
      <c r="PKL99" s="129"/>
      <c r="PKM99" s="129"/>
      <c r="PKN99" s="129"/>
      <c r="PKO99" s="129"/>
      <c r="PKP99" s="129"/>
      <c r="PKQ99" s="129"/>
      <c r="PKR99" s="129"/>
      <c r="PKS99" s="129"/>
      <c r="PKT99" s="129"/>
      <c r="PKU99" s="129"/>
      <c r="PKV99" s="129"/>
      <c r="PKW99" s="129"/>
      <c r="PKX99" s="129"/>
      <c r="PKY99" s="129"/>
      <c r="PKZ99" s="129"/>
      <c r="PLA99" s="129"/>
      <c r="PLB99" s="129"/>
      <c r="PLC99" s="129"/>
      <c r="PLD99" s="129"/>
      <c r="PLE99" s="129"/>
      <c r="PLF99" s="129"/>
      <c r="PLG99" s="129"/>
      <c r="PLH99" s="129"/>
      <c r="PLI99" s="129"/>
      <c r="PLJ99" s="129"/>
      <c r="PLK99" s="129"/>
      <c r="PLL99" s="129"/>
      <c r="PLM99" s="129"/>
      <c r="PLN99" s="129"/>
      <c r="PLO99" s="129"/>
      <c r="PLP99" s="129"/>
      <c r="PLQ99" s="129"/>
      <c r="PLR99" s="129"/>
      <c r="PLS99" s="129"/>
      <c r="PLT99" s="129"/>
      <c r="PLU99" s="129"/>
      <c r="PLV99" s="129"/>
      <c r="PLW99" s="129"/>
      <c r="PLX99" s="129"/>
      <c r="PLY99" s="129"/>
      <c r="PLZ99" s="129"/>
      <c r="PMA99" s="129"/>
      <c r="PMB99" s="129"/>
      <c r="PMC99" s="129"/>
      <c r="PMD99" s="129"/>
      <c r="PME99" s="129"/>
      <c r="PMF99" s="129"/>
      <c r="PMG99" s="129"/>
      <c r="PMH99" s="129"/>
      <c r="PMI99" s="129"/>
      <c r="PMJ99" s="129"/>
      <c r="PMK99" s="129"/>
      <c r="PML99" s="129"/>
      <c r="PMM99" s="129"/>
      <c r="PMN99" s="129"/>
      <c r="PMO99" s="129"/>
      <c r="PMP99" s="129"/>
      <c r="PMQ99" s="129"/>
      <c r="PMR99" s="129"/>
      <c r="PMS99" s="129"/>
      <c r="PMT99" s="129"/>
      <c r="PMU99" s="129"/>
      <c r="PMV99" s="129"/>
      <c r="PMW99" s="129"/>
      <c r="PMX99" s="129"/>
      <c r="PMY99" s="129"/>
      <c r="PMZ99" s="129"/>
      <c r="PNA99" s="129"/>
      <c r="PNB99" s="129"/>
      <c r="PNC99" s="129"/>
      <c r="PND99" s="129"/>
      <c r="PNE99" s="129"/>
      <c r="PNF99" s="129"/>
      <c r="PNG99" s="129"/>
      <c r="PNH99" s="129"/>
      <c r="PNI99" s="129"/>
      <c r="PNJ99" s="129"/>
      <c r="PNK99" s="129"/>
      <c r="PNL99" s="129"/>
      <c r="PNM99" s="129"/>
      <c r="PNN99" s="129"/>
      <c r="PNO99" s="129"/>
      <c r="PNP99" s="129"/>
      <c r="PNQ99" s="129"/>
      <c r="PNR99" s="129"/>
      <c r="PNS99" s="129"/>
      <c r="PNT99" s="129"/>
      <c r="PNU99" s="129"/>
      <c r="PNV99" s="129"/>
      <c r="PNW99" s="129"/>
      <c r="PNX99" s="129"/>
      <c r="PNY99" s="129"/>
      <c r="PNZ99" s="129"/>
      <c r="POA99" s="129"/>
      <c r="POB99" s="129"/>
      <c r="POC99" s="129"/>
      <c r="POD99" s="129"/>
      <c r="POE99" s="129"/>
      <c r="POF99" s="129"/>
      <c r="POG99" s="129"/>
      <c r="POH99" s="129"/>
      <c r="POI99" s="129"/>
      <c r="POJ99" s="129"/>
      <c r="POK99" s="129"/>
      <c r="POL99" s="129"/>
      <c r="POM99" s="129"/>
      <c r="PON99" s="129"/>
      <c r="POO99" s="129"/>
      <c r="POP99" s="129"/>
      <c r="POQ99" s="129"/>
      <c r="POR99" s="129"/>
      <c r="POS99" s="129"/>
      <c r="POT99" s="129"/>
      <c r="POU99" s="129"/>
      <c r="POV99" s="129"/>
      <c r="POW99" s="129"/>
      <c r="POX99" s="129"/>
      <c r="POY99" s="129"/>
      <c r="POZ99" s="129"/>
      <c r="PPA99" s="129"/>
      <c r="PPB99" s="129"/>
      <c r="PPC99" s="129"/>
      <c r="PPD99" s="129"/>
      <c r="PPE99" s="129"/>
      <c r="PPF99" s="129"/>
      <c r="PPG99" s="129"/>
      <c r="PPH99" s="129"/>
      <c r="PPI99" s="129"/>
      <c r="PPJ99" s="129"/>
      <c r="PPK99" s="129"/>
      <c r="PPL99" s="129"/>
      <c r="PPM99" s="129"/>
      <c r="PPN99" s="129"/>
      <c r="PPO99" s="129"/>
      <c r="PPP99" s="129"/>
      <c r="PPQ99" s="129"/>
      <c r="PPR99" s="129"/>
      <c r="PPS99" s="129"/>
      <c r="PPT99" s="129"/>
      <c r="PPU99" s="129"/>
      <c r="PPV99" s="129"/>
      <c r="PPW99" s="129"/>
      <c r="PPX99" s="129"/>
      <c r="PPY99" s="129"/>
      <c r="PPZ99" s="129"/>
      <c r="PQA99" s="129"/>
      <c r="PQB99" s="129"/>
      <c r="PQC99" s="129"/>
      <c r="PQD99" s="129"/>
      <c r="PQE99" s="129"/>
      <c r="PQF99" s="129"/>
      <c r="PQG99" s="129"/>
      <c r="PQH99" s="129"/>
      <c r="PQI99" s="129"/>
      <c r="PQJ99" s="129"/>
      <c r="PQK99" s="129"/>
      <c r="PQL99" s="129"/>
      <c r="PQM99" s="129"/>
      <c r="PQN99" s="129"/>
      <c r="PQO99" s="129"/>
      <c r="PQP99" s="129"/>
      <c r="PQQ99" s="129"/>
      <c r="PQR99" s="129"/>
      <c r="PQS99" s="129"/>
      <c r="PQT99" s="129"/>
      <c r="PQU99" s="129"/>
      <c r="PQV99" s="129"/>
      <c r="PQW99" s="129"/>
      <c r="PQX99" s="129"/>
      <c r="PQY99" s="129"/>
      <c r="PQZ99" s="129"/>
      <c r="PRA99" s="129"/>
      <c r="PRB99" s="129"/>
      <c r="PRC99" s="129"/>
      <c r="PRD99" s="129"/>
      <c r="PRE99" s="129"/>
      <c r="PRF99" s="129"/>
      <c r="PRG99" s="129"/>
      <c r="PRH99" s="129"/>
      <c r="PRI99" s="129"/>
      <c r="PRJ99" s="129"/>
      <c r="PRK99" s="129"/>
      <c r="PRL99" s="129"/>
      <c r="PRM99" s="129"/>
      <c r="PRN99" s="129"/>
      <c r="PRO99" s="129"/>
      <c r="PRP99" s="129"/>
      <c r="PRQ99" s="129"/>
      <c r="PRR99" s="129"/>
      <c r="PRS99" s="129"/>
      <c r="PRT99" s="129"/>
      <c r="PRU99" s="129"/>
      <c r="PRV99" s="129"/>
      <c r="PRW99" s="129"/>
      <c r="PRX99" s="129"/>
      <c r="PRY99" s="129"/>
      <c r="PRZ99" s="129"/>
      <c r="PSA99" s="129"/>
      <c r="PSB99" s="129"/>
      <c r="PSC99" s="129"/>
      <c r="PSD99" s="129"/>
      <c r="PSE99" s="129"/>
      <c r="PSF99" s="129"/>
      <c r="PSG99" s="129"/>
      <c r="PSH99" s="129"/>
      <c r="PSI99" s="129"/>
      <c r="PSJ99" s="129"/>
      <c r="PSK99" s="129"/>
      <c r="PSL99" s="129"/>
      <c r="PSM99" s="129"/>
      <c r="PSN99" s="129"/>
      <c r="PSO99" s="129"/>
      <c r="PSP99" s="129"/>
      <c r="PSQ99" s="129"/>
      <c r="PSR99" s="129"/>
      <c r="PSS99" s="129"/>
      <c r="PST99" s="129"/>
      <c r="PSU99" s="129"/>
      <c r="PSV99" s="129"/>
      <c r="PSW99" s="129"/>
      <c r="PSX99" s="129"/>
      <c r="PSY99" s="129"/>
      <c r="PSZ99" s="129"/>
      <c r="PTA99" s="129"/>
      <c r="PTB99" s="129"/>
      <c r="PTC99" s="129"/>
      <c r="PTD99" s="129"/>
      <c r="PTE99" s="129"/>
      <c r="PTF99" s="129"/>
      <c r="PTG99" s="129"/>
      <c r="PTH99" s="129"/>
      <c r="PTI99" s="129"/>
      <c r="PTJ99" s="129"/>
      <c r="PTK99" s="129"/>
      <c r="PTL99" s="129"/>
      <c r="PTM99" s="129"/>
      <c r="PTN99" s="129"/>
      <c r="PTO99" s="129"/>
      <c r="PTP99" s="129"/>
      <c r="PTQ99" s="129"/>
      <c r="PTR99" s="129"/>
      <c r="PTS99" s="129"/>
      <c r="PTT99" s="129"/>
      <c r="PTU99" s="129"/>
      <c r="PTV99" s="129"/>
      <c r="PTW99" s="129"/>
      <c r="PTX99" s="129"/>
      <c r="PTY99" s="129"/>
      <c r="PTZ99" s="129"/>
      <c r="PUA99" s="129"/>
      <c r="PUB99" s="129"/>
      <c r="PUC99" s="129"/>
      <c r="PUD99" s="129"/>
      <c r="PUE99" s="129"/>
      <c r="PUF99" s="129"/>
      <c r="PUG99" s="129"/>
      <c r="PUH99" s="129"/>
      <c r="PUI99" s="129"/>
      <c r="PUJ99" s="129"/>
      <c r="PUK99" s="129"/>
      <c r="PUL99" s="129"/>
      <c r="PUM99" s="129"/>
      <c r="PUN99" s="129"/>
      <c r="PUO99" s="129"/>
      <c r="PUP99" s="129"/>
      <c r="PUQ99" s="129"/>
      <c r="PUR99" s="129"/>
      <c r="PUS99" s="129"/>
      <c r="PUT99" s="129"/>
      <c r="PUU99" s="129"/>
      <c r="PUV99" s="129"/>
      <c r="PUW99" s="129"/>
      <c r="PUX99" s="129"/>
      <c r="PUY99" s="129"/>
      <c r="PUZ99" s="129"/>
      <c r="PVA99" s="129"/>
      <c r="PVB99" s="129"/>
      <c r="PVC99" s="129"/>
      <c r="PVD99" s="129"/>
      <c r="PVE99" s="129"/>
      <c r="PVF99" s="129"/>
      <c r="PVG99" s="129"/>
      <c r="PVH99" s="129"/>
      <c r="PVI99" s="129"/>
      <c r="PVJ99" s="129"/>
      <c r="PVK99" s="129"/>
      <c r="PVL99" s="129"/>
      <c r="PVM99" s="129"/>
      <c r="PVN99" s="129"/>
      <c r="PVO99" s="129"/>
      <c r="PVP99" s="129"/>
      <c r="PVQ99" s="129"/>
      <c r="PVR99" s="129"/>
      <c r="PVS99" s="129"/>
      <c r="PVT99" s="129"/>
      <c r="PVU99" s="129"/>
      <c r="PVV99" s="129"/>
      <c r="PVW99" s="129"/>
      <c r="PVX99" s="129"/>
      <c r="PVY99" s="129"/>
      <c r="PVZ99" s="129"/>
      <c r="PWA99" s="129"/>
      <c r="PWB99" s="129"/>
      <c r="PWC99" s="129"/>
      <c r="PWD99" s="129"/>
      <c r="PWE99" s="129"/>
      <c r="PWF99" s="129"/>
      <c r="PWG99" s="129"/>
      <c r="PWH99" s="129"/>
      <c r="PWI99" s="129"/>
      <c r="PWJ99" s="129"/>
      <c r="PWK99" s="129"/>
      <c r="PWL99" s="129"/>
      <c r="PWM99" s="129"/>
      <c r="PWN99" s="129"/>
      <c r="PWO99" s="129"/>
      <c r="PWP99" s="129"/>
      <c r="PWQ99" s="129"/>
      <c r="PWR99" s="129"/>
      <c r="PWS99" s="129"/>
      <c r="PWT99" s="129"/>
      <c r="PWU99" s="129"/>
      <c r="PWV99" s="129"/>
      <c r="PWW99" s="129"/>
      <c r="PWX99" s="129"/>
      <c r="PWY99" s="129"/>
      <c r="PWZ99" s="129"/>
      <c r="PXA99" s="129"/>
      <c r="PXB99" s="129"/>
      <c r="PXC99" s="129"/>
      <c r="PXD99" s="129"/>
      <c r="PXE99" s="129"/>
      <c r="PXF99" s="129"/>
      <c r="PXG99" s="129"/>
      <c r="PXH99" s="129"/>
      <c r="PXI99" s="129"/>
      <c r="PXJ99" s="129"/>
      <c r="PXK99" s="129"/>
      <c r="PXL99" s="129"/>
      <c r="PXM99" s="129"/>
      <c r="PXN99" s="129"/>
      <c r="PXO99" s="129"/>
      <c r="PXP99" s="129"/>
      <c r="PXQ99" s="129"/>
      <c r="PXR99" s="129"/>
      <c r="PXS99" s="129"/>
      <c r="PXT99" s="129"/>
      <c r="PXU99" s="129"/>
      <c r="PXV99" s="129"/>
      <c r="PXW99" s="129"/>
      <c r="PXX99" s="129"/>
      <c r="PXY99" s="129"/>
      <c r="PXZ99" s="129"/>
      <c r="PYA99" s="129"/>
      <c r="PYB99" s="129"/>
      <c r="PYC99" s="129"/>
      <c r="PYD99" s="129"/>
      <c r="PYE99" s="129"/>
      <c r="PYF99" s="129"/>
      <c r="PYG99" s="129"/>
      <c r="PYH99" s="129"/>
      <c r="PYI99" s="129"/>
      <c r="PYJ99" s="129"/>
      <c r="PYK99" s="129"/>
      <c r="PYL99" s="129"/>
      <c r="PYM99" s="129"/>
      <c r="PYN99" s="129"/>
      <c r="PYO99" s="129"/>
      <c r="PYP99" s="129"/>
      <c r="PYQ99" s="129"/>
      <c r="PYR99" s="129"/>
      <c r="PYS99" s="129"/>
      <c r="PYT99" s="129"/>
      <c r="PYU99" s="129"/>
      <c r="PYV99" s="129"/>
      <c r="PYW99" s="129"/>
      <c r="PYX99" s="129"/>
      <c r="PYY99" s="129"/>
      <c r="PYZ99" s="129"/>
      <c r="PZA99" s="129"/>
      <c r="PZB99" s="129"/>
      <c r="PZC99" s="129"/>
      <c r="PZD99" s="129"/>
      <c r="PZE99" s="129"/>
      <c r="PZF99" s="129"/>
      <c r="PZG99" s="129"/>
      <c r="PZH99" s="129"/>
      <c r="PZI99" s="129"/>
      <c r="PZJ99" s="129"/>
      <c r="PZK99" s="129"/>
      <c r="PZL99" s="129"/>
      <c r="PZM99" s="129"/>
      <c r="PZN99" s="129"/>
      <c r="PZO99" s="129"/>
      <c r="PZP99" s="129"/>
      <c r="PZQ99" s="129"/>
      <c r="PZR99" s="129"/>
      <c r="PZS99" s="129"/>
      <c r="PZT99" s="129"/>
      <c r="PZU99" s="129"/>
      <c r="PZV99" s="129"/>
      <c r="PZW99" s="129"/>
      <c r="PZX99" s="129"/>
      <c r="PZY99" s="129"/>
      <c r="PZZ99" s="129"/>
      <c r="QAA99" s="129"/>
      <c r="QAB99" s="129"/>
      <c r="QAC99" s="129"/>
      <c r="QAD99" s="129"/>
      <c r="QAE99" s="129"/>
      <c r="QAF99" s="129"/>
      <c r="QAG99" s="129"/>
      <c r="QAH99" s="129"/>
      <c r="QAI99" s="129"/>
      <c r="QAJ99" s="129"/>
      <c r="QAK99" s="129"/>
      <c r="QAL99" s="129"/>
      <c r="QAM99" s="129"/>
      <c r="QAN99" s="129"/>
      <c r="QAO99" s="129"/>
      <c r="QAP99" s="129"/>
      <c r="QAQ99" s="129"/>
      <c r="QAR99" s="129"/>
      <c r="QAS99" s="129"/>
      <c r="QAT99" s="129"/>
      <c r="QAU99" s="129"/>
      <c r="QAV99" s="129"/>
      <c r="QAW99" s="129"/>
      <c r="QAX99" s="129"/>
      <c r="QAY99" s="129"/>
      <c r="QAZ99" s="129"/>
      <c r="QBA99" s="129"/>
      <c r="QBB99" s="129"/>
      <c r="QBC99" s="129"/>
      <c r="QBD99" s="129"/>
      <c r="QBE99" s="129"/>
      <c r="QBF99" s="129"/>
      <c r="QBG99" s="129"/>
      <c r="QBH99" s="129"/>
      <c r="QBI99" s="129"/>
      <c r="QBJ99" s="129"/>
      <c r="QBK99" s="129"/>
      <c r="QBL99" s="129"/>
      <c r="QBM99" s="129"/>
      <c r="QBN99" s="129"/>
      <c r="QBO99" s="129"/>
      <c r="QBP99" s="129"/>
      <c r="QBQ99" s="129"/>
      <c r="QBR99" s="129"/>
      <c r="QBS99" s="129"/>
      <c r="QBT99" s="129"/>
      <c r="QBU99" s="129"/>
      <c r="QBV99" s="129"/>
      <c r="QBW99" s="129"/>
      <c r="QBX99" s="129"/>
      <c r="QBY99" s="129"/>
      <c r="QBZ99" s="129"/>
      <c r="QCA99" s="129"/>
      <c r="QCB99" s="129"/>
      <c r="QCC99" s="129"/>
      <c r="QCD99" s="129"/>
      <c r="QCE99" s="129"/>
      <c r="QCF99" s="129"/>
      <c r="QCG99" s="129"/>
      <c r="QCH99" s="129"/>
      <c r="QCI99" s="129"/>
      <c r="QCJ99" s="129"/>
      <c r="QCK99" s="129"/>
      <c r="QCL99" s="129"/>
      <c r="QCM99" s="129"/>
      <c r="QCN99" s="129"/>
      <c r="QCO99" s="129"/>
      <c r="QCP99" s="129"/>
      <c r="QCQ99" s="129"/>
      <c r="QCR99" s="129"/>
      <c r="QCS99" s="129"/>
      <c r="QCT99" s="129"/>
      <c r="QCU99" s="129"/>
      <c r="QCV99" s="129"/>
      <c r="QCW99" s="129"/>
      <c r="QCX99" s="129"/>
      <c r="QCY99" s="129"/>
      <c r="QCZ99" s="129"/>
      <c r="QDA99" s="129"/>
      <c r="QDB99" s="129"/>
      <c r="QDC99" s="129"/>
      <c r="QDD99" s="129"/>
      <c r="QDE99" s="129"/>
      <c r="QDF99" s="129"/>
      <c r="QDG99" s="129"/>
      <c r="QDH99" s="129"/>
      <c r="QDI99" s="129"/>
      <c r="QDJ99" s="129"/>
      <c r="QDK99" s="129"/>
      <c r="QDL99" s="129"/>
      <c r="QDM99" s="129"/>
      <c r="QDN99" s="129"/>
      <c r="QDO99" s="129"/>
      <c r="QDP99" s="129"/>
      <c r="QDQ99" s="129"/>
      <c r="QDR99" s="129"/>
      <c r="QDS99" s="129"/>
      <c r="QDT99" s="129"/>
      <c r="QDU99" s="129"/>
      <c r="QDV99" s="129"/>
      <c r="QDW99" s="129"/>
      <c r="QDX99" s="129"/>
      <c r="QDY99" s="129"/>
      <c r="QDZ99" s="129"/>
      <c r="QEA99" s="129"/>
      <c r="QEB99" s="129"/>
      <c r="QEC99" s="129"/>
      <c r="QED99" s="129"/>
      <c r="QEE99" s="129"/>
      <c r="QEF99" s="129"/>
      <c r="QEG99" s="129"/>
      <c r="QEH99" s="129"/>
      <c r="QEI99" s="129"/>
      <c r="QEJ99" s="129"/>
      <c r="QEK99" s="129"/>
      <c r="QEL99" s="129"/>
      <c r="QEM99" s="129"/>
      <c r="QEN99" s="129"/>
      <c r="QEO99" s="129"/>
      <c r="QEP99" s="129"/>
      <c r="QEQ99" s="129"/>
      <c r="QER99" s="129"/>
      <c r="QES99" s="129"/>
      <c r="QET99" s="129"/>
      <c r="QEU99" s="129"/>
      <c r="QEV99" s="129"/>
      <c r="QEW99" s="129"/>
      <c r="QEX99" s="129"/>
      <c r="QEY99" s="129"/>
      <c r="QEZ99" s="129"/>
      <c r="QFA99" s="129"/>
      <c r="QFB99" s="129"/>
      <c r="QFC99" s="129"/>
      <c r="QFD99" s="129"/>
      <c r="QFE99" s="129"/>
      <c r="QFF99" s="129"/>
      <c r="QFG99" s="129"/>
      <c r="QFH99" s="129"/>
      <c r="QFI99" s="129"/>
      <c r="QFJ99" s="129"/>
      <c r="QFK99" s="129"/>
      <c r="QFL99" s="129"/>
      <c r="QFM99" s="129"/>
      <c r="QFN99" s="129"/>
      <c r="QFO99" s="129"/>
      <c r="QFP99" s="129"/>
      <c r="QFQ99" s="129"/>
      <c r="QFR99" s="129"/>
      <c r="QFS99" s="129"/>
      <c r="QFT99" s="129"/>
      <c r="QFU99" s="129"/>
      <c r="QFV99" s="129"/>
      <c r="QFW99" s="129"/>
      <c r="QFX99" s="129"/>
      <c r="QFY99" s="129"/>
      <c r="QFZ99" s="129"/>
      <c r="QGA99" s="129"/>
      <c r="QGB99" s="129"/>
      <c r="QGC99" s="129"/>
      <c r="QGD99" s="129"/>
      <c r="QGE99" s="129"/>
      <c r="QGF99" s="129"/>
      <c r="QGG99" s="129"/>
      <c r="QGH99" s="129"/>
      <c r="QGI99" s="129"/>
      <c r="QGJ99" s="129"/>
      <c r="QGK99" s="129"/>
      <c r="QGL99" s="129"/>
      <c r="QGM99" s="129"/>
      <c r="QGN99" s="129"/>
      <c r="QGO99" s="129"/>
      <c r="QGP99" s="129"/>
      <c r="QGQ99" s="129"/>
      <c r="QGR99" s="129"/>
      <c r="QGS99" s="129"/>
      <c r="QGT99" s="129"/>
      <c r="QGU99" s="129"/>
      <c r="QGV99" s="129"/>
      <c r="QGW99" s="129"/>
      <c r="QGX99" s="129"/>
      <c r="QGY99" s="129"/>
      <c r="QGZ99" s="129"/>
      <c r="QHA99" s="129"/>
      <c r="QHB99" s="129"/>
      <c r="QHC99" s="129"/>
      <c r="QHD99" s="129"/>
      <c r="QHE99" s="129"/>
      <c r="QHF99" s="129"/>
      <c r="QHG99" s="129"/>
      <c r="QHH99" s="129"/>
      <c r="QHI99" s="129"/>
      <c r="QHJ99" s="129"/>
      <c r="QHK99" s="129"/>
      <c r="QHL99" s="129"/>
      <c r="QHM99" s="129"/>
      <c r="QHN99" s="129"/>
      <c r="QHO99" s="129"/>
      <c r="QHP99" s="129"/>
      <c r="QHQ99" s="129"/>
      <c r="QHR99" s="129"/>
      <c r="QHS99" s="129"/>
      <c r="QHT99" s="129"/>
      <c r="QHU99" s="129"/>
      <c r="QHV99" s="129"/>
      <c r="QHW99" s="129"/>
      <c r="QHX99" s="129"/>
      <c r="QHY99" s="129"/>
      <c r="QHZ99" s="129"/>
      <c r="QIA99" s="129"/>
      <c r="QIB99" s="129"/>
      <c r="QIC99" s="129"/>
      <c r="QID99" s="129"/>
      <c r="QIE99" s="129"/>
      <c r="QIF99" s="129"/>
      <c r="QIG99" s="129"/>
      <c r="QIH99" s="129"/>
      <c r="QII99" s="129"/>
      <c r="QIJ99" s="129"/>
      <c r="QIK99" s="129"/>
      <c r="QIL99" s="129"/>
      <c r="QIM99" s="129"/>
      <c r="QIN99" s="129"/>
      <c r="QIO99" s="129"/>
      <c r="QIP99" s="129"/>
      <c r="QIQ99" s="129"/>
      <c r="QIR99" s="129"/>
      <c r="QIS99" s="129"/>
      <c r="QIT99" s="129"/>
      <c r="QIU99" s="129"/>
      <c r="QIV99" s="129"/>
      <c r="QIW99" s="129"/>
      <c r="QIX99" s="129"/>
      <c r="QIY99" s="129"/>
      <c r="QIZ99" s="129"/>
      <c r="QJA99" s="129"/>
      <c r="QJB99" s="129"/>
      <c r="QJC99" s="129"/>
      <c r="QJD99" s="129"/>
      <c r="QJE99" s="129"/>
      <c r="QJF99" s="129"/>
      <c r="QJG99" s="129"/>
      <c r="QJH99" s="129"/>
      <c r="QJI99" s="129"/>
      <c r="QJJ99" s="129"/>
      <c r="QJK99" s="129"/>
      <c r="QJL99" s="129"/>
      <c r="QJM99" s="129"/>
      <c r="QJN99" s="129"/>
      <c r="QJO99" s="129"/>
      <c r="QJP99" s="129"/>
      <c r="QJQ99" s="129"/>
      <c r="QJR99" s="129"/>
      <c r="QJS99" s="129"/>
      <c r="QJT99" s="129"/>
      <c r="QJU99" s="129"/>
      <c r="QJV99" s="129"/>
      <c r="QJW99" s="129"/>
      <c r="QJX99" s="129"/>
      <c r="QJY99" s="129"/>
      <c r="QJZ99" s="129"/>
      <c r="QKA99" s="129"/>
      <c r="QKB99" s="129"/>
      <c r="QKC99" s="129"/>
      <c r="QKD99" s="129"/>
      <c r="QKE99" s="129"/>
      <c r="QKF99" s="129"/>
      <c r="QKG99" s="129"/>
      <c r="QKH99" s="129"/>
      <c r="QKI99" s="129"/>
      <c r="QKJ99" s="129"/>
      <c r="QKK99" s="129"/>
      <c r="QKL99" s="129"/>
      <c r="QKM99" s="129"/>
      <c r="QKN99" s="129"/>
      <c r="QKO99" s="129"/>
      <c r="QKP99" s="129"/>
      <c r="QKQ99" s="129"/>
      <c r="QKR99" s="129"/>
      <c r="QKS99" s="129"/>
      <c r="QKT99" s="129"/>
      <c r="QKU99" s="129"/>
      <c r="QKV99" s="129"/>
      <c r="QKW99" s="129"/>
      <c r="QKX99" s="129"/>
      <c r="QKY99" s="129"/>
      <c r="QKZ99" s="129"/>
      <c r="QLA99" s="129"/>
      <c r="QLB99" s="129"/>
      <c r="QLC99" s="129"/>
      <c r="QLD99" s="129"/>
      <c r="QLE99" s="129"/>
      <c r="QLF99" s="129"/>
      <c r="QLG99" s="129"/>
      <c r="QLH99" s="129"/>
      <c r="QLI99" s="129"/>
      <c r="QLJ99" s="129"/>
      <c r="QLK99" s="129"/>
      <c r="QLL99" s="129"/>
      <c r="QLM99" s="129"/>
      <c r="QLN99" s="129"/>
      <c r="QLO99" s="129"/>
      <c r="QLP99" s="129"/>
      <c r="QLQ99" s="129"/>
      <c r="QLR99" s="129"/>
      <c r="QLS99" s="129"/>
      <c r="QLT99" s="129"/>
      <c r="QLU99" s="129"/>
      <c r="QLV99" s="129"/>
      <c r="QLW99" s="129"/>
      <c r="QLX99" s="129"/>
      <c r="QLY99" s="129"/>
      <c r="QLZ99" s="129"/>
      <c r="QMA99" s="129"/>
      <c r="QMB99" s="129"/>
      <c r="QMC99" s="129"/>
      <c r="QMD99" s="129"/>
      <c r="QME99" s="129"/>
      <c r="QMF99" s="129"/>
      <c r="QMG99" s="129"/>
      <c r="QMH99" s="129"/>
      <c r="QMI99" s="129"/>
      <c r="QMJ99" s="129"/>
      <c r="QMK99" s="129"/>
      <c r="QML99" s="129"/>
      <c r="QMM99" s="129"/>
      <c r="QMN99" s="129"/>
      <c r="QMO99" s="129"/>
      <c r="QMP99" s="129"/>
      <c r="QMQ99" s="129"/>
      <c r="QMR99" s="129"/>
      <c r="QMS99" s="129"/>
      <c r="QMT99" s="129"/>
      <c r="QMU99" s="129"/>
      <c r="QMV99" s="129"/>
      <c r="QMW99" s="129"/>
      <c r="QMX99" s="129"/>
      <c r="QMY99" s="129"/>
      <c r="QMZ99" s="129"/>
      <c r="QNA99" s="129"/>
      <c r="QNB99" s="129"/>
      <c r="QNC99" s="129"/>
      <c r="QND99" s="129"/>
      <c r="QNE99" s="129"/>
      <c r="QNF99" s="129"/>
      <c r="QNG99" s="129"/>
      <c r="QNH99" s="129"/>
      <c r="QNI99" s="129"/>
      <c r="QNJ99" s="129"/>
      <c r="QNK99" s="129"/>
      <c r="QNL99" s="129"/>
      <c r="QNM99" s="129"/>
      <c r="QNN99" s="129"/>
      <c r="QNO99" s="129"/>
      <c r="QNP99" s="129"/>
      <c r="QNQ99" s="129"/>
      <c r="QNR99" s="129"/>
      <c r="QNS99" s="129"/>
      <c r="QNT99" s="129"/>
      <c r="QNU99" s="129"/>
      <c r="QNV99" s="129"/>
      <c r="QNW99" s="129"/>
      <c r="QNX99" s="129"/>
      <c r="QNY99" s="129"/>
      <c r="QNZ99" s="129"/>
      <c r="QOA99" s="129"/>
      <c r="QOB99" s="129"/>
      <c r="QOC99" s="129"/>
      <c r="QOD99" s="129"/>
      <c r="QOE99" s="129"/>
      <c r="QOF99" s="129"/>
      <c r="QOG99" s="129"/>
      <c r="QOH99" s="129"/>
      <c r="QOI99" s="129"/>
      <c r="QOJ99" s="129"/>
      <c r="QOK99" s="129"/>
      <c r="QOL99" s="129"/>
      <c r="QOM99" s="129"/>
      <c r="QON99" s="129"/>
      <c r="QOO99" s="129"/>
      <c r="QOP99" s="129"/>
      <c r="QOQ99" s="129"/>
      <c r="QOR99" s="129"/>
      <c r="QOS99" s="129"/>
      <c r="QOT99" s="129"/>
      <c r="QOU99" s="129"/>
      <c r="QOV99" s="129"/>
      <c r="QOW99" s="129"/>
      <c r="QOX99" s="129"/>
      <c r="QOY99" s="129"/>
      <c r="QOZ99" s="129"/>
      <c r="QPA99" s="129"/>
      <c r="QPB99" s="129"/>
      <c r="QPC99" s="129"/>
      <c r="QPD99" s="129"/>
      <c r="QPE99" s="129"/>
      <c r="QPF99" s="129"/>
      <c r="QPG99" s="129"/>
      <c r="QPH99" s="129"/>
      <c r="QPI99" s="129"/>
      <c r="QPJ99" s="129"/>
      <c r="QPK99" s="129"/>
      <c r="QPL99" s="129"/>
      <c r="QPM99" s="129"/>
      <c r="QPN99" s="129"/>
      <c r="QPO99" s="129"/>
      <c r="QPP99" s="129"/>
      <c r="QPQ99" s="129"/>
      <c r="QPR99" s="129"/>
      <c r="QPS99" s="129"/>
      <c r="QPT99" s="129"/>
      <c r="QPU99" s="129"/>
      <c r="QPV99" s="129"/>
      <c r="QPW99" s="129"/>
      <c r="QPX99" s="129"/>
      <c r="QPY99" s="129"/>
      <c r="QPZ99" s="129"/>
      <c r="QQA99" s="129"/>
      <c r="QQB99" s="129"/>
      <c r="QQC99" s="129"/>
      <c r="QQD99" s="129"/>
      <c r="QQE99" s="129"/>
      <c r="QQF99" s="129"/>
      <c r="QQG99" s="129"/>
      <c r="QQH99" s="129"/>
      <c r="QQI99" s="129"/>
      <c r="QQJ99" s="129"/>
      <c r="QQK99" s="129"/>
      <c r="QQL99" s="129"/>
      <c r="QQM99" s="129"/>
      <c r="QQN99" s="129"/>
      <c r="QQO99" s="129"/>
      <c r="QQP99" s="129"/>
      <c r="QQQ99" s="129"/>
      <c r="QQR99" s="129"/>
      <c r="QQS99" s="129"/>
      <c r="QQT99" s="129"/>
      <c r="QQU99" s="129"/>
      <c r="QQV99" s="129"/>
      <c r="QQW99" s="129"/>
      <c r="QQX99" s="129"/>
      <c r="QQY99" s="129"/>
      <c r="QQZ99" s="129"/>
      <c r="QRA99" s="129"/>
      <c r="QRB99" s="129"/>
      <c r="QRC99" s="129"/>
      <c r="QRD99" s="129"/>
      <c r="QRE99" s="129"/>
      <c r="QRF99" s="129"/>
      <c r="QRG99" s="129"/>
      <c r="QRH99" s="129"/>
      <c r="QRI99" s="129"/>
      <c r="QRJ99" s="129"/>
      <c r="QRK99" s="129"/>
      <c r="QRL99" s="129"/>
      <c r="QRM99" s="129"/>
      <c r="QRN99" s="129"/>
      <c r="QRO99" s="129"/>
      <c r="QRP99" s="129"/>
      <c r="QRQ99" s="129"/>
      <c r="QRR99" s="129"/>
      <c r="QRS99" s="129"/>
      <c r="QRT99" s="129"/>
      <c r="QRU99" s="129"/>
      <c r="QRV99" s="129"/>
      <c r="QRW99" s="129"/>
      <c r="QRX99" s="129"/>
      <c r="QRY99" s="129"/>
      <c r="QRZ99" s="129"/>
      <c r="QSA99" s="129"/>
      <c r="QSB99" s="129"/>
      <c r="QSC99" s="129"/>
      <c r="QSD99" s="129"/>
      <c r="QSE99" s="129"/>
      <c r="QSF99" s="129"/>
      <c r="QSG99" s="129"/>
      <c r="QSH99" s="129"/>
      <c r="QSI99" s="129"/>
      <c r="QSJ99" s="129"/>
      <c r="QSK99" s="129"/>
      <c r="QSL99" s="129"/>
      <c r="QSM99" s="129"/>
      <c r="QSN99" s="129"/>
      <c r="QSO99" s="129"/>
      <c r="QSP99" s="129"/>
      <c r="QSQ99" s="129"/>
      <c r="QSR99" s="129"/>
      <c r="QSS99" s="129"/>
      <c r="QST99" s="129"/>
      <c r="QSU99" s="129"/>
      <c r="QSV99" s="129"/>
      <c r="QSW99" s="129"/>
      <c r="QSX99" s="129"/>
      <c r="QSY99" s="129"/>
      <c r="QSZ99" s="129"/>
      <c r="QTA99" s="129"/>
      <c r="QTB99" s="129"/>
      <c r="QTC99" s="129"/>
      <c r="QTD99" s="129"/>
      <c r="QTE99" s="129"/>
      <c r="QTF99" s="129"/>
      <c r="QTG99" s="129"/>
      <c r="QTH99" s="129"/>
      <c r="QTI99" s="129"/>
      <c r="QTJ99" s="129"/>
      <c r="QTK99" s="129"/>
      <c r="QTL99" s="129"/>
      <c r="QTM99" s="129"/>
      <c r="QTN99" s="129"/>
      <c r="QTO99" s="129"/>
      <c r="QTP99" s="129"/>
      <c r="QTQ99" s="129"/>
      <c r="QTR99" s="129"/>
      <c r="QTS99" s="129"/>
      <c r="QTT99" s="129"/>
      <c r="QTU99" s="129"/>
      <c r="QTV99" s="129"/>
      <c r="QTW99" s="129"/>
      <c r="QTX99" s="129"/>
      <c r="QTY99" s="129"/>
      <c r="QTZ99" s="129"/>
      <c r="QUA99" s="129"/>
      <c r="QUB99" s="129"/>
      <c r="QUC99" s="129"/>
      <c r="QUD99" s="129"/>
      <c r="QUE99" s="129"/>
      <c r="QUF99" s="129"/>
      <c r="QUG99" s="129"/>
      <c r="QUH99" s="129"/>
      <c r="QUI99" s="129"/>
      <c r="QUJ99" s="129"/>
      <c r="QUK99" s="129"/>
      <c r="QUL99" s="129"/>
      <c r="QUM99" s="129"/>
      <c r="QUN99" s="129"/>
      <c r="QUO99" s="129"/>
      <c r="QUP99" s="129"/>
      <c r="QUQ99" s="129"/>
      <c r="QUR99" s="129"/>
      <c r="QUS99" s="129"/>
      <c r="QUT99" s="129"/>
      <c r="QUU99" s="129"/>
      <c r="QUV99" s="129"/>
      <c r="QUW99" s="129"/>
      <c r="QUX99" s="129"/>
      <c r="QUY99" s="129"/>
      <c r="QUZ99" s="129"/>
      <c r="QVA99" s="129"/>
      <c r="QVB99" s="129"/>
      <c r="QVC99" s="129"/>
      <c r="QVD99" s="129"/>
      <c r="QVE99" s="129"/>
      <c r="QVF99" s="129"/>
      <c r="QVG99" s="129"/>
      <c r="QVH99" s="129"/>
      <c r="QVI99" s="129"/>
      <c r="QVJ99" s="129"/>
      <c r="QVK99" s="129"/>
      <c r="QVL99" s="129"/>
      <c r="QVM99" s="129"/>
      <c r="QVN99" s="129"/>
      <c r="QVO99" s="129"/>
      <c r="QVP99" s="129"/>
      <c r="QVQ99" s="129"/>
      <c r="QVR99" s="129"/>
      <c r="QVS99" s="129"/>
      <c r="QVT99" s="129"/>
      <c r="QVU99" s="129"/>
      <c r="QVV99" s="129"/>
      <c r="QVW99" s="129"/>
      <c r="QVX99" s="129"/>
      <c r="QVY99" s="129"/>
      <c r="QVZ99" s="129"/>
      <c r="QWA99" s="129"/>
      <c r="QWB99" s="129"/>
      <c r="QWC99" s="129"/>
      <c r="QWD99" s="129"/>
      <c r="QWE99" s="129"/>
      <c r="QWF99" s="129"/>
      <c r="QWG99" s="129"/>
      <c r="QWH99" s="129"/>
      <c r="QWI99" s="129"/>
      <c r="QWJ99" s="129"/>
      <c r="QWK99" s="129"/>
      <c r="QWL99" s="129"/>
      <c r="QWM99" s="129"/>
      <c r="QWN99" s="129"/>
      <c r="QWO99" s="129"/>
      <c r="QWP99" s="129"/>
      <c r="QWQ99" s="129"/>
      <c r="QWR99" s="129"/>
      <c r="QWS99" s="129"/>
      <c r="QWT99" s="129"/>
      <c r="QWU99" s="129"/>
      <c r="QWV99" s="129"/>
      <c r="QWW99" s="129"/>
      <c r="QWX99" s="129"/>
      <c r="QWY99" s="129"/>
      <c r="QWZ99" s="129"/>
      <c r="QXA99" s="129"/>
      <c r="QXB99" s="129"/>
      <c r="QXC99" s="129"/>
      <c r="QXD99" s="129"/>
      <c r="QXE99" s="129"/>
      <c r="QXF99" s="129"/>
      <c r="QXG99" s="129"/>
      <c r="QXH99" s="129"/>
      <c r="QXI99" s="129"/>
      <c r="QXJ99" s="129"/>
      <c r="QXK99" s="129"/>
      <c r="QXL99" s="129"/>
      <c r="QXM99" s="129"/>
      <c r="QXN99" s="129"/>
      <c r="QXO99" s="129"/>
      <c r="QXP99" s="129"/>
      <c r="QXQ99" s="129"/>
      <c r="QXR99" s="129"/>
      <c r="QXS99" s="129"/>
      <c r="QXT99" s="129"/>
      <c r="QXU99" s="129"/>
      <c r="QXV99" s="129"/>
      <c r="QXW99" s="129"/>
      <c r="QXX99" s="129"/>
      <c r="QXY99" s="129"/>
      <c r="QXZ99" s="129"/>
      <c r="QYA99" s="129"/>
      <c r="QYB99" s="129"/>
      <c r="QYC99" s="129"/>
      <c r="QYD99" s="129"/>
      <c r="QYE99" s="129"/>
      <c r="QYF99" s="129"/>
      <c r="QYG99" s="129"/>
      <c r="QYH99" s="129"/>
      <c r="QYI99" s="129"/>
      <c r="QYJ99" s="129"/>
      <c r="QYK99" s="129"/>
      <c r="QYL99" s="129"/>
      <c r="QYM99" s="129"/>
      <c r="QYN99" s="129"/>
      <c r="QYO99" s="129"/>
      <c r="QYP99" s="129"/>
      <c r="QYQ99" s="129"/>
      <c r="QYR99" s="129"/>
      <c r="QYS99" s="129"/>
      <c r="QYT99" s="129"/>
      <c r="QYU99" s="129"/>
      <c r="QYV99" s="129"/>
      <c r="QYW99" s="129"/>
      <c r="QYX99" s="129"/>
      <c r="QYY99" s="129"/>
      <c r="QYZ99" s="129"/>
      <c r="QZA99" s="129"/>
      <c r="QZB99" s="129"/>
      <c r="QZC99" s="129"/>
      <c r="QZD99" s="129"/>
      <c r="QZE99" s="129"/>
      <c r="QZF99" s="129"/>
      <c r="QZG99" s="129"/>
      <c r="QZH99" s="129"/>
      <c r="QZI99" s="129"/>
      <c r="QZJ99" s="129"/>
      <c r="QZK99" s="129"/>
      <c r="QZL99" s="129"/>
      <c r="QZM99" s="129"/>
      <c r="QZN99" s="129"/>
      <c r="QZO99" s="129"/>
      <c r="QZP99" s="129"/>
      <c r="QZQ99" s="129"/>
      <c r="QZR99" s="129"/>
      <c r="QZS99" s="129"/>
      <c r="QZT99" s="129"/>
      <c r="QZU99" s="129"/>
      <c r="QZV99" s="129"/>
      <c r="QZW99" s="129"/>
      <c r="QZX99" s="129"/>
      <c r="QZY99" s="129"/>
      <c r="QZZ99" s="129"/>
      <c r="RAA99" s="129"/>
      <c r="RAB99" s="129"/>
      <c r="RAC99" s="129"/>
      <c r="RAD99" s="129"/>
      <c r="RAE99" s="129"/>
      <c r="RAF99" s="129"/>
      <c r="RAG99" s="129"/>
      <c r="RAH99" s="129"/>
      <c r="RAI99" s="129"/>
      <c r="RAJ99" s="129"/>
      <c r="RAK99" s="129"/>
      <c r="RAL99" s="129"/>
      <c r="RAM99" s="129"/>
      <c r="RAN99" s="129"/>
      <c r="RAO99" s="129"/>
      <c r="RAP99" s="129"/>
      <c r="RAQ99" s="129"/>
      <c r="RAR99" s="129"/>
      <c r="RAS99" s="129"/>
      <c r="RAT99" s="129"/>
      <c r="RAU99" s="129"/>
      <c r="RAV99" s="129"/>
      <c r="RAW99" s="129"/>
      <c r="RAX99" s="129"/>
      <c r="RAY99" s="129"/>
      <c r="RAZ99" s="129"/>
      <c r="RBA99" s="129"/>
      <c r="RBB99" s="129"/>
      <c r="RBC99" s="129"/>
      <c r="RBD99" s="129"/>
      <c r="RBE99" s="129"/>
      <c r="RBF99" s="129"/>
      <c r="RBG99" s="129"/>
      <c r="RBH99" s="129"/>
      <c r="RBI99" s="129"/>
      <c r="RBJ99" s="129"/>
      <c r="RBK99" s="129"/>
      <c r="RBL99" s="129"/>
      <c r="RBM99" s="129"/>
      <c r="RBN99" s="129"/>
      <c r="RBO99" s="129"/>
      <c r="RBP99" s="129"/>
      <c r="RBQ99" s="129"/>
      <c r="RBR99" s="129"/>
      <c r="RBS99" s="129"/>
      <c r="RBT99" s="129"/>
      <c r="RBU99" s="129"/>
      <c r="RBV99" s="129"/>
      <c r="RBW99" s="129"/>
      <c r="RBX99" s="129"/>
      <c r="RBY99" s="129"/>
      <c r="RBZ99" s="129"/>
      <c r="RCA99" s="129"/>
      <c r="RCB99" s="129"/>
      <c r="RCC99" s="129"/>
      <c r="RCD99" s="129"/>
      <c r="RCE99" s="129"/>
      <c r="RCF99" s="129"/>
      <c r="RCG99" s="129"/>
      <c r="RCH99" s="129"/>
      <c r="RCI99" s="129"/>
      <c r="RCJ99" s="129"/>
      <c r="RCK99" s="129"/>
      <c r="RCL99" s="129"/>
      <c r="RCM99" s="129"/>
      <c r="RCN99" s="129"/>
      <c r="RCO99" s="129"/>
      <c r="RCP99" s="129"/>
      <c r="RCQ99" s="129"/>
      <c r="RCR99" s="129"/>
      <c r="RCS99" s="129"/>
      <c r="RCT99" s="129"/>
      <c r="RCU99" s="129"/>
      <c r="RCV99" s="129"/>
      <c r="RCW99" s="129"/>
      <c r="RCX99" s="129"/>
      <c r="RCY99" s="129"/>
      <c r="RCZ99" s="129"/>
      <c r="RDA99" s="129"/>
      <c r="RDB99" s="129"/>
      <c r="RDC99" s="129"/>
      <c r="RDD99" s="129"/>
      <c r="RDE99" s="129"/>
      <c r="RDF99" s="129"/>
      <c r="RDG99" s="129"/>
      <c r="RDH99" s="129"/>
      <c r="RDI99" s="129"/>
      <c r="RDJ99" s="129"/>
      <c r="RDK99" s="129"/>
      <c r="RDL99" s="129"/>
      <c r="RDM99" s="129"/>
      <c r="RDN99" s="129"/>
      <c r="RDO99" s="129"/>
      <c r="RDP99" s="129"/>
      <c r="RDQ99" s="129"/>
      <c r="RDR99" s="129"/>
      <c r="RDS99" s="129"/>
      <c r="RDT99" s="129"/>
      <c r="RDU99" s="129"/>
      <c r="RDV99" s="129"/>
      <c r="RDW99" s="129"/>
      <c r="RDX99" s="129"/>
      <c r="RDY99" s="129"/>
      <c r="RDZ99" s="129"/>
      <c r="REA99" s="129"/>
      <c r="REB99" s="129"/>
      <c r="REC99" s="129"/>
      <c r="RED99" s="129"/>
      <c r="REE99" s="129"/>
      <c r="REF99" s="129"/>
      <c r="REG99" s="129"/>
      <c r="REH99" s="129"/>
      <c r="REI99" s="129"/>
      <c r="REJ99" s="129"/>
      <c r="REK99" s="129"/>
      <c r="REL99" s="129"/>
      <c r="REM99" s="129"/>
      <c r="REN99" s="129"/>
      <c r="REO99" s="129"/>
      <c r="REP99" s="129"/>
      <c r="REQ99" s="129"/>
      <c r="RER99" s="129"/>
      <c r="RES99" s="129"/>
      <c r="RET99" s="129"/>
      <c r="REU99" s="129"/>
      <c r="REV99" s="129"/>
      <c r="REW99" s="129"/>
      <c r="REX99" s="129"/>
      <c r="REY99" s="129"/>
      <c r="REZ99" s="129"/>
      <c r="RFA99" s="129"/>
      <c r="RFB99" s="129"/>
      <c r="RFC99" s="129"/>
      <c r="RFD99" s="129"/>
      <c r="RFE99" s="129"/>
      <c r="RFF99" s="129"/>
      <c r="RFG99" s="129"/>
      <c r="RFH99" s="129"/>
      <c r="RFI99" s="129"/>
      <c r="RFJ99" s="129"/>
      <c r="RFK99" s="129"/>
      <c r="RFL99" s="129"/>
      <c r="RFM99" s="129"/>
      <c r="RFN99" s="129"/>
      <c r="RFO99" s="129"/>
      <c r="RFP99" s="129"/>
      <c r="RFQ99" s="129"/>
      <c r="RFR99" s="129"/>
      <c r="RFS99" s="129"/>
      <c r="RFT99" s="129"/>
      <c r="RFU99" s="129"/>
      <c r="RFV99" s="129"/>
      <c r="RFW99" s="129"/>
      <c r="RFX99" s="129"/>
      <c r="RFY99" s="129"/>
      <c r="RFZ99" s="129"/>
      <c r="RGA99" s="129"/>
      <c r="RGB99" s="129"/>
      <c r="RGC99" s="129"/>
      <c r="RGD99" s="129"/>
      <c r="RGE99" s="129"/>
      <c r="RGF99" s="129"/>
      <c r="RGG99" s="129"/>
      <c r="RGH99" s="129"/>
      <c r="RGI99" s="129"/>
      <c r="RGJ99" s="129"/>
      <c r="RGK99" s="129"/>
      <c r="RGL99" s="129"/>
      <c r="RGM99" s="129"/>
      <c r="RGN99" s="129"/>
      <c r="RGO99" s="129"/>
      <c r="RGP99" s="129"/>
      <c r="RGQ99" s="129"/>
      <c r="RGR99" s="129"/>
      <c r="RGS99" s="129"/>
      <c r="RGT99" s="129"/>
      <c r="RGU99" s="129"/>
      <c r="RGV99" s="129"/>
      <c r="RGW99" s="129"/>
      <c r="RGX99" s="129"/>
      <c r="RGY99" s="129"/>
      <c r="RGZ99" s="129"/>
      <c r="RHA99" s="129"/>
      <c r="RHB99" s="129"/>
      <c r="RHC99" s="129"/>
      <c r="RHD99" s="129"/>
      <c r="RHE99" s="129"/>
      <c r="RHF99" s="129"/>
      <c r="RHG99" s="129"/>
      <c r="RHH99" s="129"/>
      <c r="RHI99" s="129"/>
      <c r="RHJ99" s="129"/>
      <c r="RHK99" s="129"/>
      <c r="RHL99" s="129"/>
      <c r="RHM99" s="129"/>
      <c r="RHN99" s="129"/>
      <c r="RHO99" s="129"/>
      <c r="RHP99" s="129"/>
      <c r="RHQ99" s="129"/>
      <c r="RHR99" s="129"/>
      <c r="RHS99" s="129"/>
      <c r="RHT99" s="129"/>
      <c r="RHU99" s="129"/>
      <c r="RHV99" s="129"/>
      <c r="RHW99" s="129"/>
      <c r="RHX99" s="129"/>
      <c r="RHY99" s="129"/>
      <c r="RHZ99" s="129"/>
      <c r="RIA99" s="129"/>
      <c r="RIB99" s="129"/>
      <c r="RIC99" s="129"/>
      <c r="RID99" s="129"/>
      <c r="RIE99" s="129"/>
      <c r="RIF99" s="129"/>
      <c r="RIG99" s="129"/>
      <c r="RIH99" s="129"/>
      <c r="RII99" s="129"/>
      <c r="RIJ99" s="129"/>
      <c r="RIK99" s="129"/>
      <c r="RIL99" s="129"/>
      <c r="RIM99" s="129"/>
      <c r="RIN99" s="129"/>
      <c r="RIO99" s="129"/>
      <c r="RIP99" s="129"/>
      <c r="RIQ99" s="129"/>
      <c r="RIR99" s="129"/>
      <c r="RIS99" s="129"/>
      <c r="RIT99" s="129"/>
      <c r="RIU99" s="129"/>
      <c r="RIV99" s="129"/>
      <c r="RIW99" s="129"/>
      <c r="RIX99" s="129"/>
      <c r="RIY99" s="129"/>
      <c r="RIZ99" s="129"/>
      <c r="RJA99" s="129"/>
      <c r="RJB99" s="129"/>
      <c r="RJC99" s="129"/>
      <c r="RJD99" s="129"/>
      <c r="RJE99" s="129"/>
      <c r="RJF99" s="129"/>
      <c r="RJG99" s="129"/>
      <c r="RJH99" s="129"/>
      <c r="RJI99" s="129"/>
      <c r="RJJ99" s="129"/>
      <c r="RJK99" s="129"/>
      <c r="RJL99" s="129"/>
      <c r="RJM99" s="129"/>
      <c r="RJN99" s="129"/>
      <c r="RJO99" s="129"/>
      <c r="RJP99" s="129"/>
      <c r="RJQ99" s="129"/>
      <c r="RJR99" s="129"/>
      <c r="RJS99" s="129"/>
      <c r="RJT99" s="129"/>
      <c r="RJU99" s="129"/>
      <c r="RJV99" s="129"/>
      <c r="RJW99" s="129"/>
      <c r="RJX99" s="129"/>
      <c r="RJY99" s="129"/>
      <c r="RJZ99" s="129"/>
      <c r="RKA99" s="129"/>
      <c r="RKB99" s="129"/>
      <c r="RKC99" s="129"/>
      <c r="RKD99" s="129"/>
      <c r="RKE99" s="129"/>
      <c r="RKF99" s="129"/>
      <c r="RKG99" s="129"/>
      <c r="RKH99" s="129"/>
      <c r="RKI99" s="129"/>
      <c r="RKJ99" s="129"/>
      <c r="RKK99" s="129"/>
      <c r="RKL99" s="129"/>
      <c r="RKM99" s="129"/>
      <c r="RKN99" s="129"/>
      <c r="RKO99" s="129"/>
      <c r="RKP99" s="129"/>
      <c r="RKQ99" s="129"/>
      <c r="RKR99" s="129"/>
      <c r="RKS99" s="129"/>
      <c r="RKT99" s="129"/>
      <c r="RKU99" s="129"/>
      <c r="RKV99" s="129"/>
      <c r="RKW99" s="129"/>
      <c r="RKX99" s="129"/>
      <c r="RKY99" s="129"/>
      <c r="RKZ99" s="129"/>
      <c r="RLA99" s="129"/>
      <c r="RLB99" s="129"/>
      <c r="RLC99" s="129"/>
      <c r="RLD99" s="129"/>
      <c r="RLE99" s="129"/>
      <c r="RLF99" s="129"/>
      <c r="RLG99" s="129"/>
      <c r="RLH99" s="129"/>
      <c r="RLI99" s="129"/>
      <c r="RLJ99" s="129"/>
      <c r="RLK99" s="129"/>
      <c r="RLL99" s="129"/>
      <c r="RLM99" s="129"/>
      <c r="RLN99" s="129"/>
      <c r="RLO99" s="129"/>
      <c r="RLP99" s="129"/>
      <c r="RLQ99" s="129"/>
      <c r="RLR99" s="129"/>
      <c r="RLS99" s="129"/>
      <c r="RLT99" s="129"/>
      <c r="RLU99" s="129"/>
      <c r="RLV99" s="129"/>
      <c r="RLW99" s="129"/>
      <c r="RLX99" s="129"/>
      <c r="RLY99" s="129"/>
      <c r="RLZ99" s="129"/>
      <c r="RMA99" s="129"/>
      <c r="RMB99" s="129"/>
      <c r="RMC99" s="129"/>
      <c r="RMD99" s="129"/>
      <c r="RME99" s="129"/>
      <c r="RMF99" s="129"/>
      <c r="RMG99" s="129"/>
      <c r="RMH99" s="129"/>
      <c r="RMI99" s="129"/>
      <c r="RMJ99" s="129"/>
      <c r="RMK99" s="129"/>
      <c r="RML99" s="129"/>
      <c r="RMM99" s="129"/>
      <c r="RMN99" s="129"/>
      <c r="RMO99" s="129"/>
      <c r="RMP99" s="129"/>
      <c r="RMQ99" s="129"/>
      <c r="RMR99" s="129"/>
      <c r="RMS99" s="129"/>
      <c r="RMT99" s="129"/>
      <c r="RMU99" s="129"/>
      <c r="RMV99" s="129"/>
      <c r="RMW99" s="129"/>
      <c r="RMX99" s="129"/>
      <c r="RMY99" s="129"/>
      <c r="RMZ99" s="129"/>
      <c r="RNA99" s="129"/>
      <c r="RNB99" s="129"/>
      <c r="RNC99" s="129"/>
      <c r="RND99" s="129"/>
      <c r="RNE99" s="129"/>
      <c r="RNF99" s="129"/>
      <c r="RNG99" s="129"/>
      <c r="RNH99" s="129"/>
      <c r="RNI99" s="129"/>
      <c r="RNJ99" s="129"/>
      <c r="RNK99" s="129"/>
      <c r="RNL99" s="129"/>
      <c r="RNM99" s="129"/>
      <c r="RNN99" s="129"/>
      <c r="RNO99" s="129"/>
      <c r="RNP99" s="129"/>
      <c r="RNQ99" s="129"/>
      <c r="RNR99" s="129"/>
      <c r="RNS99" s="129"/>
      <c r="RNT99" s="129"/>
      <c r="RNU99" s="129"/>
      <c r="RNV99" s="129"/>
      <c r="RNW99" s="129"/>
      <c r="RNX99" s="129"/>
      <c r="RNY99" s="129"/>
      <c r="RNZ99" s="129"/>
      <c r="ROA99" s="129"/>
      <c r="ROB99" s="129"/>
      <c r="ROC99" s="129"/>
      <c r="ROD99" s="129"/>
      <c r="ROE99" s="129"/>
      <c r="ROF99" s="129"/>
      <c r="ROG99" s="129"/>
      <c r="ROH99" s="129"/>
      <c r="ROI99" s="129"/>
      <c r="ROJ99" s="129"/>
      <c r="ROK99" s="129"/>
      <c r="ROL99" s="129"/>
      <c r="ROM99" s="129"/>
      <c r="RON99" s="129"/>
      <c r="ROO99" s="129"/>
      <c r="ROP99" s="129"/>
      <c r="ROQ99" s="129"/>
      <c r="ROR99" s="129"/>
      <c r="ROS99" s="129"/>
      <c r="ROT99" s="129"/>
      <c r="ROU99" s="129"/>
      <c r="ROV99" s="129"/>
      <c r="ROW99" s="129"/>
      <c r="ROX99" s="129"/>
      <c r="ROY99" s="129"/>
      <c r="ROZ99" s="129"/>
      <c r="RPA99" s="129"/>
      <c r="RPB99" s="129"/>
      <c r="RPC99" s="129"/>
      <c r="RPD99" s="129"/>
      <c r="RPE99" s="129"/>
      <c r="RPF99" s="129"/>
      <c r="RPG99" s="129"/>
      <c r="RPH99" s="129"/>
      <c r="RPI99" s="129"/>
      <c r="RPJ99" s="129"/>
      <c r="RPK99" s="129"/>
      <c r="RPL99" s="129"/>
      <c r="RPM99" s="129"/>
      <c r="RPN99" s="129"/>
      <c r="RPO99" s="129"/>
      <c r="RPP99" s="129"/>
      <c r="RPQ99" s="129"/>
      <c r="RPR99" s="129"/>
      <c r="RPS99" s="129"/>
      <c r="RPT99" s="129"/>
      <c r="RPU99" s="129"/>
      <c r="RPV99" s="129"/>
      <c r="RPW99" s="129"/>
      <c r="RPX99" s="129"/>
      <c r="RPY99" s="129"/>
      <c r="RPZ99" s="129"/>
      <c r="RQA99" s="129"/>
      <c r="RQB99" s="129"/>
      <c r="RQC99" s="129"/>
      <c r="RQD99" s="129"/>
      <c r="RQE99" s="129"/>
      <c r="RQF99" s="129"/>
      <c r="RQG99" s="129"/>
      <c r="RQH99" s="129"/>
      <c r="RQI99" s="129"/>
      <c r="RQJ99" s="129"/>
      <c r="RQK99" s="129"/>
      <c r="RQL99" s="129"/>
      <c r="RQM99" s="129"/>
      <c r="RQN99" s="129"/>
      <c r="RQO99" s="129"/>
      <c r="RQP99" s="129"/>
      <c r="RQQ99" s="129"/>
      <c r="RQR99" s="129"/>
      <c r="RQS99" s="129"/>
      <c r="RQT99" s="129"/>
      <c r="RQU99" s="129"/>
      <c r="RQV99" s="129"/>
      <c r="RQW99" s="129"/>
      <c r="RQX99" s="129"/>
      <c r="RQY99" s="129"/>
      <c r="RQZ99" s="129"/>
      <c r="RRA99" s="129"/>
      <c r="RRB99" s="129"/>
      <c r="RRC99" s="129"/>
      <c r="RRD99" s="129"/>
      <c r="RRE99" s="129"/>
      <c r="RRF99" s="129"/>
      <c r="RRG99" s="129"/>
      <c r="RRH99" s="129"/>
      <c r="RRI99" s="129"/>
      <c r="RRJ99" s="129"/>
      <c r="RRK99" s="129"/>
      <c r="RRL99" s="129"/>
      <c r="RRM99" s="129"/>
      <c r="RRN99" s="129"/>
      <c r="RRO99" s="129"/>
      <c r="RRP99" s="129"/>
      <c r="RRQ99" s="129"/>
      <c r="RRR99" s="129"/>
      <c r="RRS99" s="129"/>
      <c r="RRT99" s="129"/>
      <c r="RRU99" s="129"/>
      <c r="RRV99" s="129"/>
      <c r="RRW99" s="129"/>
      <c r="RRX99" s="129"/>
      <c r="RRY99" s="129"/>
      <c r="RRZ99" s="129"/>
      <c r="RSA99" s="129"/>
      <c r="RSB99" s="129"/>
      <c r="RSC99" s="129"/>
      <c r="RSD99" s="129"/>
      <c r="RSE99" s="129"/>
      <c r="RSF99" s="129"/>
      <c r="RSG99" s="129"/>
      <c r="RSH99" s="129"/>
      <c r="RSI99" s="129"/>
      <c r="RSJ99" s="129"/>
      <c r="RSK99" s="129"/>
      <c r="RSL99" s="129"/>
      <c r="RSM99" s="129"/>
      <c r="RSN99" s="129"/>
      <c r="RSO99" s="129"/>
      <c r="RSP99" s="129"/>
      <c r="RSQ99" s="129"/>
      <c r="RSR99" s="129"/>
      <c r="RSS99" s="129"/>
      <c r="RST99" s="129"/>
      <c r="RSU99" s="129"/>
      <c r="RSV99" s="129"/>
      <c r="RSW99" s="129"/>
      <c r="RSX99" s="129"/>
      <c r="RSY99" s="129"/>
      <c r="RSZ99" s="129"/>
      <c r="RTA99" s="129"/>
      <c r="RTB99" s="129"/>
      <c r="RTC99" s="129"/>
      <c r="RTD99" s="129"/>
      <c r="RTE99" s="129"/>
      <c r="RTF99" s="129"/>
      <c r="RTG99" s="129"/>
      <c r="RTH99" s="129"/>
      <c r="RTI99" s="129"/>
      <c r="RTJ99" s="129"/>
      <c r="RTK99" s="129"/>
      <c r="RTL99" s="129"/>
      <c r="RTM99" s="129"/>
      <c r="RTN99" s="129"/>
      <c r="RTO99" s="129"/>
      <c r="RTP99" s="129"/>
      <c r="RTQ99" s="129"/>
      <c r="RTR99" s="129"/>
      <c r="RTS99" s="129"/>
      <c r="RTT99" s="129"/>
      <c r="RTU99" s="129"/>
      <c r="RTV99" s="129"/>
      <c r="RTW99" s="129"/>
      <c r="RTX99" s="129"/>
      <c r="RTY99" s="129"/>
      <c r="RTZ99" s="129"/>
      <c r="RUA99" s="129"/>
      <c r="RUB99" s="129"/>
      <c r="RUC99" s="129"/>
      <c r="RUD99" s="129"/>
      <c r="RUE99" s="129"/>
      <c r="RUF99" s="129"/>
      <c r="RUG99" s="129"/>
      <c r="RUH99" s="129"/>
      <c r="RUI99" s="129"/>
      <c r="RUJ99" s="129"/>
      <c r="RUK99" s="129"/>
      <c r="RUL99" s="129"/>
      <c r="RUM99" s="129"/>
      <c r="RUN99" s="129"/>
      <c r="RUO99" s="129"/>
      <c r="RUP99" s="129"/>
      <c r="RUQ99" s="129"/>
      <c r="RUR99" s="129"/>
      <c r="RUS99" s="129"/>
      <c r="RUT99" s="129"/>
      <c r="RUU99" s="129"/>
      <c r="RUV99" s="129"/>
      <c r="RUW99" s="129"/>
      <c r="RUX99" s="129"/>
      <c r="RUY99" s="129"/>
      <c r="RUZ99" s="129"/>
      <c r="RVA99" s="129"/>
      <c r="RVB99" s="129"/>
      <c r="RVC99" s="129"/>
      <c r="RVD99" s="129"/>
      <c r="RVE99" s="129"/>
      <c r="RVF99" s="129"/>
      <c r="RVG99" s="129"/>
      <c r="RVH99" s="129"/>
      <c r="RVI99" s="129"/>
      <c r="RVJ99" s="129"/>
      <c r="RVK99" s="129"/>
      <c r="RVL99" s="129"/>
      <c r="RVM99" s="129"/>
      <c r="RVN99" s="129"/>
      <c r="RVO99" s="129"/>
      <c r="RVP99" s="129"/>
      <c r="RVQ99" s="129"/>
      <c r="RVR99" s="129"/>
      <c r="RVS99" s="129"/>
      <c r="RVT99" s="129"/>
      <c r="RVU99" s="129"/>
      <c r="RVV99" s="129"/>
      <c r="RVW99" s="129"/>
      <c r="RVX99" s="129"/>
      <c r="RVY99" s="129"/>
      <c r="RVZ99" s="129"/>
      <c r="RWA99" s="129"/>
      <c r="RWB99" s="129"/>
      <c r="RWC99" s="129"/>
      <c r="RWD99" s="129"/>
      <c r="RWE99" s="129"/>
      <c r="RWF99" s="129"/>
      <c r="RWG99" s="129"/>
      <c r="RWH99" s="129"/>
      <c r="RWI99" s="129"/>
      <c r="RWJ99" s="129"/>
      <c r="RWK99" s="129"/>
      <c r="RWL99" s="129"/>
      <c r="RWM99" s="129"/>
      <c r="RWN99" s="129"/>
      <c r="RWO99" s="129"/>
      <c r="RWP99" s="129"/>
      <c r="RWQ99" s="129"/>
      <c r="RWR99" s="129"/>
      <c r="RWS99" s="129"/>
      <c r="RWT99" s="129"/>
      <c r="RWU99" s="129"/>
      <c r="RWV99" s="129"/>
      <c r="RWW99" s="129"/>
      <c r="RWX99" s="129"/>
      <c r="RWY99" s="129"/>
      <c r="RWZ99" s="129"/>
      <c r="RXA99" s="129"/>
      <c r="RXB99" s="129"/>
      <c r="RXC99" s="129"/>
      <c r="RXD99" s="129"/>
      <c r="RXE99" s="129"/>
      <c r="RXF99" s="129"/>
      <c r="RXG99" s="129"/>
      <c r="RXH99" s="129"/>
      <c r="RXI99" s="129"/>
      <c r="RXJ99" s="129"/>
      <c r="RXK99" s="129"/>
      <c r="RXL99" s="129"/>
      <c r="RXM99" s="129"/>
      <c r="RXN99" s="129"/>
      <c r="RXO99" s="129"/>
      <c r="RXP99" s="129"/>
      <c r="RXQ99" s="129"/>
      <c r="RXR99" s="129"/>
      <c r="RXS99" s="129"/>
      <c r="RXT99" s="129"/>
      <c r="RXU99" s="129"/>
      <c r="RXV99" s="129"/>
      <c r="RXW99" s="129"/>
      <c r="RXX99" s="129"/>
      <c r="RXY99" s="129"/>
      <c r="RXZ99" s="129"/>
      <c r="RYA99" s="129"/>
      <c r="RYB99" s="129"/>
      <c r="RYC99" s="129"/>
      <c r="RYD99" s="129"/>
      <c r="RYE99" s="129"/>
      <c r="RYF99" s="129"/>
      <c r="RYG99" s="129"/>
      <c r="RYH99" s="129"/>
      <c r="RYI99" s="129"/>
      <c r="RYJ99" s="129"/>
      <c r="RYK99" s="129"/>
      <c r="RYL99" s="129"/>
      <c r="RYM99" s="129"/>
      <c r="RYN99" s="129"/>
      <c r="RYO99" s="129"/>
      <c r="RYP99" s="129"/>
      <c r="RYQ99" s="129"/>
      <c r="RYR99" s="129"/>
      <c r="RYS99" s="129"/>
      <c r="RYT99" s="129"/>
      <c r="RYU99" s="129"/>
      <c r="RYV99" s="129"/>
      <c r="RYW99" s="129"/>
      <c r="RYX99" s="129"/>
      <c r="RYY99" s="129"/>
      <c r="RYZ99" s="129"/>
      <c r="RZA99" s="129"/>
      <c r="RZB99" s="129"/>
      <c r="RZC99" s="129"/>
      <c r="RZD99" s="129"/>
      <c r="RZE99" s="129"/>
      <c r="RZF99" s="129"/>
      <c r="RZG99" s="129"/>
      <c r="RZH99" s="129"/>
      <c r="RZI99" s="129"/>
      <c r="RZJ99" s="129"/>
      <c r="RZK99" s="129"/>
      <c r="RZL99" s="129"/>
      <c r="RZM99" s="129"/>
      <c r="RZN99" s="129"/>
      <c r="RZO99" s="129"/>
      <c r="RZP99" s="129"/>
      <c r="RZQ99" s="129"/>
      <c r="RZR99" s="129"/>
      <c r="RZS99" s="129"/>
      <c r="RZT99" s="129"/>
      <c r="RZU99" s="129"/>
      <c r="RZV99" s="129"/>
      <c r="RZW99" s="129"/>
      <c r="RZX99" s="129"/>
      <c r="RZY99" s="129"/>
      <c r="RZZ99" s="129"/>
      <c r="SAA99" s="129"/>
      <c r="SAB99" s="129"/>
      <c r="SAC99" s="129"/>
      <c r="SAD99" s="129"/>
      <c r="SAE99" s="129"/>
      <c r="SAF99" s="129"/>
      <c r="SAG99" s="129"/>
      <c r="SAH99" s="129"/>
      <c r="SAI99" s="129"/>
      <c r="SAJ99" s="129"/>
      <c r="SAK99" s="129"/>
      <c r="SAL99" s="129"/>
      <c r="SAM99" s="129"/>
      <c r="SAN99" s="129"/>
      <c r="SAO99" s="129"/>
      <c r="SAP99" s="129"/>
      <c r="SAQ99" s="129"/>
      <c r="SAR99" s="129"/>
      <c r="SAS99" s="129"/>
      <c r="SAT99" s="129"/>
      <c r="SAU99" s="129"/>
      <c r="SAV99" s="129"/>
      <c r="SAW99" s="129"/>
      <c r="SAX99" s="129"/>
      <c r="SAY99" s="129"/>
      <c r="SAZ99" s="129"/>
      <c r="SBA99" s="129"/>
      <c r="SBB99" s="129"/>
      <c r="SBC99" s="129"/>
      <c r="SBD99" s="129"/>
      <c r="SBE99" s="129"/>
      <c r="SBF99" s="129"/>
      <c r="SBG99" s="129"/>
      <c r="SBH99" s="129"/>
      <c r="SBI99" s="129"/>
      <c r="SBJ99" s="129"/>
      <c r="SBK99" s="129"/>
      <c r="SBL99" s="129"/>
      <c r="SBM99" s="129"/>
      <c r="SBN99" s="129"/>
      <c r="SBO99" s="129"/>
      <c r="SBP99" s="129"/>
      <c r="SBQ99" s="129"/>
      <c r="SBR99" s="129"/>
      <c r="SBS99" s="129"/>
      <c r="SBT99" s="129"/>
      <c r="SBU99" s="129"/>
      <c r="SBV99" s="129"/>
      <c r="SBW99" s="129"/>
      <c r="SBX99" s="129"/>
      <c r="SBY99" s="129"/>
      <c r="SBZ99" s="129"/>
      <c r="SCA99" s="129"/>
      <c r="SCB99" s="129"/>
      <c r="SCC99" s="129"/>
      <c r="SCD99" s="129"/>
      <c r="SCE99" s="129"/>
      <c r="SCF99" s="129"/>
      <c r="SCG99" s="129"/>
      <c r="SCH99" s="129"/>
      <c r="SCI99" s="129"/>
      <c r="SCJ99" s="129"/>
      <c r="SCK99" s="129"/>
      <c r="SCL99" s="129"/>
      <c r="SCM99" s="129"/>
      <c r="SCN99" s="129"/>
      <c r="SCO99" s="129"/>
      <c r="SCP99" s="129"/>
      <c r="SCQ99" s="129"/>
      <c r="SCR99" s="129"/>
      <c r="SCS99" s="129"/>
      <c r="SCT99" s="129"/>
      <c r="SCU99" s="129"/>
      <c r="SCV99" s="129"/>
      <c r="SCW99" s="129"/>
      <c r="SCX99" s="129"/>
      <c r="SCY99" s="129"/>
      <c r="SCZ99" s="129"/>
      <c r="SDA99" s="129"/>
      <c r="SDB99" s="129"/>
      <c r="SDC99" s="129"/>
      <c r="SDD99" s="129"/>
      <c r="SDE99" s="129"/>
      <c r="SDF99" s="129"/>
      <c r="SDG99" s="129"/>
      <c r="SDH99" s="129"/>
      <c r="SDI99" s="129"/>
      <c r="SDJ99" s="129"/>
      <c r="SDK99" s="129"/>
      <c r="SDL99" s="129"/>
      <c r="SDM99" s="129"/>
      <c r="SDN99" s="129"/>
      <c r="SDO99" s="129"/>
      <c r="SDP99" s="129"/>
      <c r="SDQ99" s="129"/>
      <c r="SDR99" s="129"/>
      <c r="SDS99" s="129"/>
      <c r="SDT99" s="129"/>
      <c r="SDU99" s="129"/>
      <c r="SDV99" s="129"/>
      <c r="SDW99" s="129"/>
      <c r="SDX99" s="129"/>
      <c r="SDY99" s="129"/>
      <c r="SDZ99" s="129"/>
      <c r="SEA99" s="129"/>
      <c r="SEB99" s="129"/>
      <c r="SEC99" s="129"/>
      <c r="SED99" s="129"/>
      <c r="SEE99" s="129"/>
      <c r="SEF99" s="129"/>
      <c r="SEG99" s="129"/>
      <c r="SEH99" s="129"/>
      <c r="SEI99" s="129"/>
      <c r="SEJ99" s="129"/>
      <c r="SEK99" s="129"/>
      <c r="SEL99" s="129"/>
      <c r="SEM99" s="129"/>
      <c r="SEN99" s="129"/>
      <c r="SEO99" s="129"/>
      <c r="SEP99" s="129"/>
      <c r="SEQ99" s="129"/>
      <c r="SER99" s="129"/>
      <c r="SES99" s="129"/>
      <c r="SET99" s="129"/>
      <c r="SEU99" s="129"/>
      <c r="SEV99" s="129"/>
      <c r="SEW99" s="129"/>
      <c r="SEX99" s="129"/>
      <c r="SEY99" s="129"/>
      <c r="SEZ99" s="129"/>
      <c r="SFA99" s="129"/>
      <c r="SFB99" s="129"/>
      <c r="SFC99" s="129"/>
      <c r="SFD99" s="129"/>
      <c r="SFE99" s="129"/>
      <c r="SFF99" s="129"/>
      <c r="SFG99" s="129"/>
      <c r="SFH99" s="129"/>
      <c r="SFI99" s="129"/>
      <c r="SFJ99" s="129"/>
      <c r="SFK99" s="129"/>
      <c r="SFL99" s="129"/>
      <c r="SFM99" s="129"/>
      <c r="SFN99" s="129"/>
      <c r="SFO99" s="129"/>
      <c r="SFP99" s="129"/>
      <c r="SFQ99" s="129"/>
      <c r="SFR99" s="129"/>
      <c r="SFS99" s="129"/>
      <c r="SFT99" s="129"/>
      <c r="SFU99" s="129"/>
      <c r="SFV99" s="129"/>
      <c r="SFW99" s="129"/>
      <c r="SFX99" s="129"/>
      <c r="SFY99" s="129"/>
      <c r="SFZ99" s="129"/>
      <c r="SGA99" s="129"/>
      <c r="SGB99" s="129"/>
      <c r="SGC99" s="129"/>
      <c r="SGD99" s="129"/>
      <c r="SGE99" s="129"/>
      <c r="SGF99" s="129"/>
      <c r="SGG99" s="129"/>
      <c r="SGH99" s="129"/>
      <c r="SGI99" s="129"/>
      <c r="SGJ99" s="129"/>
      <c r="SGK99" s="129"/>
      <c r="SGL99" s="129"/>
      <c r="SGM99" s="129"/>
      <c r="SGN99" s="129"/>
      <c r="SGO99" s="129"/>
      <c r="SGP99" s="129"/>
      <c r="SGQ99" s="129"/>
      <c r="SGR99" s="129"/>
      <c r="SGS99" s="129"/>
      <c r="SGT99" s="129"/>
      <c r="SGU99" s="129"/>
      <c r="SGV99" s="129"/>
      <c r="SGW99" s="129"/>
      <c r="SGX99" s="129"/>
      <c r="SGY99" s="129"/>
      <c r="SGZ99" s="129"/>
      <c r="SHA99" s="129"/>
      <c r="SHB99" s="129"/>
      <c r="SHC99" s="129"/>
      <c r="SHD99" s="129"/>
      <c r="SHE99" s="129"/>
      <c r="SHF99" s="129"/>
      <c r="SHG99" s="129"/>
      <c r="SHH99" s="129"/>
      <c r="SHI99" s="129"/>
      <c r="SHJ99" s="129"/>
      <c r="SHK99" s="129"/>
      <c r="SHL99" s="129"/>
      <c r="SHM99" s="129"/>
      <c r="SHN99" s="129"/>
      <c r="SHO99" s="129"/>
      <c r="SHP99" s="129"/>
      <c r="SHQ99" s="129"/>
      <c r="SHR99" s="129"/>
      <c r="SHS99" s="129"/>
      <c r="SHT99" s="129"/>
      <c r="SHU99" s="129"/>
      <c r="SHV99" s="129"/>
      <c r="SHW99" s="129"/>
      <c r="SHX99" s="129"/>
      <c r="SHY99" s="129"/>
      <c r="SHZ99" s="129"/>
      <c r="SIA99" s="129"/>
      <c r="SIB99" s="129"/>
      <c r="SIC99" s="129"/>
      <c r="SID99" s="129"/>
      <c r="SIE99" s="129"/>
      <c r="SIF99" s="129"/>
      <c r="SIG99" s="129"/>
      <c r="SIH99" s="129"/>
      <c r="SII99" s="129"/>
      <c r="SIJ99" s="129"/>
      <c r="SIK99" s="129"/>
      <c r="SIL99" s="129"/>
      <c r="SIM99" s="129"/>
      <c r="SIN99" s="129"/>
      <c r="SIO99" s="129"/>
      <c r="SIP99" s="129"/>
      <c r="SIQ99" s="129"/>
      <c r="SIR99" s="129"/>
      <c r="SIS99" s="129"/>
      <c r="SIT99" s="129"/>
      <c r="SIU99" s="129"/>
      <c r="SIV99" s="129"/>
      <c r="SIW99" s="129"/>
      <c r="SIX99" s="129"/>
      <c r="SIY99" s="129"/>
      <c r="SIZ99" s="129"/>
      <c r="SJA99" s="129"/>
      <c r="SJB99" s="129"/>
      <c r="SJC99" s="129"/>
      <c r="SJD99" s="129"/>
      <c r="SJE99" s="129"/>
      <c r="SJF99" s="129"/>
      <c r="SJG99" s="129"/>
      <c r="SJH99" s="129"/>
      <c r="SJI99" s="129"/>
      <c r="SJJ99" s="129"/>
      <c r="SJK99" s="129"/>
      <c r="SJL99" s="129"/>
      <c r="SJM99" s="129"/>
      <c r="SJN99" s="129"/>
      <c r="SJO99" s="129"/>
      <c r="SJP99" s="129"/>
      <c r="SJQ99" s="129"/>
      <c r="SJR99" s="129"/>
      <c r="SJS99" s="129"/>
      <c r="SJT99" s="129"/>
      <c r="SJU99" s="129"/>
      <c r="SJV99" s="129"/>
      <c r="SJW99" s="129"/>
      <c r="SJX99" s="129"/>
      <c r="SJY99" s="129"/>
      <c r="SJZ99" s="129"/>
      <c r="SKA99" s="129"/>
      <c r="SKB99" s="129"/>
      <c r="SKC99" s="129"/>
      <c r="SKD99" s="129"/>
      <c r="SKE99" s="129"/>
      <c r="SKF99" s="129"/>
      <c r="SKG99" s="129"/>
      <c r="SKH99" s="129"/>
      <c r="SKI99" s="129"/>
      <c r="SKJ99" s="129"/>
      <c r="SKK99" s="129"/>
      <c r="SKL99" s="129"/>
      <c r="SKM99" s="129"/>
      <c r="SKN99" s="129"/>
      <c r="SKO99" s="129"/>
      <c r="SKP99" s="129"/>
      <c r="SKQ99" s="129"/>
      <c r="SKR99" s="129"/>
      <c r="SKS99" s="129"/>
      <c r="SKT99" s="129"/>
      <c r="SKU99" s="129"/>
      <c r="SKV99" s="129"/>
      <c r="SKW99" s="129"/>
      <c r="SKX99" s="129"/>
      <c r="SKY99" s="129"/>
      <c r="SKZ99" s="129"/>
      <c r="SLA99" s="129"/>
      <c r="SLB99" s="129"/>
      <c r="SLC99" s="129"/>
      <c r="SLD99" s="129"/>
      <c r="SLE99" s="129"/>
      <c r="SLF99" s="129"/>
      <c r="SLG99" s="129"/>
      <c r="SLH99" s="129"/>
      <c r="SLI99" s="129"/>
      <c r="SLJ99" s="129"/>
      <c r="SLK99" s="129"/>
      <c r="SLL99" s="129"/>
      <c r="SLM99" s="129"/>
      <c r="SLN99" s="129"/>
      <c r="SLO99" s="129"/>
      <c r="SLP99" s="129"/>
      <c r="SLQ99" s="129"/>
      <c r="SLR99" s="129"/>
      <c r="SLS99" s="129"/>
      <c r="SLT99" s="129"/>
      <c r="SLU99" s="129"/>
      <c r="SLV99" s="129"/>
      <c r="SLW99" s="129"/>
      <c r="SLX99" s="129"/>
      <c r="SLY99" s="129"/>
      <c r="SLZ99" s="129"/>
      <c r="SMA99" s="129"/>
      <c r="SMB99" s="129"/>
      <c r="SMC99" s="129"/>
      <c r="SMD99" s="129"/>
      <c r="SME99" s="129"/>
      <c r="SMF99" s="129"/>
      <c r="SMG99" s="129"/>
      <c r="SMH99" s="129"/>
      <c r="SMI99" s="129"/>
      <c r="SMJ99" s="129"/>
      <c r="SMK99" s="129"/>
      <c r="SML99" s="129"/>
      <c r="SMM99" s="129"/>
      <c r="SMN99" s="129"/>
      <c r="SMO99" s="129"/>
      <c r="SMP99" s="129"/>
      <c r="SMQ99" s="129"/>
      <c r="SMR99" s="129"/>
      <c r="SMS99" s="129"/>
      <c r="SMT99" s="129"/>
      <c r="SMU99" s="129"/>
      <c r="SMV99" s="129"/>
      <c r="SMW99" s="129"/>
      <c r="SMX99" s="129"/>
      <c r="SMY99" s="129"/>
      <c r="SMZ99" s="129"/>
      <c r="SNA99" s="129"/>
      <c r="SNB99" s="129"/>
      <c r="SNC99" s="129"/>
      <c r="SND99" s="129"/>
      <c r="SNE99" s="129"/>
      <c r="SNF99" s="129"/>
      <c r="SNG99" s="129"/>
      <c r="SNH99" s="129"/>
      <c r="SNI99" s="129"/>
      <c r="SNJ99" s="129"/>
      <c r="SNK99" s="129"/>
      <c r="SNL99" s="129"/>
      <c r="SNM99" s="129"/>
      <c r="SNN99" s="129"/>
      <c r="SNO99" s="129"/>
      <c r="SNP99" s="129"/>
      <c r="SNQ99" s="129"/>
      <c r="SNR99" s="129"/>
      <c r="SNS99" s="129"/>
      <c r="SNT99" s="129"/>
      <c r="SNU99" s="129"/>
      <c r="SNV99" s="129"/>
      <c r="SNW99" s="129"/>
      <c r="SNX99" s="129"/>
      <c r="SNY99" s="129"/>
      <c r="SNZ99" s="129"/>
      <c r="SOA99" s="129"/>
      <c r="SOB99" s="129"/>
      <c r="SOC99" s="129"/>
      <c r="SOD99" s="129"/>
      <c r="SOE99" s="129"/>
      <c r="SOF99" s="129"/>
      <c r="SOG99" s="129"/>
      <c r="SOH99" s="129"/>
      <c r="SOI99" s="129"/>
      <c r="SOJ99" s="129"/>
      <c r="SOK99" s="129"/>
      <c r="SOL99" s="129"/>
      <c r="SOM99" s="129"/>
      <c r="SON99" s="129"/>
      <c r="SOO99" s="129"/>
      <c r="SOP99" s="129"/>
      <c r="SOQ99" s="129"/>
      <c r="SOR99" s="129"/>
      <c r="SOS99" s="129"/>
      <c r="SOT99" s="129"/>
      <c r="SOU99" s="129"/>
      <c r="SOV99" s="129"/>
      <c r="SOW99" s="129"/>
      <c r="SOX99" s="129"/>
      <c r="SOY99" s="129"/>
      <c r="SOZ99" s="129"/>
      <c r="SPA99" s="129"/>
      <c r="SPB99" s="129"/>
      <c r="SPC99" s="129"/>
      <c r="SPD99" s="129"/>
      <c r="SPE99" s="129"/>
      <c r="SPF99" s="129"/>
      <c r="SPG99" s="129"/>
      <c r="SPH99" s="129"/>
      <c r="SPI99" s="129"/>
      <c r="SPJ99" s="129"/>
      <c r="SPK99" s="129"/>
      <c r="SPL99" s="129"/>
      <c r="SPM99" s="129"/>
      <c r="SPN99" s="129"/>
      <c r="SPO99" s="129"/>
      <c r="SPP99" s="129"/>
      <c r="SPQ99" s="129"/>
      <c r="SPR99" s="129"/>
      <c r="SPS99" s="129"/>
      <c r="SPT99" s="129"/>
      <c r="SPU99" s="129"/>
      <c r="SPV99" s="129"/>
      <c r="SPW99" s="129"/>
      <c r="SPX99" s="129"/>
      <c r="SPY99" s="129"/>
      <c r="SPZ99" s="129"/>
      <c r="SQA99" s="129"/>
      <c r="SQB99" s="129"/>
      <c r="SQC99" s="129"/>
      <c r="SQD99" s="129"/>
      <c r="SQE99" s="129"/>
      <c r="SQF99" s="129"/>
      <c r="SQG99" s="129"/>
      <c r="SQH99" s="129"/>
      <c r="SQI99" s="129"/>
      <c r="SQJ99" s="129"/>
      <c r="SQK99" s="129"/>
      <c r="SQL99" s="129"/>
      <c r="SQM99" s="129"/>
      <c r="SQN99" s="129"/>
      <c r="SQO99" s="129"/>
      <c r="SQP99" s="129"/>
      <c r="SQQ99" s="129"/>
      <c r="SQR99" s="129"/>
      <c r="SQS99" s="129"/>
      <c r="SQT99" s="129"/>
      <c r="SQU99" s="129"/>
      <c r="SQV99" s="129"/>
      <c r="SQW99" s="129"/>
      <c r="SQX99" s="129"/>
      <c r="SQY99" s="129"/>
      <c r="SQZ99" s="129"/>
      <c r="SRA99" s="129"/>
      <c r="SRB99" s="129"/>
      <c r="SRC99" s="129"/>
      <c r="SRD99" s="129"/>
      <c r="SRE99" s="129"/>
      <c r="SRF99" s="129"/>
      <c r="SRG99" s="129"/>
      <c r="SRH99" s="129"/>
      <c r="SRI99" s="129"/>
      <c r="SRJ99" s="129"/>
      <c r="SRK99" s="129"/>
      <c r="SRL99" s="129"/>
      <c r="SRM99" s="129"/>
      <c r="SRN99" s="129"/>
      <c r="SRO99" s="129"/>
      <c r="SRP99" s="129"/>
      <c r="SRQ99" s="129"/>
      <c r="SRR99" s="129"/>
      <c r="SRS99" s="129"/>
      <c r="SRT99" s="129"/>
      <c r="SRU99" s="129"/>
      <c r="SRV99" s="129"/>
      <c r="SRW99" s="129"/>
      <c r="SRX99" s="129"/>
      <c r="SRY99" s="129"/>
      <c r="SRZ99" s="129"/>
      <c r="SSA99" s="129"/>
      <c r="SSB99" s="129"/>
      <c r="SSC99" s="129"/>
      <c r="SSD99" s="129"/>
      <c r="SSE99" s="129"/>
      <c r="SSF99" s="129"/>
      <c r="SSG99" s="129"/>
      <c r="SSH99" s="129"/>
      <c r="SSI99" s="129"/>
      <c r="SSJ99" s="129"/>
      <c r="SSK99" s="129"/>
      <c r="SSL99" s="129"/>
      <c r="SSM99" s="129"/>
      <c r="SSN99" s="129"/>
      <c r="SSO99" s="129"/>
      <c r="SSP99" s="129"/>
      <c r="SSQ99" s="129"/>
      <c r="SSR99" s="129"/>
      <c r="SSS99" s="129"/>
      <c r="SST99" s="129"/>
      <c r="SSU99" s="129"/>
      <c r="SSV99" s="129"/>
      <c r="SSW99" s="129"/>
      <c r="SSX99" s="129"/>
      <c r="SSY99" s="129"/>
      <c r="SSZ99" s="129"/>
      <c r="STA99" s="129"/>
      <c r="STB99" s="129"/>
      <c r="STC99" s="129"/>
      <c r="STD99" s="129"/>
      <c r="STE99" s="129"/>
      <c r="STF99" s="129"/>
      <c r="STG99" s="129"/>
      <c r="STH99" s="129"/>
      <c r="STI99" s="129"/>
      <c r="STJ99" s="129"/>
      <c r="STK99" s="129"/>
      <c r="STL99" s="129"/>
      <c r="STM99" s="129"/>
      <c r="STN99" s="129"/>
      <c r="STO99" s="129"/>
      <c r="STP99" s="129"/>
      <c r="STQ99" s="129"/>
      <c r="STR99" s="129"/>
      <c r="STS99" s="129"/>
      <c r="STT99" s="129"/>
      <c r="STU99" s="129"/>
      <c r="STV99" s="129"/>
      <c r="STW99" s="129"/>
      <c r="STX99" s="129"/>
      <c r="STY99" s="129"/>
      <c r="STZ99" s="129"/>
      <c r="SUA99" s="129"/>
      <c r="SUB99" s="129"/>
      <c r="SUC99" s="129"/>
      <c r="SUD99" s="129"/>
      <c r="SUE99" s="129"/>
      <c r="SUF99" s="129"/>
      <c r="SUG99" s="129"/>
      <c r="SUH99" s="129"/>
      <c r="SUI99" s="129"/>
      <c r="SUJ99" s="129"/>
      <c r="SUK99" s="129"/>
      <c r="SUL99" s="129"/>
      <c r="SUM99" s="129"/>
      <c r="SUN99" s="129"/>
      <c r="SUO99" s="129"/>
      <c r="SUP99" s="129"/>
      <c r="SUQ99" s="129"/>
      <c r="SUR99" s="129"/>
      <c r="SUS99" s="129"/>
      <c r="SUT99" s="129"/>
      <c r="SUU99" s="129"/>
      <c r="SUV99" s="129"/>
      <c r="SUW99" s="129"/>
      <c r="SUX99" s="129"/>
      <c r="SUY99" s="129"/>
      <c r="SUZ99" s="129"/>
      <c r="SVA99" s="129"/>
      <c r="SVB99" s="129"/>
      <c r="SVC99" s="129"/>
      <c r="SVD99" s="129"/>
      <c r="SVE99" s="129"/>
      <c r="SVF99" s="129"/>
      <c r="SVG99" s="129"/>
      <c r="SVH99" s="129"/>
      <c r="SVI99" s="129"/>
      <c r="SVJ99" s="129"/>
      <c r="SVK99" s="129"/>
      <c r="SVL99" s="129"/>
      <c r="SVM99" s="129"/>
      <c r="SVN99" s="129"/>
      <c r="SVO99" s="129"/>
      <c r="SVP99" s="129"/>
      <c r="SVQ99" s="129"/>
      <c r="SVR99" s="129"/>
      <c r="SVS99" s="129"/>
      <c r="SVT99" s="129"/>
      <c r="SVU99" s="129"/>
      <c r="SVV99" s="129"/>
      <c r="SVW99" s="129"/>
      <c r="SVX99" s="129"/>
      <c r="SVY99" s="129"/>
      <c r="SVZ99" s="129"/>
      <c r="SWA99" s="129"/>
      <c r="SWB99" s="129"/>
      <c r="SWC99" s="129"/>
      <c r="SWD99" s="129"/>
      <c r="SWE99" s="129"/>
      <c r="SWF99" s="129"/>
      <c r="SWG99" s="129"/>
      <c r="SWH99" s="129"/>
      <c r="SWI99" s="129"/>
      <c r="SWJ99" s="129"/>
      <c r="SWK99" s="129"/>
      <c r="SWL99" s="129"/>
      <c r="SWM99" s="129"/>
      <c r="SWN99" s="129"/>
      <c r="SWO99" s="129"/>
      <c r="SWP99" s="129"/>
      <c r="SWQ99" s="129"/>
      <c r="SWR99" s="129"/>
      <c r="SWS99" s="129"/>
      <c r="SWT99" s="129"/>
      <c r="SWU99" s="129"/>
      <c r="SWV99" s="129"/>
      <c r="SWW99" s="129"/>
      <c r="SWX99" s="129"/>
      <c r="SWY99" s="129"/>
      <c r="SWZ99" s="129"/>
      <c r="SXA99" s="129"/>
      <c r="SXB99" s="129"/>
      <c r="SXC99" s="129"/>
      <c r="SXD99" s="129"/>
      <c r="SXE99" s="129"/>
      <c r="SXF99" s="129"/>
      <c r="SXG99" s="129"/>
      <c r="SXH99" s="129"/>
      <c r="SXI99" s="129"/>
      <c r="SXJ99" s="129"/>
      <c r="SXK99" s="129"/>
      <c r="SXL99" s="129"/>
      <c r="SXM99" s="129"/>
      <c r="SXN99" s="129"/>
      <c r="SXO99" s="129"/>
      <c r="SXP99" s="129"/>
      <c r="SXQ99" s="129"/>
      <c r="SXR99" s="129"/>
      <c r="SXS99" s="129"/>
      <c r="SXT99" s="129"/>
      <c r="SXU99" s="129"/>
      <c r="SXV99" s="129"/>
      <c r="SXW99" s="129"/>
      <c r="SXX99" s="129"/>
      <c r="SXY99" s="129"/>
      <c r="SXZ99" s="129"/>
      <c r="SYA99" s="129"/>
      <c r="SYB99" s="129"/>
      <c r="SYC99" s="129"/>
      <c r="SYD99" s="129"/>
      <c r="SYE99" s="129"/>
      <c r="SYF99" s="129"/>
      <c r="SYG99" s="129"/>
      <c r="SYH99" s="129"/>
      <c r="SYI99" s="129"/>
      <c r="SYJ99" s="129"/>
      <c r="SYK99" s="129"/>
      <c r="SYL99" s="129"/>
      <c r="SYM99" s="129"/>
      <c r="SYN99" s="129"/>
      <c r="SYO99" s="129"/>
      <c r="SYP99" s="129"/>
      <c r="SYQ99" s="129"/>
      <c r="SYR99" s="129"/>
      <c r="SYS99" s="129"/>
      <c r="SYT99" s="129"/>
      <c r="SYU99" s="129"/>
      <c r="SYV99" s="129"/>
      <c r="SYW99" s="129"/>
      <c r="SYX99" s="129"/>
      <c r="SYY99" s="129"/>
      <c r="SYZ99" s="129"/>
      <c r="SZA99" s="129"/>
      <c r="SZB99" s="129"/>
      <c r="SZC99" s="129"/>
      <c r="SZD99" s="129"/>
      <c r="SZE99" s="129"/>
      <c r="SZF99" s="129"/>
      <c r="SZG99" s="129"/>
      <c r="SZH99" s="129"/>
      <c r="SZI99" s="129"/>
      <c r="SZJ99" s="129"/>
      <c r="SZK99" s="129"/>
      <c r="SZL99" s="129"/>
      <c r="SZM99" s="129"/>
      <c r="SZN99" s="129"/>
      <c r="SZO99" s="129"/>
      <c r="SZP99" s="129"/>
      <c r="SZQ99" s="129"/>
      <c r="SZR99" s="129"/>
      <c r="SZS99" s="129"/>
      <c r="SZT99" s="129"/>
      <c r="SZU99" s="129"/>
      <c r="SZV99" s="129"/>
      <c r="SZW99" s="129"/>
      <c r="SZX99" s="129"/>
      <c r="SZY99" s="129"/>
      <c r="SZZ99" s="129"/>
      <c r="TAA99" s="129"/>
      <c r="TAB99" s="129"/>
      <c r="TAC99" s="129"/>
      <c r="TAD99" s="129"/>
      <c r="TAE99" s="129"/>
      <c r="TAF99" s="129"/>
      <c r="TAG99" s="129"/>
      <c r="TAH99" s="129"/>
      <c r="TAI99" s="129"/>
      <c r="TAJ99" s="129"/>
      <c r="TAK99" s="129"/>
      <c r="TAL99" s="129"/>
      <c r="TAM99" s="129"/>
      <c r="TAN99" s="129"/>
      <c r="TAO99" s="129"/>
      <c r="TAP99" s="129"/>
      <c r="TAQ99" s="129"/>
      <c r="TAR99" s="129"/>
      <c r="TAS99" s="129"/>
      <c r="TAT99" s="129"/>
      <c r="TAU99" s="129"/>
      <c r="TAV99" s="129"/>
      <c r="TAW99" s="129"/>
      <c r="TAX99" s="129"/>
      <c r="TAY99" s="129"/>
      <c r="TAZ99" s="129"/>
      <c r="TBA99" s="129"/>
      <c r="TBB99" s="129"/>
      <c r="TBC99" s="129"/>
      <c r="TBD99" s="129"/>
      <c r="TBE99" s="129"/>
      <c r="TBF99" s="129"/>
      <c r="TBG99" s="129"/>
      <c r="TBH99" s="129"/>
      <c r="TBI99" s="129"/>
      <c r="TBJ99" s="129"/>
      <c r="TBK99" s="129"/>
      <c r="TBL99" s="129"/>
      <c r="TBM99" s="129"/>
      <c r="TBN99" s="129"/>
      <c r="TBO99" s="129"/>
      <c r="TBP99" s="129"/>
      <c r="TBQ99" s="129"/>
      <c r="TBR99" s="129"/>
      <c r="TBS99" s="129"/>
      <c r="TBT99" s="129"/>
      <c r="TBU99" s="129"/>
      <c r="TBV99" s="129"/>
      <c r="TBW99" s="129"/>
      <c r="TBX99" s="129"/>
      <c r="TBY99" s="129"/>
      <c r="TBZ99" s="129"/>
      <c r="TCA99" s="129"/>
      <c r="TCB99" s="129"/>
      <c r="TCC99" s="129"/>
      <c r="TCD99" s="129"/>
      <c r="TCE99" s="129"/>
      <c r="TCF99" s="129"/>
      <c r="TCG99" s="129"/>
      <c r="TCH99" s="129"/>
      <c r="TCI99" s="129"/>
      <c r="TCJ99" s="129"/>
      <c r="TCK99" s="129"/>
      <c r="TCL99" s="129"/>
      <c r="TCM99" s="129"/>
      <c r="TCN99" s="129"/>
      <c r="TCO99" s="129"/>
      <c r="TCP99" s="129"/>
      <c r="TCQ99" s="129"/>
      <c r="TCR99" s="129"/>
      <c r="TCS99" s="129"/>
      <c r="TCT99" s="129"/>
      <c r="TCU99" s="129"/>
      <c r="TCV99" s="129"/>
      <c r="TCW99" s="129"/>
      <c r="TCX99" s="129"/>
      <c r="TCY99" s="129"/>
      <c r="TCZ99" s="129"/>
      <c r="TDA99" s="129"/>
      <c r="TDB99" s="129"/>
      <c r="TDC99" s="129"/>
      <c r="TDD99" s="129"/>
      <c r="TDE99" s="129"/>
      <c r="TDF99" s="129"/>
      <c r="TDG99" s="129"/>
      <c r="TDH99" s="129"/>
      <c r="TDI99" s="129"/>
      <c r="TDJ99" s="129"/>
      <c r="TDK99" s="129"/>
      <c r="TDL99" s="129"/>
      <c r="TDM99" s="129"/>
      <c r="TDN99" s="129"/>
      <c r="TDO99" s="129"/>
      <c r="TDP99" s="129"/>
      <c r="TDQ99" s="129"/>
      <c r="TDR99" s="129"/>
      <c r="TDS99" s="129"/>
      <c r="TDT99" s="129"/>
      <c r="TDU99" s="129"/>
      <c r="TDV99" s="129"/>
      <c r="TDW99" s="129"/>
      <c r="TDX99" s="129"/>
      <c r="TDY99" s="129"/>
      <c r="TDZ99" s="129"/>
      <c r="TEA99" s="129"/>
      <c r="TEB99" s="129"/>
      <c r="TEC99" s="129"/>
      <c r="TED99" s="129"/>
      <c r="TEE99" s="129"/>
      <c r="TEF99" s="129"/>
      <c r="TEG99" s="129"/>
      <c r="TEH99" s="129"/>
      <c r="TEI99" s="129"/>
      <c r="TEJ99" s="129"/>
      <c r="TEK99" s="129"/>
      <c r="TEL99" s="129"/>
      <c r="TEM99" s="129"/>
      <c r="TEN99" s="129"/>
      <c r="TEO99" s="129"/>
      <c r="TEP99" s="129"/>
      <c r="TEQ99" s="129"/>
      <c r="TER99" s="129"/>
      <c r="TES99" s="129"/>
      <c r="TET99" s="129"/>
      <c r="TEU99" s="129"/>
      <c r="TEV99" s="129"/>
      <c r="TEW99" s="129"/>
      <c r="TEX99" s="129"/>
      <c r="TEY99" s="129"/>
      <c r="TEZ99" s="129"/>
      <c r="TFA99" s="129"/>
      <c r="TFB99" s="129"/>
      <c r="TFC99" s="129"/>
      <c r="TFD99" s="129"/>
      <c r="TFE99" s="129"/>
      <c r="TFF99" s="129"/>
      <c r="TFG99" s="129"/>
      <c r="TFH99" s="129"/>
      <c r="TFI99" s="129"/>
      <c r="TFJ99" s="129"/>
      <c r="TFK99" s="129"/>
      <c r="TFL99" s="129"/>
      <c r="TFM99" s="129"/>
      <c r="TFN99" s="129"/>
      <c r="TFO99" s="129"/>
      <c r="TFP99" s="129"/>
      <c r="TFQ99" s="129"/>
      <c r="TFR99" s="129"/>
      <c r="TFS99" s="129"/>
      <c r="TFT99" s="129"/>
      <c r="TFU99" s="129"/>
      <c r="TFV99" s="129"/>
      <c r="TFW99" s="129"/>
      <c r="TFX99" s="129"/>
      <c r="TFY99" s="129"/>
      <c r="TFZ99" s="129"/>
      <c r="TGA99" s="129"/>
      <c r="TGB99" s="129"/>
      <c r="TGC99" s="129"/>
      <c r="TGD99" s="129"/>
      <c r="TGE99" s="129"/>
      <c r="TGF99" s="129"/>
      <c r="TGG99" s="129"/>
      <c r="TGH99" s="129"/>
      <c r="TGI99" s="129"/>
      <c r="TGJ99" s="129"/>
      <c r="TGK99" s="129"/>
      <c r="TGL99" s="129"/>
      <c r="TGM99" s="129"/>
      <c r="TGN99" s="129"/>
      <c r="TGO99" s="129"/>
      <c r="TGP99" s="129"/>
      <c r="TGQ99" s="129"/>
      <c r="TGR99" s="129"/>
      <c r="TGS99" s="129"/>
      <c r="TGT99" s="129"/>
      <c r="TGU99" s="129"/>
      <c r="TGV99" s="129"/>
      <c r="TGW99" s="129"/>
      <c r="TGX99" s="129"/>
      <c r="TGY99" s="129"/>
      <c r="TGZ99" s="129"/>
      <c r="THA99" s="129"/>
      <c r="THB99" s="129"/>
      <c r="THC99" s="129"/>
      <c r="THD99" s="129"/>
      <c r="THE99" s="129"/>
      <c r="THF99" s="129"/>
      <c r="THG99" s="129"/>
      <c r="THH99" s="129"/>
      <c r="THI99" s="129"/>
      <c r="THJ99" s="129"/>
      <c r="THK99" s="129"/>
      <c r="THL99" s="129"/>
      <c r="THM99" s="129"/>
      <c r="THN99" s="129"/>
      <c r="THO99" s="129"/>
      <c r="THP99" s="129"/>
      <c r="THQ99" s="129"/>
      <c r="THR99" s="129"/>
      <c r="THS99" s="129"/>
      <c r="THT99" s="129"/>
      <c r="THU99" s="129"/>
      <c r="THV99" s="129"/>
      <c r="THW99" s="129"/>
      <c r="THX99" s="129"/>
      <c r="THY99" s="129"/>
      <c r="THZ99" s="129"/>
      <c r="TIA99" s="129"/>
      <c r="TIB99" s="129"/>
      <c r="TIC99" s="129"/>
      <c r="TID99" s="129"/>
      <c r="TIE99" s="129"/>
      <c r="TIF99" s="129"/>
      <c r="TIG99" s="129"/>
      <c r="TIH99" s="129"/>
      <c r="TII99" s="129"/>
      <c r="TIJ99" s="129"/>
      <c r="TIK99" s="129"/>
      <c r="TIL99" s="129"/>
      <c r="TIM99" s="129"/>
      <c r="TIN99" s="129"/>
      <c r="TIO99" s="129"/>
      <c r="TIP99" s="129"/>
      <c r="TIQ99" s="129"/>
      <c r="TIR99" s="129"/>
      <c r="TIS99" s="129"/>
      <c r="TIT99" s="129"/>
      <c r="TIU99" s="129"/>
      <c r="TIV99" s="129"/>
      <c r="TIW99" s="129"/>
      <c r="TIX99" s="129"/>
      <c r="TIY99" s="129"/>
      <c r="TIZ99" s="129"/>
      <c r="TJA99" s="129"/>
      <c r="TJB99" s="129"/>
      <c r="TJC99" s="129"/>
      <c r="TJD99" s="129"/>
      <c r="TJE99" s="129"/>
      <c r="TJF99" s="129"/>
      <c r="TJG99" s="129"/>
      <c r="TJH99" s="129"/>
      <c r="TJI99" s="129"/>
      <c r="TJJ99" s="129"/>
      <c r="TJK99" s="129"/>
      <c r="TJL99" s="129"/>
      <c r="TJM99" s="129"/>
      <c r="TJN99" s="129"/>
      <c r="TJO99" s="129"/>
      <c r="TJP99" s="129"/>
      <c r="TJQ99" s="129"/>
      <c r="TJR99" s="129"/>
      <c r="TJS99" s="129"/>
      <c r="TJT99" s="129"/>
      <c r="TJU99" s="129"/>
      <c r="TJV99" s="129"/>
      <c r="TJW99" s="129"/>
      <c r="TJX99" s="129"/>
      <c r="TJY99" s="129"/>
      <c r="TJZ99" s="129"/>
      <c r="TKA99" s="129"/>
      <c r="TKB99" s="129"/>
      <c r="TKC99" s="129"/>
      <c r="TKD99" s="129"/>
      <c r="TKE99" s="129"/>
      <c r="TKF99" s="129"/>
      <c r="TKG99" s="129"/>
      <c r="TKH99" s="129"/>
      <c r="TKI99" s="129"/>
      <c r="TKJ99" s="129"/>
      <c r="TKK99" s="129"/>
      <c r="TKL99" s="129"/>
      <c r="TKM99" s="129"/>
      <c r="TKN99" s="129"/>
      <c r="TKO99" s="129"/>
      <c r="TKP99" s="129"/>
      <c r="TKQ99" s="129"/>
      <c r="TKR99" s="129"/>
      <c r="TKS99" s="129"/>
      <c r="TKT99" s="129"/>
      <c r="TKU99" s="129"/>
      <c r="TKV99" s="129"/>
      <c r="TKW99" s="129"/>
      <c r="TKX99" s="129"/>
      <c r="TKY99" s="129"/>
      <c r="TKZ99" s="129"/>
      <c r="TLA99" s="129"/>
      <c r="TLB99" s="129"/>
      <c r="TLC99" s="129"/>
      <c r="TLD99" s="129"/>
      <c r="TLE99" s="129"/>
      <c r="TLF99" s="129"/>
      <c r="TLG99" s="129"/>
      <c r="TLH99" s="129"/>
      <c r="TLI99" s="129"/>
      <c r="TLJ99" s="129"/>
      <c r="TLK99" s="129"/>
      <c r="TLL99" s="129"/>
      <c r="TLM99" s="129"/>
      <c r="TLN99" s="129"/>
      <c r="TLO99" s="129"/>
      <c r="TLP99" s="129"/>
      <c r="TLQ99" s="129"/>
      <c r="TLR99" s="129"/>
      <c r="TLS99" s="129"/>
      <c r="TLT99" s="129"/>
      <c r="TLU99" s="129"/>
      <c r="TLV99" s="129"/>
      <c r="TLW99" s="129"/>
      <c r="TLX99" s="129"/>
      <c r="TLY99" s="129"/>
      <c r="TLZ99" s="129"/>
      <c r="TMA99" s="129"/>
      <c r="TMB99" s="129"/>
      <c r="TMC99" s="129"/>
      <c r="TMD99" s="129"/>
      <c r="TME99" s="129"/>
      <c r="TMF99" s="129"/>
      <c r="TMG99" s="129"/>
      <c r="TMH99" s="129"/>
      <c r="TMI99" s="129"/>
      <c r="TMJ99" s="129"/>
      <c r="TMK99" s="129"/>
      <c r="TML99" s="129"/>
      <c r="TMM99" s="129"/>
      <c r="TMN99" s="129"/>
      <c r="TMO99" s="129"/>
      <c r="TMP99" s="129"/>
      <c r="TMQ99" s="129"/>
      <c r="TMR99" s="129"/>
      <c r="TMS99" s="129"/>
      <c r="TMT99" s="129"/>
      <c r="TMU99" s="129"/>
      <c r="TMV99" s="129"/>
      <c r="TMW99" s="129"/>
      <c r="TMX99" s="129"/>
      <c r="TMY99" s="129"/>
      <c r="TMZ99" s="129"/>
      <c r="TNA99" s="129"/>
      <c r="TNB99" s="129"/>
      <c r="TNC99" s="129"/>
      <c r="TND99" s="129"/>
      <c r="TNE99" s="129"/>
      <c r="TNF99" s="129"/>
      <c r="TNG99" s="129"/>
      <c r="TNH99" s="129"/>
      <c r="TNI99" s="129"/>
      <c r="TNJ99" s="129"/>
      <c r="TNK99" s="129"/>
      <c r="TNL99" s="129"/>
      <c r="TNM99" s="129"/>
      <c r="TNN99" s="129"/>
      <c r="TNO99" s="129"/>
      <c r="TNP99" s="129"/>
      <c r="TNQ99" s="129"/>
      <c r="TNR99" s="129"/>
      <c r="TNS99" s="129"/>
      <c r="TNT99" s="129"/>
      <c r="TNU99" s="129"/>
      <c r="TNV99" s="129"/>
      <c r="TNW99" s="129"/>
      <c r="TNX99" s="129"/>
      <c r="TNY99" s="129"/>
      <c r="TNZ99" s="129"/>
      <c r="TOA99" s="129"/>
      <c r="TOB99" s="129"/>
      <c r="TOC99" s="129"/>
      <c r="TOD99" s="129"/>
      <c r="TOE99" s="129"/>
      <c r="TOF99" s="129"/>
      <c r="TOG99" s="129"/>
      <c r="TOH99" s="129"/>
      <c r="TOI99" s="129"/>
      <c r="TOJ99" s="129"/>
      <c r="TOK99" s="129"/>
      <c r="TOL99" s="129"/>
      <c r="TOM99" s="129"/>
      <c r="TON99" s="129"/>
      <c r="TOO99" s="129"/>
      <c r="TOP99" s="129"/>
      <c r="TOQ99" s="129"/>
      <c r="TOR99" s="129"/>
      <c r="TOS99" s="129"/>
      <c r="TOT99" s="129"/>
      <c r="TOU99" s="129"/>
      <c r="TOV99" s="129"/>
      <c r="TOW99" s="129"/>
      <c r="TOX99" s="129"/>
      <c r="TOY99" s="129"/>
      <c r="TOZ99" s="129"/>
      <c r="TPA99" s="129"/>
      <c r="TPB99" s="129"/>
      <c r="TPC99" s="129"/>
      <c r="TPD99" s="129"/>
      <c r="TPE99" s="129"/>
      <c r="TPF99" s="129"/>
      <c r="TPG99" s="129"/>
      <c r="TPH99" s="129"/>
      <c r="TPI99" s="129"/>
      <c r="TPJ99" s="129"/>
      <c r="TPK99" s="129"/>
      <c r="TPL99" s="129"/>
      <c r="TPM99" s="129"/>
      <c r="TPN99" s="129"/>
      <c r="TPO99" s="129"/>
      <c r="TPP99" s="129"/>
      <c r="TPQ99" s="129"/>
      <c r="TPR99" s="129"/>
      <c r="TPS99" s="129"/>
      <c r="TPT99" s="129"/>
      <c r="TPU99" s="129"/>
      <c r="TPV99" s="129"/>
      <c r="TPW99" s="129"/>
      <c r="TPX99" s="129"/>
      <c r="TPY99" s="129"/>
      <c r="TPZ99" s="129"/>
      <c r="TQA99" s="129"/>
      <c r="TQB99" s="129"/>
      <c r="TQC99" s="129"/>
      <c r="TQD99" s="129"/>
      <c r="TQE99" s="129"/>
      <c r="TQF99" s="129"/>
      <c r="TQG99" s="129"/>
      <c r="TQH99" s="129"/>
      <c r="TQI99" s="129"/>
      <c r="TQJ99" s="129"/>
      <c r="TQK99" s="129"/>
      <c r="TQL99" s="129"/>
      <c r="TQM99" s="129"/>
      <c r="TQN99" s="129"/>
      <c r="TQO99" s="129"/>
      <c r="TQP99" s="129"/>
      <c r="TQQ99" s="129"/>
      <c r="TQR99" s="129"/>
      <c r="TQS99" s="129"/>
      <c r="TQT99" s="129"/>
      <c r="TQU99" s="129"/>
      <c r="TQV99" s="129"/>
      <c r="TQW99" s="129"/>
      <c r="TQX99" s="129"/>
      <c r="TQY99" s="129"/>
      <c r="TQZ99" s="129"/>
      <c r="TRA99" s="129"/>
      <c r="TRB99" s="129"/>
      <c r="TRC99" s="129"/>
      <c r="TRD99" s="129"/>
      <c r="TRE99" s="129"/>
      <c r="TRF99" s="129"/>
      <c r="TRG99" s="129"/>
      <c r="TRH99" s="129"/>
      <c r="TRI99" s="129"/>
      <c r="TRJ99" s="129"/>
      <c r="TRK99" s="129"/>
      <c r="TRL99" s="129"/>
      <c r="TRM99" s="129"/>
      <c r="TRN99" s="129"/>
      <c r="TRO99" s="129"/>
      <c r="TRP99" s="129"/>
      <c r="TRQ99" s="129"/>
      <c r="TRR99" s="129"/>
      <c r="TRS99" s="129"/>
      <c r="TRT99" s="129"/>
      <c r="TRU99" s="129"/>
      <c r="TRV99" s="129"/>
      <c r="TRW99" s="129"/>
      <c r="TRX99" s="129"/>
      <c r="TRY99" s="129"/>
      <c r="TRZ99" s="129"/>
      <c r="TSA99" s="129"/>
      <c r="TSB99" s="129"/>
      <c r="TSC99" s="129"/>
      <c r="TSD99" s="129"/>
      <c r="TSE99" s="129"/>
      <c r="TSF99" s="129"/>
      <c r="TSG99" s="129"/>
      <c r="TSH99" s="129"/>
      <c r="TSI99" s="129"/>
      <c r="TSJ99" s="129"/>
      <c r="TSK99" s="129"/>
      <c r="TSL99" s="129"/>
      <c r="TSM99" s="129"/>
      <c r="TSN99" s="129"/>
      <c r="TSO99" s="129"/>
      <c r="TSP99" s="129"/>
      <c r="TSQ99" s="129"/>
      <c r="TSR99" s="129"/>
      <c r="TSS99" s="129"/>
      <c r="TST99" s="129"/>
      <c r="TSU99" s="129"/>
      <c r="TSV99" s="129"/>
      <c r="TSW99" s="129"/>
      <c r="TSX99" s="129"/>
      <c r="TSY99" s="129"/>
      <c r="TSZ99" s="129"/>
      <c r="TTA99" s="129"/>
      <c r="TTB99" s="129"/>
      <c r="TTC99" s="129"/>
      <c r="TTD99" s="129"/>
      <c r="TTE99" s="129"/>
      <c r="TTF99" s="129"/>
      <c r="TTG99" s="129"/>
      <c r="TTH99" s="129"/>
      <c r="TTI99" s="129"/>
      <c r="TTJ99" s="129"/>
      <c r="TTK99" s="129"/>
      <c r="TTL99" s="129"/>
      <c r="TTM99" s="129"/>
      <c r="TTN99" s="129"/>
      <c r="TTO99" s="129"/>
      <c r="TTP99" s="129"/>
      <c r="TTQ99" s="129"/>
      <c r="TTR99" s="129"/>
      <c r="TTS99" s="129"/>
      <c r="TTT99" s="129"/>
      <c r="TTU99" s="129"/>
      <c r="TTV99" s="129"/>
      <c r="TTW99" s="129"/>
      <c r="TTX99" s="129"/>
      <c r="TTY99" s="129"/>
      <c r="TTZ99" s="129"/>
      <c r="TUA99" s="129"/>
      <c r="TUB99" s="129"/>
      <c r="TUC99" s="129"/>
      <c r="TUD99" s="129"/>
      <c r="TUE99" s="129"/>
      <c r="TUF99" s="129"/>
      <c r="TUG99" s="129"/>
      <c r="TUH99" s="129"/>
      <c r="TUI99" s="129"/>
      <c r="TUJ99" s="129"/>
      <c r="TUK99" s="129"/>
      <c r="TUL99" s="129"/>
      <c r="TUM99" s="129"/>
      <c r="TUN99" s="129"/>
      <c r="TUO99" s="129"/>
      <c r="TUP99" s="129"/>
      <c r="TUQ99" s="129"/>
      <c r="TUR99" s="129"/>
      <c r="TUS99" s="129"/>
      <c r="TUT99" s="129"/>
      <c r="TUU99" s="129"/>
      <c r="TUV99" s="129"/>
      <c r="TUW99" s="129"/>
      <c r="TUX99" s="129"/>
      <c r="TUY99" s="129"/>
      <c r="TUZ99" s="129"/>
      <c r="TVA99" s="129"/>
      <c r="TVB99" s="129"/>
      <c r="TVC99" s="129"/>
      <c r="TVD99" s="129"/>
      <c r="TVE99" s="129"/>
      <c r="TVF99" s="129"/>
      <c r="TVG99" s="129"/>
      <c r="TVH99" s="129"/>
      <c r="TVI99" s="129"/>
      <c r="TVJ99" s="129"/>
      <c r="TVK99" s="129"/>
      <c r="TVL99" s="129"/>
      <c r="TVM99" s="129"/>
      <c r="TVN99" s="129"/>
      <c r="TVO99" s="129"/>
      <c r="TVP99" s="129"/>
      <c r="TVQ99" s="129"/>
      <c r="TVR99" s="129"/>
      <c r="TVS99" s="129"/>
      <c r="TVT99" s="129"/>
      <c r="TVU99" s="129"/>
      <c r="TVV99" s="129"/>
      <c r="TVW99" s="129"/>
      <c r="TVX99" s="129"/>
      <c r="TVY99" s="129"/>
      <c r="TVZ99" s="129"/>
      <c r="TWA99" s="129"/>
      <c r="TWB99" s="129"/>
      <c r="TWC99" s="129"/>
      <c r="TWD99" s="129"/>
      <c r="TWE99" s="129"/>
      <c r="TWF99" s="129"/>
      <c r="TWG99" s="129"/>
      <c r="TWH99" s="129"/>
      <c r="TWI99" s="129"/>
      <c r="TWJ99" s="129"/>
      <c r="TWK99" s="129"/>
      <c r="TWL99" s="129"/>
      <c r="TWM99" s="129"/>
      <c r="TWN99" s="129"/>
      <c r="TWO99" s="129"/>
      <c r="TWP99" s="129"/>
      <c r="TWQ99" s="129"/>
      <c r="TWR99" s="129"/>
      <c r="TWS99" s="129"/>
      <c r="TWT99" s="129"/>
      <c r="TWU99" s="129"/>
      <c r="TWV99" s="129"/>
      <c r="TWW99" s="129"/>
      <c r="TWX99" s="129"/>
      <c r="TWY99" s="129"/>
      <c r="TWZ99" s="129"/>
      <c r="TXA99" s="129"/>
      <c r="TXB99" s="129"/>
      <c r="TXC99" s="129"/>
      <c r="TXD99" s="129"/>
      <c r="TXE99" s="129"/>
      <c r="TXF99" s="129"/>
      <c r="TXG99" s="129"/>
      <c r="TXH99" s="129"/>
      <c r="TXI99" s="129"/>
      <c r="TXJ99" s="129"/>
      <c r="TXK99" s="129"/>
      <c r="TXL99" s="129"/>
      <c r="TXM99" s="129"/>
      <c r="TXN99" s="129"/>
      <c r="TXO99" s="129"/>
      <c r="TXP99" s="129"/>
      <c r="TXQ99" s="129"/>
      <c r="TXR99" s="129"/>
      <c r="TXS99" s="129"/>
      <c r="TXT99" s="129"/>
      <c r="TXU99" s="129"/>
      <c r="TXV99" s="129"/>
      <c r="TXW99" s="129"/>
      <c r="TXX99" s="129"/>
      <c r="TXY99" s="129"/>
      <c r="TXZ99" s="129"/>
      <c r="TYA99" s="129"/>
      <c r="TYB99" s="129"/>
      <c r="TYC99" s="129"/>
      <c r="TYD99" s="129"/>
      <c r="TYE99" s="129"/>
      <c r="TYF99" s="129"/>
      <c r="TYG99" s="129"/>
      <c r="TYH99" s="129"/>
      <c r="TYI99" s="129"/>
      <c r="TYJ99" s="129"/>
      <c r="TYK99" s="129"/>
      <c r="TYL99" s="129"/>
      <c r="TYM99" s="129"/>
      <c r="TYN99" s="129"/>
      <c r="TYO99" s="129"/>
      <c r="TYP99" s="129"/>
      <c r="TYQ99" s="129"/>
      <c r="TYR99" s="129"/>
      <c r="TYS99" s="129"/>
      <c r="TYT99" s="129"/>
      <c r="TYU99" s="129"/>
      <c r="TYV99" s="129"/>
      <c r="TYW99" s="129"/>
      <c r="TYX99" s="129"/>
      <c r="TYY99" s="129"/>
      <c r="TYZ99" s="129"/>
      <c r="TZA99" s="129"/>
      <c r="TZB99" s="129"/>
      <c r="TZC99" s="129"/>
      <c r="TZD99" s="129"/>
      <c r="TZE99" s="129"/>
      <c r="TZF99" s="129"/>
      <c r="TZG99" s="129"/>
      <c r="TZH99" s="129"/>
      <c r="TZI99" s="129"/>
      <c r="TZJ99" s="129"/>
      <c r="TZK99" s="129"/>
      <c r="TZL99" s="129"/>
      <c r="TZM99" s="129"/>
      <c r="TZN99" s="129"/>
      <c r="TZO99" s="129"/>
      <c r="TZP99" s="129"/>
      <c r="TZQ99" s="129"/>
      <c r="TZR99" s="129"/>
      <c r="TZS99" s="129"/>
      <c r="TZT99" s="129"/>
      <c r="TZU99" s="129"/>
      <c r="TZV99" s="129"/>
      <c r="TZW99" s="129"/>
      <c r="TZX99" s="129"/>
      <c r="TZY99" s="129"/>
      <c r="TZZ99" s="129"/>
      <c r="UAA99" s="129"/>
      <c r="UAB99" s="129"/>
      <c r="UAC99" s="129"/>
      <c r="UAD99" s="129"/>
      <c r="UAE99" s="129"/>
      <c r="UAF99" s="129"/>
      <c r="UAG99" s="129"/>
      <c r="UAH99" s="129"/>
      <c r="UAI99" s="129"/>
      <c r="UAJ99" s="129"/>
      <c r="UAK99" s="129"/>
      <c r="UAL99" s="129"/>
      <c r="UAM99" s="129"/>
      <c r="UAN99" s="129"/>
      <c r="UAO99" s="129"/>
      <c r="UAP99" s="129"/>
      <c r="UAQ99" s="129"/>
      <c r="UAR99" s="129"/>
      <c r="UAS99" s="129"/>
      <c r="UAT99" s="129"/>
      <c r="UAU99" s="129"/>
      <c r="UAV99" s="129"/>
      <c r="UAW99" s="129"/>
      <c r="UAX99" s="129"/>
      <c r="UAY99" s="129"/>
      <c r="UAZ99" s="129"/>
      <c r="UBA99" s="129"/>
      <c r="UBB99" s="129"/>
      <c r="UBC99" s="129"/>
      <c r="UBD99" s="129"/>
      <c r="UBE99" s="129"/>
      <c r="UBF99" s="129"/>
      <c r="UBG99" s="129"/>
      <c r="UBH99" s="129"/>
      <c r="UBI99" s="129"/>
      <c r="UBJ99" s="129"/>
      <c r="UBK99" s="129"/>
      <c r="UBL99" s="129"/>
      <c r="UBM99" s="129"/>
      <c r="UBN99" s="129"/>
      <c r="UBO99" s="129"/>
      <c r="UBP99" s="129"/>
      <c r="UBQ99" s="129"/>
      <c r="UBR99" s="129"/>
      <c r="UBS99" s="129"/>
      <c r="UBT99" s="129"/>
      <c r="UBU99" s="129"/>
      <c r="UBV99" s="129"/>
      <c r="UBW99" s="129"/>
      <c r="UBX99" s="129"/>
      <c r="UBY99" s="129"/>
      <c r="UBZ99" s="129"/>
      <c r="UCA99" s="129"/>
      <c r="UCB99" s="129"/>
      <c r="UCC99" s="129"/>
      <c r="UCD99" s="129"/>
      <c r="UCE99" s="129"/>
      <c r="UCF99" s="129"/>
      <c r="UCG99" s="129"/>
      <c r="UCH99" s="129"/>
      <c r="UCI99" s="129"/>
      <c r="UCJ99" s="129"/>
      <c r="UCK99" s="129"/>
      <c r="UCL99" s="129"/>
      <c r="UCM99" s="129"/>
      <c r="UCN99" s="129"/>
      <c r="UCO99" s="129"/>
      <c r="UCP99" s="129"/>
      <c r="UCQ99" s="129"/>
      <c r="UCR99" s="129"/>
      <c r="UCS99" s="129"/>
      <c r="UCT99" s="129"/>
      <c r="UCU99" s="129"/>
      <c r="UCV99" s="129"/>
      <c r="UCW99" s="129"/>
      <c r="UCX99" s="129"/>
      <c r="UCY99" s="129"/>
      <c r="UCZ99" s="129"/>
      <c r="UDA99" s="129"/>
      <c r="UDB99" s="129"/>
      <c r="UDC99" s="129"/>
      <c r="UDD99" s="129"/>
      <c r="UDE99" s="129"/>
      <c r="UDF99" s="129"/>
      <c r="UDG99" s="129"/>
      <c r="UDH99" s="129"/>
      <c r="UDI99" s="129"/>
      <c r="UDJ99" s="129"/>
      <c r="UDK99" s="129"/>
      <c r="UDL99" s="129"/>
      <c r="UDM99" s="129"/>
      <c r="UDN99" s="129"/>
      <c r="UDO99" s="129"/>
      <c r="UDP99" s="129"/>
      <c r="UDQ99" s="129"/>
      <c r="UDR99" s="129"/>
      <c r="UDS99" s="129"/>
      <c r="UDT99" s="129"/>
      <c r="UDU99" s="129"/>
      <c r="UDV99" s="129"/>
      <c r="UDW99" s="129"/>
      <c r="UDX99" s="129"/>
      <c r="UDY99" s="129"/>
      <c r="UDZ99" s="129"/>
      <c r="UEA99" s="129"/>
      <c r="UEB99" s="129"/>
      <c r="UEC99" s="129"/>
      <c r="UED99" s="129"/>
      <c r="UEE99" s="129"/>
      <c r="UEF99" s="129"/>
      <c r="UEG99" s="129"/>
      <c r="UEH99" s="129"/>
      <c r="UEI99" s="129"/>
      <c r="UEJ99" s="129"/>
      <c r="UEK99" s="129"/>
      <c r="UEL99" s="129"/>
      <c r="UEM99" s="129"/>
      <c r="UEN99" s="129"/>
      <c r="UEO99" s="129"/>
      <c r="UEP99" s="129"/>
      <c r="UEQ99" s="129"/>
      <c r="UER99" s="129"/>
      <c r="UES99" s="129"/>
      <c r="UET99" s="129"/>
      <c r="UEU99" s="129"/>
      <c r="UEV99" s="129"/>
      <c r="UEW99" s="129"/>
      <c r="UEX99" s="129"/>
      <c r="UEY99" s="129"/>
      <c r="UEZ99" s="129"/>
      <c r="UFA99" s="129"/>
      <c r="UFB99" s="129"/>
      <c r="UFC99" s="129"/>
      <c r="UFD99" s="129"/>
      <c r="UFE99" s="129"/>
      <c r="UFF99" s="129"/>
      <c r="UFG99" s="129"/>
      <c r="UFH99" s="129"/>
      <c r="UFI99" s="129"/>
      <c r="UFJ99" s="129"/>
      <c r="UFK99" s="129"/>
      <c r="UFL99" s="129"/>
      <c r="UFM99" s="129"/>
      <c r="UFN99" s="129"/>
      <c r="UFO99" s="129"/>
      <c r="UFP99" s="129"/>
      <c r="UFQ99" s="129"/>
      <c r="UFR99" s="129"/>
      <c r="UFS99" s="129"/>
      <c r="UFT99" s="129"/>
      <c r="UFU99" s="129"/>
      <c r="UFV99" s="129"/>
      <c r="UFW99" s="129"/>
      <c r="UFX99" s="129"/>
      <c r="UFY99" s="129"/>
      <c r="UFZ99" s="129"/>
      <c r="UGA99" s="129"/>
      <c r="UGB99" s="129"/>
      <c r="UGC99" s="129"/>
      <c r="UGD99" s="129"/>
      <c r="UGE99" s="129"/>
      <c r="UGF99" s="129"/>
      <c r="UGG99" s="129"/>
      <c r="UGH99" s="129"/>
      <c r="UGI99" s="129"/>
      <c r="UGJ99" s="129"/>
      <c r="UGK99" s="129"/>
      <c r="UGL99" s="129"/>
      <c r="UGM99" s="129"/>
      <c r="UGN99" s="129"/>
      <c r="UGO99" s="129"/>
      <c r="UGP99" s="129"/>
      <c r="UGQ99" s="129"/>
      <c r="UGR99" s="129"/>
      <c r="UGS99" s="129"/>
      <c r="UGT99" s="129"/>
      <c r="UGU99" s="129"/>
      <c r="UGV99" s="129"/>
      <c r="UGW99" s="129"/>
      <c r="UGX99" s="129"/>
      <c r="UGY99" s="129"/>
      <c r="UGZ99" s="129"/>
      <c r="UHA99" s="129"/>
      <c r="UHB99" s="129"/>
      <c r="UHC99" s="129"/>
      <c r="UHD99" s="129"/>
      <c r="UHE99" s="129"/>
      <c r="UHF99" s="129"/>
      <c r="UHG99" s="129"/>
      <c r="UHH99" s="129"/>
      <c r="UHI99" s="129"/>
      <c r="UHJ99" s="129"/>
      <c r="UHK99" s="129"/>
      <c r="UHL99" s="129"/>
      <c r="UHM99" s="129"/>
      <c r="UHN99" s="129"/>
      <c r="UHO99" s="129"/>
      <c r="UHP99" s="129"/>
      <c r="UHQ99" s="129"/>
      <c r="UHR99" s="129"/>
      <c r="UHS99" s="129"/>
      <c r="UHT99" s="129"/>
      <c r="UHU99" s="129"/>
      <c r="UHV99" s="129"/>
      <c r="UHW99" s="129"/>
      <c r="UHX99" s="129"/>
      <c r="UHY99" s="129"/>
      <c r="UHZ99" s="129"/>
      <c r="UIA99" s="129"/>
      <c r="UIB99" s="129"/>
      <c r="UIC99" s="129"/>
      <c r="UID99" s="129"/>
      <c r="UIE99" s="129"/>
      <c r="UIF99" s="129"/>
      <c r="UIG99" s="129"/>
      <c r="UIH99" s="129"/>
      <c r="UII99" s="129"/>
      <c r="UIJ99" s="129"/>
      <c r="UIK99" s="129"/>
      <c r="UIL99" s="129"/>
      <c r="UIM99" s="129"/>
      <c r="UIN99" s="129"/>
      <c r="UIO99" s="129"/>
      <c r="UIP99" s="129"/>
      <c r="UIQ99" s="129"/>
      <c r="UIR99" s="129"/>
      <c r="UIS99" s="129"/>
      <c r="UIT99" s="129"/>
      <c r="UIU99" s="129"/>
      <c r="UIV99" s="129"/>
      <c r="UIW99" s="129"/>
      <c r="UIX99" s="129"/>
      <c r="UIY99" s="129"/>
      <c r="UIZ99" s="129"/>
      <c r="UJA99" s="129"/>
      <c r="UJB99" s="129"/>
      <c r="UJC99" s="129"/>
      <c r="UJD99" s="129"/>
      <c r="UJE99" s="129"/>
      <c r="UJF99" s="129"/>
      <c r="UJG99" s="129"/>
      <c r="UJH99" s="129"/>
      <c r="UJI99" s="129"/>
      <c r="UJJ99" s="129"/>
      <c r="UJK99" s="129"/>
      <c r="UJL99" s="129"/>
      <c r="UJM99" s="129"/>
      <c r="UJN99" s="129"/>
      <c r="UJO99" s="129"/>
      <c r="UJP99" s="129"/>
      <c r="UJQ99" s="129"/>
      <c r="UJR99" s="129"/>
      <c r="UJS99" s="129"/>
      <c r="UJT99" s="129"/>
      <c r="UJU99" s="129"/>
      <c r="UJV99" s="129"/>
      <c r="UJW99" s="129"/>
      <c r="UJX99" s="129"/>
      <c r="UJY99" s="129"/>
      <c r="UJZ99" s="129"/>
      <c r="UKA99" s="129"/>
      <c r="UKB99" s="129"/>
      <c r="UKC99" s="129"/>
      <c r="UKD99" s="129"/>
      <c r="UKE99" s="129"/>
      <c r="UKF99" s="129"/>
      <c r="UKG99" s="129"/>
      <c r="UKH99" s="129"/>
      <c r="UKI99" s="129"/>
      <c r="UKJ99" s="129"/>
      <c r="UKK99" s="129"/>
      <c r="UKL99" s="129"/>
      <c r="UKM99" s="129"/>
      <c r="UKN99" s="129"/>
      <c r="UKO99" s="129"/>
      <c r="UKP99" s="129"/>
      <c r="UKQ99" s="129"/>
      <c r="UKR99" s="129"/>
      <c r="UKS99" s="129"/>
      <c r="UKT99" s="129"/>
      <c r="UKU99" s="129"/>
      <c r="UKV99" s="129"/>
      <c r="UKW99" s="129"/>
      <c r="UKX99" s="129"/>
      <c r="UKY99" s="129"/>
      <c r="UKZ99" s="129"/>
      <c r="ULA99" s="129"/>
      <c r="ULB99" s="129"/>
      <c r="ULC99" s="129"/>
      <c r="ULD99" s="129"/>
      <c r="ULE99" s="129"/>
      <c r="ULF99" s="129"/>
      <c r="ULG99" s="129"/>
      <c r="ULH99" s="129"/>
      <c r="ULI99" s="129"/>
      <c r="ULJ99" s="129"/>
      <c r="ULK99" s="129"/>
      <c r="ULL99" s="129"/>
      <c r="ULM99" s="129"/>
      <c r="ULN99" s="129"/>
      <c r="ULO99" s="129"/>
      <c r="ULP99" s="129"/>
      <c r="ULQ99" s="129"/>
      <c r="ULR99" s="129"/>
      <c r="ULS99" s="129"/>
      <c r="ULT99" s="129"/>
      <c r="ULU99" s="129"/>
      <c r="ULV99" s="129"/>
      <c r="ULW99" s="129"/>
      <c r="ULX99" s="129"/>
      <c r="ULY99" s="129"/>
      <c r="ULZ99" s="129"/>
      <c r="UMA99" s="129"/>
      <c r="UMB99" s="129"/>
      <c r="UMC99" s="129"/>
      <c r="UMD99" s="129"/>
      <c r="UME99" s="129"/>
      <c r="UMF99" s="129"/>
      <c r="UMG99" s="129"/>
      <c r="UMH99" s="129"/>
      <c r="UMI99" s="129"/>
      <c r="UMJ99" s="129"/>
      <c r="UMK99" s="129"/>
      <c r="UML99" s="129"/>
      <c r="UMM99" s="129"/>
      <c r="UMN99" s="129"/>
      <c r="UMO99" s="129"/>
      <c r="UMP99" s="129"/>
      <c r="UMQ99" s="129"/>
      <c r="UMR99" s="129"/>
      <c r="UMS99" s="129"/>
      <c r="UMT99" s="129"/>
      <c r="UMU99" s="129"/>
      <c r="UMV99" s="129"/>
      <c r="UMW99" s="129"/>
      <c r="UMX99" s="129"/>
      <c r="UMY99" s="129"/>
      <c r="UMZ99" s="129"/>
      <c r="UNA99" s="129"/>
      <c r="UNB99" s="129"/>
      <c r="UNC99" s="129"/>
      <c r="UND99" s="129"/>
      <c r="UNE99" s="129"/>
      <c r="UNF99" s="129"/>
      <c r="UNG99" s="129"/>
      <c r="UNH99" s="129"/>
      <c r="UNI99" s="129"/>
      <c r="UNJ99" s="129"/>
      <c r="UNK99" s="129"/>
      <c r="UNL99" s="129"/>
      <c r="UNM99" s="129"/>
      <c r="UNN99" s="129"/>
      <c r="UNO99" s="129"/>
      <c r="UNP99" s="129"/>
      <c r="UNQ99" s="129"/>
      <c r="UNR99" s="129"/>
      <c r="UNS99" s="129"/>
      <c r="UNT99" s="129"/>
      <c r="UNU99" s="129"/>
      <c r="UNV99" s="129"/>
      <c r="UNW99" s="129"/>
      <c r="UNX99" s="129"/>
      <c r="UNY99" s="129"/>
      <c r="UNZ99" s="129"/>
      <c r="UOA99" s="129"/>
      <c r="UOB99" s="129"/>
      <c r="UOC99" s="129"/>
      <c r="UOD99" s="129"/>
      <c r="UOE99" s="129"/>
      <c r="UOF99" s="129"/>
      <c r="UOG99" s="129"/>
      <c r="UOH99" s="129"/>
      <c r="UOI99" s="129"/>
      <c r="UOJ99" s="129"/>
      <c r="UOK99" s="129"/>
      <c r="UOL99" s="129"/>
      <c r="UOM99" s="129"/>
      <c r="UON99" s="129"/>
      <c r="UOO99" s="129"/>
      <c r="UOP99" s="129"/>
      <c r="UOQ99" s="129"/>
      <c r="UOR99" s="129"/>
      <c r="UOS99" s="129"/>
      <c r="UOT99" s="129"/>
      <c r="UOU99" s="129"/>
      <c r="UOV99" s="129"/>
      <c r="UOW99" s="129"/>
      <c r="UOX99" s="129"/>
      <c r="UOY99" s="129"/>
      <c r="UOZ99" s="129"/>
      <c r="UPA99" s="129"/>
      <c r="UPB99" s="129"/>
      <c r="UPC99" s="129"/>
      <c r="UPD99" s="129"/>
      <c r="UPE99" s="129"/>
      <c r="UPF99" s="129"/>
      <c r="UPG99" s="129"/>
      <c r="UPH99" s="129"/>
      <c r="UPI99" s="129"/>
      <c r="UPJ99" s="129"/>
      <c r="UPK99" s="129"/>
      <c r="UPL99" s="129"/>
      <c r="UPM99" s="129"/>
      <c r="UPN99" s="129"/>
      <c r="UPO99" s="129"/>
      <c r="UPP99" s="129"/>
      <c r="UPQ99" s="129"/>
      <c r="UPR99" s="129"/>
      <c r="UPS99" s="129"/>
      <c r="UPT99" s="129"/>
      <c r="UPU99" s="129"/>
      <c r="UPV99" s="129"/>
      <c r="UPW99" s="129"/>
      <c r="UPX99" s="129"/>
      <c r="UPY99" s="129"/>
      <c r="UPZ99" s="129"/>
      <c r="UQA99" s="129"/>
      <c r="UQB99" s="129"/>
      <c r="UQC99" s="129"/>
      <c r="UQD99" s="129"/>
      <c r="UQE99" s="129"/>
      <c r="UQF99" s="129"/>
      <c r="UQG99" s="129"/>
      <c r="UQH99" s="129"/>
      <c r="UQI99" s="129"/>
      <c r="UQJ99" s="129"/>
      <c r="UQK99" s="129"/>
      <c r="UQL99" s="129"/>
      <c r="UQM99" s="129"/>
      <c r="UQN99" s="129"/>
      <c r="UQO99" s="129"/>
      <c r="UQP99" s="129"/>
      <c r="UQQ99" s="129"/>
      <c r="UQR99" s="129"/>
      <c r="UQS99" s="129"/>
      <c r="UQT99" s="129"/>
      <c r="UQU99" s="129"/>
      <c r="UQV99" s="129"/>
      <c r="UQW99" s="129"/>
      <c r="UQX99" s="129"/>
      <c r="UQY99" s="129"/>
      <c r="UQZ99" s="129"/>
      <c r="URA99" s="129"/>
      <c r="URB99" s="129"/>
      <c r="URC99" s="129"/>
      <c r="URD99" s="129"/>
      <c r="URE99" s="129"/>
      <c r="URF99" s="129"/>
      <c r="URG99" s="129"/>
      <c r="URH99" s="129"/>
      <c r="URI99" s="129"/>
      <c r="URJ99" s="129"/>
      <c r="URK99" s="129"/>
      <c r="URL99" s="129"/>
      <c r="URM99" s="129"/>
      <c r="URN99" s="129"/>
      <c r="URO99" s="129"/>
      <c r="URP99" s="129"/>
      <c r="URQ99" s="129"/>
      <c r="URR99" s="129"/>
      <c r="URS99" s="129"/>
      <c r="URT99" s="129"/>
      <c r="URU99" s="129"/>
      <c r="URV99" s="129"/>
      <c r="URW99" s="129"/>
      <c r="URX99" s="129"/>
      <c r="URY99" s="129"/>
      <c r="URZ99" s="129"/>
      <c r="USA99" s="129"/>
      <c r="USB99" s="129"/>
      <c r="USC99" s="129"/>
      <c r="USD99" s="129"/>
      <c r="USE99" s="129"/>
      <c r="USF99" s="129"/>
      <c r="USG99" s="129"/>
      <c r="USH99" s="129"/>
      <c r="USI99" s="129"/>
      <c r="USJ99" s="129"/>
      <c r="USK99" s="129"/>
      <c r="USL99" s="129"/>
      <c r="USM99" s="129"/>
      <c r="USN99" s="129"/>
      <c r="USO99" s="129"/>
      <c r="USP99" s="129"/>
      <c r="USQ99" s="129"/>
      <c r="USR99" s="129"/>
      <c r="USS99" s="129"/>
      <c r="UST99" s="129"/>
      <c r="USU99" s="129"/>
      <c r="USV99" s="129"/>
      <c r="USW99" s="129"/>
      <c r="USX99" s="129"/>
      <c r="USY99" s="129"/>
      <c r="USZ99" s="129"/>
      <c r="UTA99" s="129"/>
      <c r="UTB99" s="129"/>
      <c r="UTC99" s="129"/>
      <c r="UTD99" s="129"/>
      <c r="UTE99" s="129"/>
      <c r="UTF99" s="129"/>
      <c r="UTG99" s="129"/>
      <c r="UTH99" s="129"/>
      <c r="UTI99" s="129"/>
      <c r="UTJ99" s="129"/>
      <c r="UTK99" s="129"/>
      <c r="UTL99" s="129"/>
      <c r="UTM99" s="129"/>
      <c r="UTN99" s="129"/>
      <c r="UTO99" s="129"/>
      <c r="UTP99" s="129"/>
      <c r="UTQ99" s="129"/>
      <c r="UTR99" s="129"/>
      <c r="UTS99" s="129"/>
      <c r="UTT99" s="129"/>
      <c r="UTU99" s="129"/>
      <c r="UTV99" s="129"/>
      <c r="UTW99" s="129"/>
      <c r="UTX99" s="129"/>
      <c r="UTY99" s="129"/>
      <c r="UTZ99" s="129"/>
      <c r="UUA99" s="129"/>
      <c r="UUB99" s="129"/>
      <c r="UUC99" s="129"/>
      <c r="UUD99" s="129"/>
      <c r="UUE99" s="129"/>
      <c r="UUF99" s="129"/>
      <c r="UUG99" s="129"/>
      <c r="UUH99" s="129"/>
      <c r="UUI99" s="129"/>
      <c r="UUJ99" s="129"/>
      <c r="UUK99" s="129"/>
      <c r="UUL99" s="129"/>
      <c r="UUM99" s="129"/>
      <c r="UUN99" s="129"/>
      <c r="UUO99" s="129"/>
      <c r="UUP99" s="129"/>
      <c r="UUQ99" s="129"/>
      <c r="UUR99" s="129"/>
      <c r="UUS99" s="129"/>
      <c r="UUT99" s="129"/>
      <c r="UUU99" s="129"/>
      <c r="UUV99" s="129"/>
      <c r="UUW99" s="129"/>
      <c r="UUX99" s="129"/>
      <c r="UUY99" s="129"/>
      <c r="UUZ99" s="129"/>
      <c r="UVA99" s="129"/>
      <c r="UVB99" s="129"/>
      <c r="UVC99" s="129"/>
      <c r="UVD99" s="129"/>
      <c r="UVE99" s="129"/>
      <c r="UVF99" s="129"/>
      <c r="UVG99" s="129"/>
      <c r="UVH99" s="129"/>
      <c r="UVI99" s="129"/>
      <c r="UVJ99" s="129"/>
      <c r="UVK99" s="129"/>
      <c r="UVL99" s="129"/>
      <c r="UVM99" s="129"/>
      <c r="UVN99" s="129"/>
      <c r="UVO99" s="129"/>
      <c r="UVP99" s="129"/>
      <c r="UVQ99" s="129"/>
      <c r="UVR99" s="129"/>
      <c r="UVS99" s="129"/>
      <c r="UVT99" s="129"/>
      <c r="UVU99" s="129"/>
      <c r="UVV99" s="129"/>
      <c r="UVW99" s="129"/>
      <c r="UVX99" s="129"/>
      <c r="UVY99" s="129"/>
      <c r="UVZ99" s="129"/>
      <c r="UWA99" s="129"/>
      <c r="UWB99" s="129"/>
      <c r="UWC99" s="129"/>
      <c r="UWD99" s="129"/>
      <c r="UWE99" s="129"/>
      <c r="UWF99" s="129"/>
      <c r="UWG99" s="129"/>
      <c r="UWH99" s="129"/>
      <c r="UWI99" s="129"/>
      <c r="UWJ99" s="129"/>
      <c r="UWK99" s="129"/>
      <c r="UWL99" s="129"/>
      <c r="UWM99" s="129"/>
      <c r="UWN99" s="129"/>
      <c r="UWO99" s="129"/>
      <c r="UWP99" s="129"/>
      <c r="UWQ99" s="129"/>
      <c r="UWR99" s="129"/>
      <c r="UWS99" s="129"/>
      <c r="UWT99" s="129"/>
      <c r="UWU99" s="129"/>
      <c r="UWV99" s="129"/>
      <c r="UWW99" s="129"/>
      <c r="UWX99" s="129"/>
      <c r="UWY99" s="129"/>
      <c r="UWZ99" s="129"/>
      <c r="UXA99" s="129"/>
      <c r="UXB99" s="129"/>
      <c r="UXC99" s="129"/>
      <c r="UXD99" s="129"/>
      <c r="UXE99" s="129"/>
      <c r="UXF99" s="129"/>
      <c r="UXG99" s="129"/>
      <c r="UXH99" s="129"/>
      <c r="UXI99" s="129"/>
      <c r="UXJ99" s="129"/>
      <c r="UXK99" s="129"/>
      <c r="UXL99" s="129"/>
      <c r="UXM99" s="129"/>
      <c r="UXN99" s="129"/>
      <c r="UXO99" s="129"/>
      <c r="UXP99" s="129"/>
      <c r="UXQ99" s="129"/>
      <c r="UXR99" s="129"/>
      <c r="UXS99" s="129"/>
      <c r="UXT99" s="129"/>
      <c r="UXU99" s="129"/>
      <c r="UXV99" s="129"/>
      <c r="UXW99" s="129"/>
      <c r="UXX99" s="129"/>
      <c r="UXY99" s="129"/>
      <c r="UXZ99" s="129"/>
      <c r="UYA99" s="129"/>
      <c r="UYB99" s="129"/>
      <c r="UYC99" s="129"/>
      <c r="UYD99" s="129"/>
      <c r="UYE99" s="129"/>
      <c r="UYF99" s="129"/>
      <c r="UYG99" s="129"/>
      <c r="UYH99" s="129"/>
      <c r="UYI99" s="129"/>
      <c r="UYJ99" s="129"/>
      <c r="UYK99" s="129"/>
      <c r="UYL99" s="129"/>
      <c r="UYM99" s="129"/>
      <c r="UYN99" s="129"/>
      <c r="UYO99" s="129"/>
      <c r="UYP99" s="129"/>
      <c r="UYQ99" s="129"/>
      <c r="UYR99" s="129"/>
      <c r="UYS99" s="129"/>
      <c r="UYT99" s="129"/>
      <c r="UYU99" s="129"/>
      <c r="UYV99" s="129"/>
      <c r="UYW99" s="129"/>
      <c r="UYX99" s="129"/>
      <c r="UYY99" s="129"/>
      <c r="UYZ99" s="129"/>
      <c r="UZA99" s="129"/>
      <c r="UZB99" s="129"/>
      <c r="UZC99" s="129"/>
      <c r="UZD99" s="129"/>
      <c r="UZE99" s="129"/>
      <c r="UZF99" s="129"/>
      <c r="UZG99" s="129"/>
      <c r="UZH99" s="129"/>
      <c r="UZI99" s="129"/>
      <c r="UZJ99" s="129"/>
      <c r="UZK99" s="129"/>
      <c r="UZL99" s="129"/>
      <c r="UZM99" s="129"/>
      <c r="UZN99" s="129"/>
      <c r="UZO99" s="129"/>
      <c r="UZP99" s="129"/>
      <c r="UZQ99" s="129"/>
      <c r="UZR99" s="129"/>
      <c r="UZS99" s="129"/>
      <c r="UZT99" s="129"/>
      <c r="UZU99" s="129"/>
      <c r="UZV99" s="129"/>
      <c r="UZW99" s="129"/>
      <c r="UZX99" s="129"/>
      <c r="UZY99" s="129"/>
      <c r="UZZ99" s="129"/>
      <c r="VAA99" s="129"/>
      <c r="VAB99" s="129"/>
      <c r="VAC99" s="129"/>
      <c r="VAD99" s="129"/>
      <c r="VAE99" s="129"/>
      <c r="VAF99" s="129"/>
      <c r="VAG99" s="129"/>
      <c r="VAH99" s="129"/>
      <c r="VAI99" s="129"/>
      <c r="VAJ99" s="129"/>
      <c r="VAK99" s="129"/>
      <c r="VAL99" s="129"/>
      <c r="VAM99" s="129"/>
      <c r="VAN99" s="129"/>
      <c r="VAO99" s="129"/>
      <c r="VAP99" s="129"/>
      <c r="VAQ99" s="129"/>
      <c r="VAR99" s="129"/>
      <c r="VAS99" s="129"/>
      <c r="VAT99" s="129"/>
      <c r="VAU99" s="129"/>
      <c r="VAV99" s="129"/>
      <c r="VAW99" s="129"/>
      <c r="VAX99" s="129"/>
      <c r="VAY99" s="129"/>
      <c r="VAZ99" s="129"/>
      <c r="VBA99" s="129"/>
      <c r="VBB99" s="129"/>
      <c r="VBC99" s="129"/>
      <c r="VBD99" s="129"/>
      <c r="VBE99" s="129"/>
      <c r="VBF99" s="129"/>
      <c r="VBG99" s="129"/>
      <c r="VBH99" s="129"/>
      <c r="VBI99" s="129"/>
      <c r="VBJ99" s="129"/>
      <c r="VBK99" s="129"/>
      <c r="VBL99" s="129"/>
      <c r="VBM99" s="129"/>
      <c r="VBN99" s="129"/>
      <c r="VBO99" s="129"/>
      <c r="VBP99" s="129"/>
      <c r="VBQ99" s="129"/>
      <c r="VBR99" s="129"/>
      <c r="VBS99" s="129"/>
      <c r="VBT99" s="129"/>
      <c r="VBU99" s="129"/>
      <c r="VBV99" s="129"/>
      <c r="VBW99" s="129"/>
      <c r="VBX99" s="129"/>
      <c r="VBY99" s="129"/>
      <c r="VBZ99" s="129"/>
      <c r="VCA99" s="129"/>
      <c r="VCB99" s="129"/>
      <c r="VCC99" s="129"/>
      <c r="VCD99" s="129"/>
      <c r="VCE99" s="129"/>
      <c r="VCF99" s="129"/>
      <c r="VCG99" s="129"/>
      <c r="VCH99" s="129"/>
      <c r="VCI99" s="129"/>
      <c r="VCJ99" s="129"/>
      <c r="VCK99" s="129"/>
      <c r="VCL99" s="129"/>
      <c r="VCM99" s="129"/>
      <c r="VCN99" s="129"/>
      <c r="VCO99" s="129"/>
      <c r="VCP99" s="129"/>
      <c r="VCQ99" s="129"/>
      <c r="VCR99" s="129"/>
      <c r="VCS99" s="129"/>
      <c r="VCT99" s="129"/>
      <c r="VCU99" s="129"/>
      <c r="VCV99" s="129"/>
      <c r="VCW99" s="129"/>
      <c r="VCX99" s="129"/>
      <c r="VCY99" s="129"/>
      <c r="VCZ99" s="129"/>
      <c r="VDA99" s="129"/>
      <c r="VDB99" s="129"/>
      <c r="VDC99" s="129"/>
      <c r="VDD99" s="129"/>
      <c r="VDE99" s="129"/>
      <c r="VDF99" s="129"/>
      <c r="VDG99" s="129"/>
      <c r="VDH99" s="129"/>
      <c r="VDI99" s="129"/>
      <c r="VDJ99" s="129"/>
      <c r="VDK99" s="129"/>
      <c r="VDL99" s="129"/>
      <c r="VDM99" s="129"/>
      <c r="VDN99" s="129"/>
      <c r="VDO99" s="129"/>
      <c r="VDP99" s="129"/>
      <c r="VDQ99" s="129"/>
      <c r="VDR99" s="129"/>
      <c r="VDS99" s="129"/>
      <c r="VDT99" s="129"/>
      <c r="VDU99" s="129"/>
      <c r="VDV99" s="129"/>
      <c r="VDW99" s="129"/>
      <c r="VDX99" s="129"/>
      <c r="VDY99" s="129"/>
      <c r="VDZ99" s="129"/>
      <c r="VEA99" s="129"/>
      <c r="VEB99" s="129"/>
      <c r="VEC99" s="129"/>
      <c r="VED99" s="129"/>
      <c r="VEE99" s="129"/>
      <c r="VEF99" s="129"/>
      <c r="VEG99" s="129"/>
      <c r="VEH99" s="129"/>
      <c r="VEI99" s="129"/>
      <c r="VEJ99" s="129"/>
      <c r="VEK99" s="129"/>
      <c r="VEL99" s="129"/>
      <c r="VEM99" s="129"/>
      <c r="VEN99" s="129"/>
      <c r="VEO99" s="129"/>
      <c r="VEP99" s="129"/>
      <c r="VEQ99" s="129"/>
      <c r="VER99" s="129"/>
      <c r="VES99" s="129"/>
      <c r="VET99" s="129"/>
      <c r="VEU99" s="129"/>
      <c r="VEV99" s="129"/>
      <c r="VEW99" s="129"/>
      <c r="VEX99" s="129"/>
      <c r="VEY99" s="129"/>
      <c r="VEZ99" s="129"/>
      <c r="VFA99" s="129"/>
      <c r="VFB99" s="129"/>
      <c r="VFC99" s="129"/>
      <c r="VFD99" s="129"/>
      <c r="VFE99" s="129"/>
      <c r="VFF99" s="129"/>
      <c r="VFG99" s="129"/>
      <c r="VFH99" s="129"/>
      <c r="VFI99" s="129"/>
      <c r="VFJ99" s="129"/>
      <c r="VFK99" s="129"/>
      <c r="VFL99" s="129"/>
      <c r="VFM99" s="129"/>
      <c r="VFN99" s="129"/>
      <c r="VFO99" s="129"/>
      <c r="VFP99" s="129"/>
      <c r="VFQ99" s="129"/>
      <c r="VFR99" s="129"/>
      <c r="VFS99" s="129"/>
      <c r="VFT99" s="129"/>
      <c r="VFU99" s="129"/>
      <c r="VFV99" s="129"/>
      <c r="VFW99" s="129"/>
      <c r="VFX99" s="129"/>
      <c r="VFY99" s="129"/>
      <c r="VFZ99" s="129"/>
      <c r="VGA99" s="129"/>
      <c r="VGB99" s="129"/>
      <c r="VGC99" s="129"/>
      <c r="VGD99" s="129"/>
      <c r="VGE99" s="129"/>
      <c r="VGF99" s="129"/>
      <c r="VGG99" s="129"/>
      <c r="VGH99" s="129"/>
      <c r="VGI99" s="129"/>
      <c r="VGJ99" s="129"/>
      <c r="VGK99" s="129"/>
      <c r="VGL99" s="129"/>
      <c r="VGM99" s="129"/>
      <c r="VGN99" s="129"/>
      <c r="VGO99" s="129"/>
      <c r="VGP99" s="129"/>
      <c r="VGQ99" s="129"/>
      <c r="VGR99" s="129"/>
      <c r="VGS99" s="129"/>
      <c r="VGT99" s="129"/>
      <c r="VGU99" s="129"/>
      <c r="VGV99" s="129"/>
      <c r="VGW99" s="129"/>
      <c r="VGX99" s="129"/>
      <c r="VGY99" s="129"/>
      <c r="VGZ99" s="129"/>
      <c r="VHA99" s="129"/>
      <c r="VHB99" s="129"/>
      <c r="VHC99" s="129"/>
      <c r="VHD99" s="129"/>
      <c r="VHE99" s="129"/>
      <c r="VHF99" s="129"/>
      <c r="VHG99" s="129"/>
      <c r="VHH99" s="129"/>
      <c r="VHI99" s="129"/>
      <c r="VHJ99" s="129"/>
      <c r="VHK99" s="129"/>
      <c r="VHL99" s="129"/>
      <c r="VHM99" s="129"/>
      <c r="VHN99" s="129"/>
      <c r="VHO99" s="129"/>
      <c r="VHP99" s="129"/>
      <c r="VHQ99" s="129"/>
      <c r="VHR99" s="129"/>
      <c r="VHS99" s="129"/>
      <c r="VHT99" s="129"/>
      <c r="VHU99" s="129"/>
      <c r="VHV99" s="129"/>
      <c r="VHW99" s="129"/>
      <c r="VHX99" s="129"/>
      <c r="VHY99" s="129"/>
      <c r="VHZ99" s="129"/>
      <c r="VIA99" s="129"/>
      <c r="VIB99" s="129"/>
      <c r="VIC99" s="129"/>
      <c r="VID99" s="129"/>
      <c r="VIE99" s="129"/>
      <c r="VIF99" s="129"/>
      <c r="VIG99" s="129"/>
      <c r="VIH99" s="129"/>
      <c r="VII99" s="129"/>
      <c r="VIJ99" s="129"/>
      <c r="VIK99" s="129"/>
      <c r="VIL99" s="129"/>
      <c r="VIM99" s="129"/>
      <c r="VIN99" s="129"/>
      <c r="VIO99" s="129"/>
      <c r="VIP99" s="129"/>
      <c r="VIQ99" s="129"/>
      <c r="VIR99" s="129"/>
      <c r="VIS99" s="129"/>
      <c r="VIT99" s="129"/>
      <c r="VIU99" s="129"/>
      <c r="VIV99" s="129"/>
      <c r="VIW99" s="129"/>
      <c r="VIX99" s="129"/>
      <c r="VIY99" s="129"/>
      <c r="VIZ99" s="129"/>
      <c r="VJA99" s="129"/>
      <c r="VJB99" s="129"/>
      <c r="VJC99" s="129"/>
      <c r="VJD99" s="129"/>
      <c r="VJE99" s="129"/>
      <c r="VJF99" s="129"/>
      <c r="VJG99" s="129"/>
      <c r="VJH99" s="129"/>
      <c r="VJI99" s="129"/>
      <c r="VJJ99" s="129"/>
      <c r="VJK99" s="129"/>
      <c r="VJL99" s="129"/>
      <c r="VJM99" s="129"/>
      <c r="VJN99" s="129"/>
      <c r="VJO99" s="129"/>
      <c r="VJP99" s="129"/>
      <c r="VJQ99" s="129"/>
      <c r="VJR99" s="129"/>
      <c r="VJS99" s="129"/>
      <c r="VJT99" s="129"/>
      <c r="VJU99" s="129"/>
      <c r="VJV99" s="129"/>
      <c r="VJW99" s="129"/>
      <c r="VJX99" s="129"/>
      <c r="VJY99" s="129"/>
      <c r="VJZ99" s="129"/>
      <c r="VKA99" s="129"/>
      <c r="VKB99" s="129"/>
      <c r="VKC99" s="129"/>
      <c r="VKD99" s="129"/>
      <c r="VKE99" s="129"/>
      <c r="VKF99" s="129"/>
      <c r="VKG99" s="129"/>
      <c r="VKH99" s="129"/>
      <c r="VKI99" s="129"/>
      <c r="VKJ99" s="129"/>
      <c r="VKK99" s="129"/>
      <c r="VKL99" s="129"/>
      <c r="VKM99" s="129"/>
      <c r="VKN99" s="129"/>
      <c r="VKO99" s="129"/>
      <c r="VKP99" s="129"/>
      <c r="VKQ99" s="129"/>
      <c r="VKR99" s="129"/>
      <c r="VKS99" s="129"/>
      <c r="VKT99" s="129"/>
      <c r="VKU99" s="129"/>
      <c r="VKV99" s="129"/>
      <c r="VKW99" s="129"/>
      <c r="VKX99" s="129"/>
      <c r="VKY99" s="129"/>
      <c r="VKZ99" s="129"/>
      <c r="VLA99" s="129"/>
      <c r="VLB99" s="129"/>
      <c r="VLC99" s="129"/>
      <c r="VLD99" s="129"/>
      <c r="VLE99" s="129"/>
      <c r="VLF99" s="129"/>
      <c r="VLG99" s="129"/>
      <c r="VLH99" s="129"/>
      <c r="VLI99" s="129"/>
      <c r="VLJ99" s="129"/>
      <c r="VLK99" s="129"/>
      <c r="VLL99" s="129"/>
      <c r="VLM99" s="129"/>
      <c r="VLN99" s="129"/>
      <c r="VLO99" s="129"/>
      <c r="VLP99" s="129"/>
      <c r="VLQ99" s="129"/>
      <c r="VLR99" s="129"/>
      <c r="VLS99" s="129"/>
      <c r="VLT99" s="129"/>
      <c r="VLU99" s="129"/>
      <c r="VLV99" s="129"/>
      <c r="VLW99" s="129"/>
      <c r="VLX99" s="129"/>
      <c r="VLY99" s="129"/>
      <c r="VLZ99" s="129"/>
      <c r="VMA99" s="129"/>
      <c r="VMB99" s="129"/>
      <c r="VMC99" s="129"/>
      <c r="VMD99" s="129"/>
      <c r="VME99" s="129"/>
      <c r="VMF99" s="129"/>
      <c r="VMG99" s="129"/>
      <c r="VMH99" s="129"/>
      <c r="VMI99" s="129"/>
      <c r="VMJ99" s="129"/>
      <c r="VMK99" s="129"/>
      <c r="VML99" s="129"/>
      <c r="VMM99" s="129"/>
      <c r="VMN99" s="129"/>
      <c r="VMO99" s="129"/>
      <c r="VMP99" s="129"/>
      <c r="VMQ99" s="129"/>
      <c r="VMR99" s="129"/>
      <c r="VMS99" s="129"/>
      <c r="VMT99" s="129"/>
      <c r="VMU99" s="129"/>
      <c r="VMV99" s="129"/>
      <c r="VMW99" s="129"/>
      <c r="VMX99" s="129"/>
      <c r="VMY99" s="129"/>
      <c r="VMZ99" s="129"/>
      <c r="VNA99" s="129"/>
      <c r="VNB99" s="129"/>
      <c r="VNC99" s="129"/>
      <c r="VND99" s="129"/>
      <c r="VNE99" s="129"/>
      <c r="VNF99" s="129"/>
      <c r="VNG99" s="129"/>
      <c r="VNH99" s="129"/>
      <c r="VNI99" s="129"/>
      <c r="VNJ99" s="129"/>
      <c r="VNK99" s="129"/>
      <c r="VNL99" s="129"/>
      <c r="VNM99" s="129"/>
      <c r="VNN99" s="129"/>
      <c r="VNO99" s="129"/>
      <c r="VNP99" s="129"/>
      <c r="VNQ99" s="129"/>
      <c r="VNR99" s="129"/>
      <c r="VNS99" s="129"/>
      <c r="VNT99" s="129"/>
      <c r="VNU99" s="129"/>
      <c r="VNV99" s="129"/>
      <c r="VNW99" s="129"/>
      <c r="VNX99" s="129"/>
      <c r="VNY99" s="129"/>
      <c r="VNZ99" s="129"/>
      <c r="VOA99" s="129"/>
      <c r="VOB99" s="129"/>
      <c r="VOC99" s="129"/>
      <c r="VOD99" s="129"/>
      <c r="VOE99" s="129"/>
      <c r="VOF99" s="129"/>
      <c r="VOG99" s="129"/>
      <c r="VOH99" s="129"/>
      <c r="VOI99" s="129"/>
      <c r="VOJ99" s="129"/>
      <c r="VOK99" s="129"/>
      <c r="VOL99" s="129"/>
      <c r="VOM99" s="129"/>
      <c r="VON99" s="129"/>
      <c r="VOO99" s="129"/>
      <c r="VOP99" s="129"/>
      <c r="VOQ99" s="129"/>
      <c r="VOR99" s="129"/>
      <c r="VOS99" s="129"/>
      <c r="VOT99" s="129"/>
      <c r="VOU99" s="129"/>
      <c r="VOV99" s="129"/>
      <c r="VOW99" s="129"/>
      <c r="VOX99" s="129"/>
      <c r="VOY99" s="129"/>
      <c r="VOZ99" s="129"/>
      <c r="VPA99" s="129"/>
      <c r="VPB99" s="129"/>
      <c r="VPC99" s="129"/>
      <c r="VPD99" s="129"/>
      <c r="VPE99" s="129"/>
      <c r="VPF99" s="129"/>
      <c r="VPG99" s="129"/>
      <c r="VPH99" s="129"/>
      <c r="VPI99" s="129"/>
      <c r="VPJ99" s="129"/>
      <c r="VPK99" s="129"/>
      <c r="VPL99" s="129"/>
      <c r="VPM99" s="129"/>
      <c r="VPN99" s="129"/>
      <c r="VPO99" s="129"/>
      <c r="VPP99" s="129"/>
      <c r="VPQ99" s="129"/>
      <c r="VPR99" s="129"/>
      <c r="VPS99" s="129"/>
      <c r="VPT99" s="129"/>
      <c r="VPU99" s="129"/>
      <c r="VPV99" s="129"/>
      <c r="VPW99" s="129"/>
      <c r="VPX99" s="129"/>
      <c r="VPY99" s="129"/>
      <c r="VPZ99" s="129"/>
      <c r="VQA99" s="129"/>
      <c r="VQB99" s="129"/>
      <c r="VQC99" s="129"/>
      <c r="VQD99" s="129"/>
      <c r="VQE99" s="129"/>
      <c r="VQF99" s="129"/>
      <c r="VQG99" s="129"/>
      <c r="VQH99" s="129"/>
      <c r="VQI99" s="129"/>
      <c r="VQJ99" s="129"/>
      <c r="VQK99" s="129"/>
      <c r="VQL99" s="129"/>
      <c r="VQM99" s="129"/>
      <c r="VQN99" s="129"/>
      <c r="VQO99" s="129"/>
      <c r="VQP99" s="129"/>
      <c r="VQQ99" s="129"/>
      <c r="VQR99" s="129"/>
      <c r="VQS99" s="129"/>
      <c r="VQT99" s="129"/>
      <c r="VQU99" s="129"/>
      <c r="VQV99" s="129"/>
      <c r="VQW99" s="129"/>
      <c r="VQX99" s="129"/>
      <c r="VQY99" s="129"/>
      <c r="VQZ99" s="129"/>
      <c r="VRA99" s="129"/>
      <c r="VRB99" s="129"/>
      <c r="VRC99" s="129"/>
      <c r="VRD99" s="129"/>
      <c r="VRE99" s="129"/>
      <c r="VRF99" s="129"/>
      <c r="VRG99" s="129"/>
      <c r="VRH99" s="129"/>
      <c r="VRI99" s="129"/>
      <c r="VRJ99" s="129"/>
      <c r="VRK99" s="129"/>
      <c r="VRL99" s="129"/>
      <c r="VRM99" s="129"/>
      <c r="VRN99" s="129"/>
      <c r="VRO99" s="129"/>
      <c r="VRP99" s="129"/>
      <c r="VRQ99" s="129"/>
      <c r="VRR99" s="129"/>
      <c r="VRS99" s="129"/>
      <c r="VRT99" s="129"/>
      <c r="VRU99" s="129"/>
      <c r="VRV99" s="129"/>
      <c r="VRW99" s="129"/>
      <c r="VRX99" s="129"/>
      <c r="VRY99" s="129"/>
      <c r="VRZ99" s="129"/>
      <c r="VSA99" s="129"/>
      <c r="VSB99" s="129"/>
      <c r="VSC99" s="129"/>
      <c r="VSD99" s="129"/>
      <c r="VSE99" s="129"/>
      <c r="VSF99" s="129"/>
      <c r="VSG99" s="129"/>
      <c r="VSH99" s="129"/>
      <c r="VSI99" s="129"/>
      <c r="VSJ99" s="129"/>
      <c r="VSK99" s="129"/>
      <c r="VSL99" s="129"/>
      <c r="VSM99" s="129"/>
      <c r="VSN99" s="129"/>
      <c r="VSO99" s="129"/>
      <c r="VSP99" s="129"/>
      <c r="VSQ99" s="129"/>
      <c r="VSR99" s="129"/>
      <c r="VSS99" s="129"/>
      <c r="VST99" s="129"/>
      <c r="VSU99" s="129"/>
      <c r="VSV99" s="129"/>
      <c r="VSW99" s="129"/>
      <c r="VSX99" s="129"/>
      <c r="VSY99" s="129"/>
      <c r="VSZ99" s="129"/>
      <c r="VTA99" s="129"/>
      <c r="VTB99" s="129"/>
      <c r="VTC99" s="129"/>
      <c r="VTD99" s="129"/>
      <c r="VTE99" s="129"/>
      <c r="VTF99" s="129"/>
      <c r="VTG99" s="129"/>
      <c r="VTH99" s="129"/>
      <c r="VTI99" s="129"/>
      <c r="VTJ99" s="129"/>
      <c r="VTK99" s="129"/>
      <c r="VTL99" s="129"/>
      <c r="VTM99" s="129"/>
      <c r="VTN99" s="129"/>
      <c r="VTO99" s="129"/>
      <c r="VTP99" s="129"/>
      <c r="VTQ99" s="129"/>
      <c r="VTR99" s="129"/>
      <c r="VTS99" s="129"/>
      <c r="VTT99" s="129"/>
      <c r="VTU99" s="129"/>
      <c r="VTV99" s="129"/>
      <c r="VTW99" s="129"/>
      <c r="VTX99" s="129"/>
      <c r="VTY99" s="129"/>
      <c r="VTZ99" s="129"/>
      <c r="VUA99" s="129"/>
      <c r="VUB99" s="129"/>
      <c r="VUC99" s="129"/>
      <c r="VUD99" s="129"/>
      <c r="VUE99" s="129"/>
      <c r="VUF99" s="129"/>
      <c r="VUG99" s="129"/>
      <c r="VUH99" s="129"/>
      <c r="VUI99" s="129"/>
      <c r="VUJ99" s="129"/>
      <c r="VUK99" s="129"/>
      <c r="VUL99" s="129"/>
      <c r="VUM99" s="129"/>
      <c r="VUN99" s="129"/>
      <c r="VUO99" s="129"/>
      <c r="VUP99" s="129"/>
      <c r="VUQ99" s="129"/>
      <c r="VUR99" s="129"/>
      <c r="VUS99" s="129"/>
      <c r="VUT99" s="129"/>
      <c r="VUU99" s="129"/>
      <c r="VUV99" s="129"/>
      <c r="VUW99" s="129"/>
      <c r="VUX99" s="129"/>
      <c r="VUY99" s="129"/>
      <c r="VUZ99" s="129"/>
      <c r="VVA99" s="129"/>
      <c r="VVB99" s="129"/>
      <c r="VVC99" s="129"/>
      <c r="VVD99" s="129"/>
      <c r="VVE99" s="129"/>
      <c r="VVF99" s="129"/>
      <c r="VVG99" s="129"/>
      <c r="VVH99" s="129"/>
      <c r="VVI99" s="129"/>
      <c r="VVJ99" s="129"/>
      <c r="VVK99" s="129"/>
      <c r="VVL99" s="129"/>
      <c r="VVM99" s="129"/>
      <c r="VVN99" s="129"/>
      <c r="VVO99" s="129"/>
      <c r="VVP99" s="129"/>
      <c r="VVQ99" s="129"/>
      <c r="VVR99" s="129"/>
      <c r="VVS99" s="129"/>
      <c r="VVT99" s="129"/>
      <c r="VVU99" s="129"/>
      <c r="VVV99" s="129"/>
      <c r="VVW99" s="129"/>
      <c r="VVX99" s="129"/>
      <c r="VVY99" s="129"/>
      <c r="VVZ99" s="129"/>
      <c r="VWA99" s="129"/>
      <c r="VWB99" s="129"/>
      <c r="VWC99" s="129"/>
      <c r="VWD99" s="129"/>
      <c r="VWE99" s="129"/>
      <c r="VWF99" s="129"/>
      <c r="VWG99" s="129"/>
      <c r="VWH99" s="129"/>
      <c r="VWI99" s="129"/>
      <c r="VWJ99" s="129"/>
      <c r="VWK99" s="129"/>
      <c r="VWL99" s="129"/>
      <c r="VWM99" s="129"/>
      <c r="VWN99" s="129"/>
      <c r="VWO99" s="129"/>
      <c r="VWP99" s="129"/>
      <c r="VWQ99" s="129"/>
      <c r="VWR99" s="129"/>
      <c r="VWS99" s="129"/>
      <c r="VWT99" s="129"/>
      <c r="VWU99" s="129"/>
      <c r="VWV99" s="129"/>
      <c r="VWW99" s="129"/>
      <c r="VWX99" s="129"/>
      <c r="VWY99" s="129"/>
      <c r="VWZ99" s="129"/>
      <c r="VXA99" s="129"/>
      <c r="VXB99" s="129"/>
      <c r="VXC99" s="129"/>
      <c r="VXD99" s="129"/>
      <c r="VXE99" s="129"/>
      <c r="VXF99" s="129"/>
      <c r="VXG99" s="129"/>
      <c r="VXH99" s="129"/>
      <c r="VXI99" s="129"/>
      <c r="VXJ99" s="129"/>
      <c r="VXK99" s="129"/>
      <c r="VXL99" s="129"/>
      <c r="VXM99" s="129"/>
      <c r="VXN99" s="129"/>
      <c r="VXO99" s="129"/>
      <c r="VXP99" s="129"/>
      <c r="VXQ99" s="129"/>
      <c r="VXR99" s="129"/>
      <c r="VXS99" s="129"/>
      <c r="VXT99" s="129"/>
      <c r="VXU99" s="129"/>
      <c r="VXV99" s="129"/>
      <c r="VXW99" s="129"/>
      <c r="VXX99" s="129"/>
      <c r="VXY99" s="129"/>
      <c r="VXZ99" s="129"/>
      <c r="VYA99" s="129"/>
      <c r="VYB99" s="129"/>
      <c r="VYC99" s="129"/>
      <c r="VYD99" s="129"/>
      <c r="VYE99" s="129"/>
      <c r="VYF99" s="129"/>
      <c r="VYG99" s="129"/>
      <c r="VYH99" s="129"/>
      <c r="VYI99" s="129"/>
      <c r="VYJ99" s="129"/>
      <c r="VYK99" s="129"/>
      <c r="VYL99" s="129"/>
      <c r="VYM99" s="129"/>
      <c r="VYN99" s="129"/>
      <c r="VYO99" s="129"/>
      <c r="VYP99" s="129"/>
      <c r="VYQ99" s="129"/>
      <c r="VYR99" s="129"/>
      <c r="VYS99" s="129"/>
      <c r="VYT99" s="129"/>
      <c r="VYU99" s="129"/>
      <c r="VYV99" s="129"/>
      <c r="VYW99" s="129"/>
      <c r="VYX99" s="129"/>
      <c r="VYY99" s="129"/>
      <c r="VYZ99" s="129"/>
      <c r="VZA99" s="129"/>
      <c r="VZB99" s="129"/>
      <c r="VZC99" s="129"/>
      <c r="VZD99" s="129"/>
      <c r="VZE99" s="129"/>
      <c r="VZF99" s="129"/>
      <c r="VZG99" s="129"/>
      <c r="VZH99" s="129"/>
      <c r="VZI99" s="129"/>
      <c r="VZJ99" s="129"/>
      <c r="VZK99" s="129"/>
      <c r="VZL99" s="129"/>
      <c r="VZM99" s="129"/>
      <c r="VZN99" s="129"/>
      <c r="VZO99" s="129"/>
      <c r="VZP99" s="129"/>
      <c r="VZQ99" s="129"/>
      <c r="VZR99" s="129"/>
      <c r="VZS99" s="129"/>
      <c r="VZT99" s="129"/>
      <c r="VZU99" s="129"/>
      <c r="VZV99" s="129"/>
      <c r="VZW99" s="129"/>
      <c r="VZX99" s="129"/>
      <c r="VZY99" s="129"/>
      <c r="VZZ99" s="129"/>
      <c r="WAA99" s="129"/>
      <c r="WAB99" s="129"/>
      <c r="WAC99" s="129"/>
      <c r="WAD99" s="129"/>
      <c r="WAE99" s="129"/>
      <c r="WAF99" s="129"/>
      <c r="WAG99" s="129"/>
      <c r="WAH99" s="129"/>
      <c r="WAI99" s="129"/>
      <c r="WAJ99" s="129"/>
      <c r="WAK99" s="129"/>
      <c r="WAL99" s="129"/>
      <c r="WAM99" s="129"/>
      <c r="WAN99" s="129"/>
      <c r="WAO99" s="129"/>
      <c r="WAP99" s="129"/>
      <c r="WAQ99" s="129"/>
      <c r="WAR99" s="129"/>
      <c r="WAS99" s="129"/>
      <c r="WAT99" s="129"/>
      <c r="WAU99" s="129"/>
      <c r="WAV99" s="129"/>
      <c r="WAW99" s="129"/>
      <c r="WAX99" s="129"/>
      <c r="WAY99" s="129"/>
      <c r="WAZ99" s="129"/>
      <c r="WBA99" s="129"/>
      <c r="WBB99" s="129"/>
      <c r="WBC99" s="129"/>
      <c r="WBD99" s="129"/>
      <c r="WBE99" s="129"/>
      <c r="WBF99" s="129"/>
      <c r="WBG99" s="129"/>
      <c r="WBH99" s="129"/>
      <c r="WBI99" s="129"/>
      <c r="WBJ99" s="129"/>
      <c r="WBK99" s="129"/>
      <c r="WBL99" s="129"/>
      <c r="WBM99" s="129"/>
      <c r="WBN99" s="129"/>
      <c r="WBO99" s="129"/>
      <c r="WBP99" s="129"/>
      <c r="WBQ99" s="129"/>
      <c r="WBR99" s="129"/>
      <c r="WBS99" s="129"/>
      <c r="WBT99" s="129"/>
      <c r="WBU99" s="129"/>
      <c r="WBV99" s="129"/>
      <c r="WBW99" s="129"/>
      <c r="WBX99" s="129"/>
      <c r="WBY99" s="129"/>
      <c r="WBZ99" s="129"/>
      <c r="WCA99" s="129"/>
      <c r="WCB99" s="129"/>
      <c r="WCC99" s="129"/>
      <c r="WCD99" s="129"/>
      <c r="WCE99" s="129"/>
      <c r="WCF99" s="129"/>
      <c r="WCG99" s="129"/>
      <c r="WCH99" s="129"/>
      <c r="WCI99" s="129"/>
      <c r="WCJ99" s="129"/>
      <c r="WCK99" s="129"/>
      <c r="WCL99" s="129"/>
      <c r="WCM99" s="129"/>
      <c r="WCN99" s="129"/>
      <c r="WCO99" s="129"/>
      <c r="WCP99" s="129"/>
      <c r="WCQ99" s="129"/>
      <c r="WCR99" s="129"/>
      <c r="WCS99" s="129"/>
      <c r="WCT99" s="129"/>
      <c r="WCU99" s="129"/>
      <c r="WCV99" s="129"/>
      <c r="WCW99" s="129"/>
      <c r="WCX99" s="129"/>
      <c r="WCY99" s="129"/>
      <c r="WCZ99" s="129"/>
      <c r="WDA99" s="129"/>
      <c r="WDB99" s="129"/>
      <c r="WDC99" s="129"/>
      <c r="WDD99" s="129"/>
      <c r="WDE99" s="129"/>
      <c r="WDF99" s="129"/>
      <c r="WDG99" s="129"/>
      <c r="WDH99" s="129"/>
      <c r="WDI99" s="129"/>
      <c r="WDJ99" s="129"/>
      <c r="WDK99" s="129"/>
      <c r="WDL99" s="129"/>
      <c r="WDM99" s="129"/>
      <c r="WDN99" s="129"/>
      <c r="WDO99" s="129"/>
      <c r="WDP99" s="129"/>
      <c r="WDQ99" s="129"/>
      <c r="WDR99" s="129"/>
      <c r="WDS99" s="129"/>
      <c r="WDT99" s="129"/>
      <c r="WDU99" s="129"/>
      <c r="WDV99" s="129"/>
      <c r="WDW99" s="129"/>
      <c r="WDX99" s="129"/>
      <c r="WDY99" s="129"/>
      <c r="WDZ99" s="129"/>
      <c r="WEA99" s="129"/>
      <c r="WEB99" s="129"/>
      <c r="WEC99" s="129"/>
      <c r="WED99" s="129"/>
      <c r="WEE99" s="129"/>
      <c r="WEF99" s="129"/>
      <c r="WEG99" s="129"/>
      <c r="WEH99" s="129"/>
      <c r="WEI99" s="129"/>
      <c r="WEJ99" s="129"/>
      <c r="WEK99" s="129"/>
      <c r="WEL99" s="129"/>
      <c r="WEM99" s="129"/>
      <c r="WEN99" s="129"/>
      <c r="WEO99" s="129"/>
      <c r="WEP99" s="129"/>
      <c r="WEQ99" s="129"/>
      <c r="WER99" s="129"/>
      <c r="WES99" s="129"/>
      <c r="WET99" s="129"/>
      <c r="WEU99" s="129"/>
      <c r="WEV99" s="129"/>
      <c r="WEW99" s="129"/>
      <c r="WEX99" s="129"/>
      <c r="WEY99" s="129"/>
      <c r="WEZ99" s="129"/>
      <c r="WFA99" s="129"/>
      <c r="WFB99" s="129"/>
      <c r="WFC99" s="129"/>
      <c r="WFD99" s="129"/>
      <c r="WFE99" s="129"/>
      <c r="WFF99" s="129"/>
      <c r="WFG99" s="129"/>
      <c r="WFH99" s="129"/>
      <c r="WFI99" s="129"/>
      <c r="WFJ99" s="129"/>
      <c r="WFK99" s="129"/>
      <c r="WFL99" s="129"/>
      <c r="WFM99" s="129"/>
      <c r="WFN99" s="129"/>
      <c r="WFO99" s="129"/>
      <c r="WFP99" s="129"/>
      <c r="WFQ99" s="129"/>
      <c r="WFR99" s="129"/>
      <c r="WFS99" s="129"/>
      <c r="WFT99" s="129"/>
      <c r="WFU99" s="129"/>
      <c r="WFV99" s="129"/>
      <c r="WFW99" s="129"/>
      <c r="WFX99" s="129"/>
      <c r="WFY99" s="129"/>
      <c r="WFZ99" s="129"/>
      <c r="WGA99" s="129"/>
      <c r="WGB99" s="129"/>
      <c r="WGC99" s="129"/>
      <c r="WGD99" s="129"/>
      <c r="WGE99" s="129"/>
      <c r="WGF99" s="129"/>
      <c r="WGG99" s="129"/>
      <c r="WGH99" s="129"/>
      <c r="WGI99" s="129"/>
      <c r="WGJ99" s="129"/>
      <c r="WGK99" s="129"/>
      <c r="WGL99" s="129"/>
      <c r="WGM99" s="129"/>
      <c r="WGN99" s="129"/>
      <c r="WGO99" s="129"/>
      <c r="WGP99" s="129"/>
      <c r="WGQ99" s="129"/>
      <c r="WGR99" s="129"/>
      <c r="WGS99" s="129"/>
      <c r="WGT99" s="129"/>
      <c r="WGU99" s="129"/>
      <c r="WGV99" s="129"/>
      <c r="WGW99" s="129"/>
      <c r="WGX99" s="129"/>
      <c r="WGY99" s="129"/>
      <c r="WGZ99" s="129"/>
      <c r="WHA99" s="129"/>
      <c r="WHB99" s="129"/>
      <c r="WHC99" s="129"/>
      <c r="WHD99" s="129"/>
      <c r="WHE99" s="129"/>
      <c r="WHF99" s="129"/>
      <c r="WHG99" s="129"/>
      <c r="WHH99" s="129"/>
      <c r="WHI99" s="129"/>
      <c r="WHJ99" s="129"/>
      <c r="WHK99" s="129"/>
      <c r="WHL99" s="129"/>
      <c r="WHM99" s="129"/>
      <c r="WHN99" s="129"/>
      <c r="WHO99" s="129"/>
      <c r="WHP99" s="129"/>
      <c r="WHQ99" s="129"/>
      <c r="WHR99" s="129"/>
      <c r="WHS99" s="129"/>
      <c r="WHT99" s="129"/>
      <c r="WHU99" s="129"/>
      <c r="WHV99" s="129"/>
      <c r="WHW99" s="129"/>
      <c r="WHX99" s="129"/>
      <c r="WHY99" s="129"/>
      <c r="WHZ99" s="129"/>
      <c r="WIA99" s="129"/>
      <c r="WIB99" s="129"/>
      <c r="WIC99" s="129"/>
      <c r="WID99" s="129"/>
      <c r="WIE99" s="129"/>
      <c r="WIF99" s="129"/>
      <c r="WIG99" s="129"/>
      <c r="WIH99" s="129"/>
      <c r="WII99" s="129"/>
      <c r="WIJ99" s="129"/>
      <c r="WIK99" s="129"/>
      <c r="WIL99" s="129"/>
      <c r="WIM99" s="129"/>
      <c r="WIN99" s="129"/>
      <c r="WIO99" s="129"/>
      <c r="WIP99" s="129"/>
      <c r="WIQ99" s="129"/>
      <c r="WIR99" s="129"/>
      <c r="WIS99" s="129"/>
      <c r="WIT99" s="129"/>
      <c r="WIU99" s="129"/>
      <c r="WIV99" s="129"/>
      <c r="WIW99" s="129"/>
      <c r="WIX99" s="129"/>
      <c r="WIY99" s="129"/>
      <c r="WIZ99" s="129"/>
      <c r="WJA99" s="129"/>
      <c r="WJB99" s="129"/>
      <c r="WJC99" s="129"/>
      <c r="WJD99" s="129"/>
      <c r="WJE99" s="129"/>
      <c r="WJF99" s="129"/>
      <c r="WJG99" s="129"/>
      <c r="WJH99" s="129"/>
      <c r="WJI99" s="129"/>
      <c r="WJJ99" s="129"/>
      <c r="WJK99" s="129"/>
      <c r="WJL99" s="129"/>
      <c r="WJM99" s="129"/>
      <c r="WJN99" s="129"/>
      <c r="WJO99" s="129"/>
      <c r="WJP99" s="129"/>
      <c r="WJQ99" s="129"/>
      <c r="WJR99" s="129"/>
      <c r="WJS99" s="129"/>
      <c r="WJT99" s="129"/>
      <c r="WJU99" s="129"/>
      <c r="WJV99" s="129"/>
      <c r="WJW99" s="129"/>
      <c r="WJX99" s="129"/>
      <c r="WJY99" s="129"/>
      <c r="WJZ99" s="129"/>
      <c r="WKA99" s="129"/>
      <c r="WKB99" s="129"/>
      <c r="WKC99" s="129"/>
      <c r="WKD99" s="129"/>
      <c r="WKE99" s="129"/>
      <c r="WKF99" s="129"/>
      <c r="WKG99" s="129"/>
      <c r="WKH99" s="129"/>
      <c r="WKI99" s="129"/>
      <c r="WKJ99" s="129"/>
      <c r="WKK99" s="129"/>
      <c r="WKL99" s="129"/>
      <c r="WKM99" s="129"/>
      <c r="WKN99" s="129"/>
      <c r="WKO99" s="129"/>
      <c r="WKP99" s="129"/>
      <c r="WKQ99" s="129"/>
      <c r="WKR99" s="129"/>
      <c r="WKS99" s="129"/>
      <c r="WKT99" s="129"/>
      <c r="WKU99" s="129"/>
      <c r="WKV99" s="129"/>
      <c r="WKW99" s="129"/>
      <c r="WKX99" s="129"/>
      <c r="WKY99" s="129"/>
      <c r="WKZ99" s="129"/>
      <c r="WLA99" s="129"/>
      <c r="WLB99" s="129"/>
      <c r="WLC99" s="129"/>
      <c r="WLD99" s="129"/>
      <c r="WLE99" s="129"/>
      <c r="WLF99" s="129"/>
      <c r="WLG99" s="129"/>
      <c r="WLH99" s="129"/>
      <c r="WLI99" s="129"/>
      <c r="WLJ99" s="129"/>
      <c r="WLK99" s="129"/>
      <c r="WLL99" s="129"/>
      <c r="WLM99" s="129"/>
      <c r="WLN99" s="129"/>
      <c r="WLO99" s="129"/>
      <c r="WLP99" s="129"/>
      <c r="WLQ99" s="129"/>
      <c r="WLR99" s="129"/>
      <c r="WLS99" s="129"/>
      <c r="WLT99" s="129"/>
      <c r="WLU99" s="129"/>
      <c r="WLV99" s="129"/>
      <c r="WLW99" s="129"/>
      <c r="WLX99" s="129"/>
      <c r="WLY99" s="129"/>
      <c r="WLZ99" s="129"/>
      <c r="WMA99" s="129"/>
      <c r="WMB99" s="129"/>
      <c r="WMC99" s="129"/>
      <c r="WMD99" s="129"/>
      <c r="WME99" s="129"/>
      <c r="WMF99" s="129"/>
      <c r="WMG99" s="129"/>
      <c r="WMH99" s="129"/>
      <c r="WMI99" s="129"/>
      <c r="WMJ99" s="129"/>
      <c r="WMK99" s="129"/>
      <c r="WML99" s="129"/>
      <c r="WMM99" s="129"/>
      <c r="WMN99" s="129"/>
      <c r="WMO99" s="129"/>
      <c r="WMP99" s="129"/>
      <c r="WMQ99" s="129"/>
      <c r="WMR99" s="129"/>
      <c r="WMS99" s="129"/>
      <c r="WMT99" s="129"/>
      <c r="WMU99" s="129"/>
      <c r="WMV99" s="129"/>
      <c r="WMW99" s="129"/>
      <c r="WMX99" s="129"/>
      <c r="WMY99" s="129"/>
      <c r="WMZ99" s="129"/>
      <c r="WNA99" s="129"/>
      <c r="WNB99" s="129"/>
      <c r="WNC99" s="129"/>
      <c r="WND99" s="129"/>
      <c r="WNE99" s="129"/>
      <c r="WNF99" s="129"/>
      <c r="WNG99" s="129"/>
      <c r="WNH99" s="129"/>
      <c r="WNI99" s="129"/>
      <c r="WNJ99" s="129"/>
      <c r="WNK99" s="129"/>
      <c r="WNL99" s="129"/>
      <c r="WNM99" s="129"/>
      <c r="WNN99" s="129"/>
      <c r="WNO99" s="129"/>
      <c r="WNP99" s="129"/>
      <c r="WNQ99" s="129"/>
      <c r="WNR99" s="129"/>
      <c r="WNS99" s="129"/>
      <c r="WNT99" s="129"/>
      <c r="WNU99" s="129"/>
      <c r="WNV99" s="129"/>
      <c r="WNW99" s="129"/>
      <c r="WNX99" s="129"/>
      <c r="WNY99" s="129"/>
      <c r="WNZ99" s="129"/>
      <c r="WOA99" s="129"/>
      <c r="WOB99" s="129"/>
      <c r="WOC99" s="129"/>
      <c r="WOD99" s="129"/>
      <c r="WOE99" s="129"/>
      <c r="WOF99" s="129"/>
      <c r="WOG99" s="129"/>
      <c r="WOH99" s="129"/>
      <c r="WOI99" s="129"/>
      <c r="WOJ99" s="129"/>
      <c r="WOK99" s="129"/>
      <c r="WOL99" s="129"/>
      <c r="WOM99" s="129"/>
      <c r="WON99" s="129"/>
      <c r="WOO99" s="129"/>
      <c r="WOP99" s="129"/>
      <c r="WOQ99" s="129"/>
      <c r="WOR99" s="129"/>
      <c r="WOS99" s="129"/>
      <c r="WOT99" s="129"/>
      <c r="WOU99" s="129"/>
      <c r="WOV99" s="129"/>
      <c r="WOW99" s="129"/>
      <c r="WOX99" s="129"/>
      <c r="WOY99" s="129"/>
      <c r="WOZ99" s="129"/>
      <c r="WPA99" s="129"/>
      <c r="WPB99" s="129"/>
      <c r="WPC99" s="129"/>
      <c r="WPD99" s="129"/>
      <c r="WPE99" s="129"/>
      <c r="WPF99" s="129"/>
      <c r="WPG99" s="129"/>
      <c r="WPH99" s="129"/>
      <c r="WPI99" s="129"/>
      <c r="WPJ99" s="129"/>
      <c r="WPK99" s="129"/>
      <c r="WPL99" s="129"/>
      <c r="WPM99" s="129"/>
      <c r="WPN99" s="129"/>
      <c r="WPO99" s="129"/>
      <c r="WPP99" s="129"/>
      <c r="WPQ99" s="129"/>
      <c r="WPR99" s="129"/>
      <c r="WPS99" s="129"/>
      <c r="WPT99" s="129"/>
      <c r="WPU99" s="129"/>
      <c r="WPV99" s="129"/>
      <c r="WPW99" s="129"/>
      <c r="WPX99" s="129"/>
      <c r="WPY99" s="129"/>
      <c r="WPZ99" s="129"/>
      <c r="WQA99" s="129"/>
      <c r="WQB99" s="129"/>
      <c r="WQC99" s="129"/>
      <c r="WQD99" s="129"/>
      <c r="WQE99" s="129"/>
      <c r="WQF99" s="129"/>
      <c r="WQG99" s="129"/>
      <c r="WQH99" s="129"/>
      <c r="WQI99" s="129"/>
      <c r="WQJ99" s="129"/>
      <c r="WQK99" s="129"/>
      <c r="WQL99" s="129"/>
      <c r="WQM99" s="129"/>
      <c r="WQN99" s="129"/>
      <c r="WQO99" s="129"/>
      <c r="WQP99" s="129"/>
      <c r="WQQ99" s="129"/>
      <c r="WQR99" s="129"/>
      <c r="WQS99" s="129"/>
      <c r="WQT99" s="129"/>
      <c r="WQU99" s="129"/>
      <c r="WQV99" s="129"/>
      <c r="WQW99" s="129"/>
      <c r="WQX99" s="129"/>
      <c r="WQY99" s="129"/>
      <c r="WQZ99" s="129"/>
      <c r="WRA99" s="129"/>
      <c r="WRB99" s="129"/>
      <c r="WRC99" s="129"/>
      <c r="WRD99" s="129"/>
      <c r="WRE99" s="129"/>
      <c r="WRF99" s="129"/>
      <c r="WRG99" s="129"/>
      <c r="WRH99" s="129"/>
      <c r="WRI99" s="129"/>
      <c r="WRJ99" s="129"/>
      <c r="WRK99" s="129"/>
      <c r="WRL99" s="129"/>
      <c r="WRM99" s="129"/>
      <c r="WRN99" s="129"/>
      <c r="WRO99" s="129"/>
      <c r="WRP99" s="129"/>
      <c r="WRQ99" s="129"/>
      <c r="WRR99" s="129"/>
      <c r="WRS99" s="129"/>
      <c r="WRT99" s="129"/>
      <c r="WRU99" s="129"/>
      <c r="WRV99" s="129"/>
      <c r="WRW99" s="129"/>
      <c r="WRX99" s="129"/>
      <c r="WRY99" s="129"/>
      <c r="WRZ99" s="129"/>
      <c r="WSA99" s="129"/>
      <c r="WSB99" s="129"/>
      <c r="WSC99" s="129"/>
      <c r="WSD99" s="129"/>
      <c r="WSE99" s="129"/>
      <c r="WSF99" s="129"/>
      <c r="WSG99" s="129"/>
      <c r="WSH99" s="129"/>
      <c r="WSI99" s="129"/>
      <c r="WSJ99" s="129"/>
      <c r="WSK99" s="129"/>
      <c r="WSL99" s="129"/>
      <c r="WSM99" s="129"/>
      <c r="WSN99" s="129"/>
      <c r="WSO99" s="129"/>
    </row>
    <row r="100" spans="1:16057" s="47" customFormat="1" ht="24" hidden="1" x14ac:dyDescent="0.25">
      <c r="A100" s="16" t="s">
        <v>20</v>
      </c>
      <c r="B100" s="16" t="s">
        <v>29</v>
      </c>
      <c r="C100" s="16" t="s">
        <v>673</v>
      </c>
      <c r="D100" s="16" t="s">
        <v>862</v>
      </c>
      <c r="E100" s="16" t="s">
        <v>447</v>
      </c>
      <c r="F100" s="307">
        <v>30</v>
      </c>
      <c r="G100" s="16">
        <v>5</v>
      </c>
      <c r="H100" s="16">
        <v>24</v>
      </c>
      <c r="I100" s="16">
        <f t="shared" si="26"/>
        <v>120</v>
      </c>
      <c r="J100" s="137">
        <v>2025</v>
      </c>
      <c r="K100" s="70">
        <v>45658</v>
      </c>
      <c r="L100" s="147">
        <v>45838</v>
      </c>
      <c r="M100" s="148">
        <f t="shared" si="27"/>
        <v>3600</v>
      </c>
      <c r="N100" s="319"/>
      <c r="O100" s="319"/>
      <c r="P100" s="319"/>
      <c r="Q100" s="319"/>
      <c r="R100" s="57">
        <f t="shared" si="28"/>
        <v>3600</v>
      </c>
      <c r="S100" s="305" t="s">
        <v>863</v>
      </c>
      <c r="T100" s="16" t="s">
        <v>907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  <c r="IU100" s="129"/>
      <c r="IV100" s="129"/>
      <c r="IW100" s="129"/>
      <c r="IX100" s="129"/>
      <c r="IY100" s="129"/>
      <c r="IZ100" s="129"/>
      <c r="JA100" s="129"/>
      <c r="JB100" s="129"/>
      <c r="JC100" s="129"/>
      <c r="JD100" s="129"/>
      <c r="JE100" s="129"/>
      <c r="JF100" s="129"/>
      <c r="JG100" s="129"/>
      <c r="JH100" s="129"/>
      <c r="JI100" s="129"/>
      <c r="JJ100" s="129"/>
      <c r="JK100" s="129"/>
      <c r="JL100" s="129"/>
      <c r="JM100" s="129"/>
      <c r="JN100" s="129"/>
      <c r="JO100" s="129"/>
      <c r="JP100" s="129"/>
      <c r="JQ100" s="129"/>
      <c r="JR100" s="129"/>
      <c r="JS100" s="129"/>
      <c r="JT100" s="129"/>
      <c r="JU100" s="129"/>
      <c r="JV100" s="129"/>
      <c r="JW100" s="129"/>
      <c r="JX100" s="129"/>
      <c r="JY100" s="129"/>
      <c r="JZ100" s="129"/>
      <c r="KA100" s="129"/>
      <c r="KB100" s="129"/>
      <c r="KC100" s="129"/>
      <c r="KD100" s="129"/>
      <c r="KE100" s="129"/>
      <c r="KF100" s="129"/>
      <c r="KG100" s="129"/>
      <c r="KH100" s="129"/>
      <c r="KI100" s="129"/>
      <c r="KJ100" s="129"/>
      <c r="KK100" s="129"/>
      <c r="KL100" s="129"/>
      <c r="KM100" s="129"/>
      <c r="KN100" s="129"/>
      <c r="KO100" s="129"/>
      <c r="KP100" s="129"/>
      <c r="KQ100" s="129"/>
      <c r="KR100" s="129"/>
      <c r="KS100" s="129"/>
      <c r="KT100" s="129"/>
      <c r="KU100" s="129"/>
      <c r="KV100" s="129"/>
      <c r="KW100" s="129"/>
      <c r="KX100" s="129"/>
      <c r="KY100" s="129"/>
      <c r="KZ100" s="129"/>
      <c r="LA100" s="129"/>
      <c r="LB100" s="129"/>
      <c r="LC100" s="129"/>
      <c r="LD100" s="129"/>
      <c r="LE100" s="129"/>
      <c r="LF100" s="129"/>
      <c r="LG100" s="129"/>
      <c r="LH100" s="129"/>
      <c r="LI100" s="129"/>
      <c r="LJ100" s="129"/>
      <c r="LK100" s="129"/>
      <c r="LL100" s="129"/>
      <c r="LM100" s="129"/>
      <c r="LN100" s="129"/>
      <c r="LO100" s="129"/>
      <c r="LP100" s="129"/>
      <c r="LQ100" s="129"/>
      <c r="LR100" s="129"/>
      <c r="LS100" s="129"/>
      <c r="LT100" s="129"/>
      <c r="LU100" s="129"/>
      <c r="LV100" s="129"/>
      <c r="LW100" s="129"/>
      <c r="LX100" s="129"/>
      <c r="LY100" s="129"/>
      <c r="LZ100" s="129"/>
      <c r="MA100" s="129"/>
      <c r="MB100" s="129"/>
      <c r="MC100" s="129"/>
      <c r="MD100" s="129"/>
      <c r="ME100" s="129"/>
      <c r="MF100" s="129"/>
      <c r="MG100" s="129"/>
      <c r="MH100" s="129"/>
      <c r="MI100" s="129"/>
      <c r="MJ100" s="129"/>
      <c r="MK100" s="129"/>
      <c r="ML100" s="129"/>
      <c r="MM100" s="129"/>
      <c r="MN100" s="129"/>
      <c r="MO100" s="129"/>
      <c r="MP100" s="129"/>
      <c r="MQ100" s="129"/>
      <c r="MR100" s="129"/>
      <c r="MS100" s="129"/>
      <c r="MT100" s="129"/>
      <c r="MU100" s="129"/>
      <c r="MV100" s="129"/>
      <c r="MW100" s="129"/>
      <c r="MX100" s="129"/>
      <c r="MY100" s="129"/>
      <c r="MZ100" s="129"/>
      <c r="NA100" s="129"/>
      <c r="NB100" s="129"/>
      <c r="NC100" s="129"/>
      <c r="ND100" s="129"/>
      <c r="NE100" s="129"/>
      <c r="NF100" s="129"/>
      <c r="NG100" s="129"/>
      <c r="NH100" s="129"/>
      <c r="NI100" s="129"/>
      <c r="NJ100" s="129"/>
      <c r="NK100" s="129"/>
      <c r="NL100" s="129"/>
      <c r="NM100" s="129"/>
      <c r="NN100" s="129"/>
      <c r="NO100" s="129"/>
      <c r="NP100" s="129"/>
      <c r="NQ100" s="129"/>
      <c r="NR100" s="129"/>
      <c r="NS100" s="129"/>
      <c r="NT100" s="129"/>
      <c r="NU100" s="129"/>
      <c r="NV100" s="129"/>
      <c r="NW100" s="129"/>
      <c r="NX100" s="129"/>
      <c r="NY100" s="129"/>
      <c r="NZ100" s="129"/>
      <c r="OA100" s="129"/>
      <c r="OB100" s="129"/>
      <c r="OC100" s="129"/>
      <c r="OD100" s="129"/>
      <c r="OE100" s="129"/>
      <c r="OF100" s="129"/>
      <c r="OG100" s="129"/>
      <c r="OH100" s="129"/>
      <c r="OI100" s="129"/>
      <c r="OJ100" s="129"/>
      <c r="OK100" s="129"/>
      <c r="OL100" s="129"/>
      <c r="OM100" s="129"/>
      <c r="ON100" s="129"/>
      <c r="OO100" s="129"/>
      <c r="OP100" s="129"/>
      <c r="OQ100" s="129"/>
      <c r="OR100" s="129"/>
      <c r="OS100" s="129"/>
      <c r="OT100" s="129"/>
      <c r="OU100" s="129"/>
      <c r="OV100" s="129"/>
      <c r="OW100" s="129"/>
      <c r="OX100" s="129"/>
      <c r="OY100" s="129"/>
      <c r="OZ100" s="129"/>
      <c r="PA100" s="129"/>
      <c r="PB100" s="129"/>
      <c r="PC100" s="129"/>
      <c r="PD100" s="129"/>
      <c r="PE100" s="129"/>
      <c r="PF100" s="129"/>
      <c r="PG100" s="129"/>
      <c r="PH100" s="129"/>
      <c r="PI100" s="129"/>
      <c r="PJ100" s="129"/>
      <c r="PK100" s="129"/>
      <c r="PL100" s="129"/>
      <c r="PM100" s="129"/>
      <c r="PN100" s="129"/>
      <c r="PO100" s="129"/>
      <c r="PP100" s="129"/>
      <c r="PQ100" s="129"/>
      <c r="PR100" s="129"/>
      <c r="PS100" s="129"/>
      <c r="PT100" s="129"/>
      <c r="PU100" s="129"/>
      <c r="PV100" s="129"/>
      <c r="PW100" s="129"/>
      <c r="PX100" s="129"/>
      <c r="PY100" s="129"/>
      <c r="PZ100" s="129"/>
      <c r="QA100" s="129"/>
      <c r="QB100" s="129"/>
      <c r="QC100" s="129"/>
      <c r="QD100" s="129"/>
      <c r="QE100" s="129"/>
      <c r="QF100" s="129"/>
      <c r="QG100" s="129"/>
      <c r="QH100" s="129"/>
      <c r="QI100" s="129"/>
      <c r="QJ100" s="129"/>
      <c r="QK100" s="129"/>
      <c r="QL100" s="129"/>
      <c r="QM100" s="129"/>
      <c r="QN100" s="129"/>
      <c r="QO100" s="129"/>
      <c r="QP100" s="129"/>
      <c r="QQ100" s="129"/>
      <c r="QR100" s="129"/>
      <c r="QS100" s="129"/>
      <c r="QT100" s="129"/>
      <c r="QU100" s="129"/>
      <c r="QV100" s="129"/>
      <c r="QW100" s="129"/>
      <c r="QX100" s="129"/>
      <c r="QY100" s="129"/>
      <c r="QZ100" s="129"/>
      <c r="RA100" s="129"/>
      <c r="RB100" s="129"/>
      <c r="RC100" s="129"/>
      <c r="RD100" s="129"/>
      <c r="RE100" s="129"/>
      <c r="RF100" s="129"/>
      <c r="RG100" s="129"/>
      <c r="RH100" s="129"/>
      <c r="RI100" s="129"/>
      <c r="RJ100" s="129"/>
      <c r="RK100" s="129"/>
      <c r="RL100" s="129"/>
      <c r="RM100" s="129"/>
      <c r="RN100" s="129"/>
      <c r="RO100" s="129"/>
      <c r="RP100" s="129"/>
      <c r="RQ100" s="129"/>
      <c r="RR100" s="129"/>
      <c r="RS100" s="129"/>
      <c r="RT100" s="129"/>
      <c r="RU100" s="129"/>
      <c r="RV100" s="129"/>
      <c r="RW100" s="129"/>
      <c r="RX100" s="129"/>
      <c r="RY100" s="129"/>
      <c r="RZ100" s="129"/>
      <c r="SA100" s="129"/>
      <c r="SB100" s="129"/>
      <c r="SC100" s="129"/>
      <c r="SD100" s="129"/>
      <c r="SE100" s="129"/>
      <c r="SF100" s="129"/>
      <c r="SG100" s="129"/>
      <c r="SH100" s="129"/>
      <c r="SI100" s="129"/>
      <c r="SJ100" s="129"/>
      <c r="SK100" s="129"/>
      <c r="SL100" s="129"/>
      <c r="SM100" s="129"/>
      <c r="SN100" s="129"/>
      <c r="SO100" s="129"/>
      <c r="SP100" s="129"/>
      <c r="SQ100" s="129"/>
      <c r="SR100" s="129"/>
      <c r="SS100" s="129"/>
      <c r="ST100" s="129"/>
      <c r="SU100" s="129"/>
      <c r="SV100" s="129"/>
      <c r="SW100" s="129"/>
      <c r="SX100" s="129"/>
      <c r="SY100" s="129"/>
      <c r="SZ100" s="129"/>
      <c r="TA100" s="129"/>
      <c r="TB100" s="129"/>
      <c r="TC100" s="129"/>
      <c r="TD100" s="129"/>
      <c r="TE100" s="129"/>
      <c r="TF100" s="129"/>
      <c r="TG100" s="129"/>
      <c r="TH100" s="129"/>
      <c r="TI100" s="129"/>
      <c r="TJ100" s="129"/>
      <c r="TK100" s="129"/>
      <c r="TL100" s="129"/>
      <c r="TM100" s="129"/>
      <c r="TN100" s="129"/>
      <c r="TO100" s="129"/>
      <c r="TP100" s="129"/>
      <c r="TQ100" s="129"/>
      <c r="TR100" s="129"/>
      <c r="TS100" s="129"/>
      <c r="TT100" s="129"/>
      <c r="TU100" s="129"/>
      <c r="TV100" s="129"/>
      <c r="TW100" s="129"/>
      <c r="TX100" s="129"/>
      <c r="TY100" s="129"/>
      <c r="TZ100" s="129"/>
      <c r="UA100" s="129"/>
      <c r="UB100" s="129"/>
      <c r="UC100" s="129"/>
      <c r="UD100" s="129"/>
      <c r="UE100" s="129"/>
      <c r="UF100" s="129"/>
      <c r="UG100" s="129"/>
      <c r="UH100" s="129"/>
      <c r="UI100" s="129"/>
      <c r="UJ100" s="129"/>
      <c r="UK100" s="129"/>
      <c r="UL100" s="129"/>
      <c r="UM100" s="129"/>
      <c r="UN100" s="129"/>
      <c r="UO100" s="129"/>
      <c r="UP100" s="129"/>
      <c r="UQ100" s="129"/>
      <c r="UR100" s="129"/>
      <c r="US100" s="129"/>
      <c r="UT100" s="129"/>
      <c r="UU100" s="129"/>
      <c r="UV100" s="129"/>
      <c r="UW100" s="129"/>
      <c r="UX100" s="129"/>
      <c r="UY100" s="129"/>
      <c r="UZ100" s="129"/>
      <c r="VA100" s="129"/>
      <c r="VB100" s="129"/>
      <c r="VC100" s="129"/>
      <c r="VD100" s="129"/>
      <c r="VE100" s="129"/>
      <c r="VF100" s="129"/>
      <c r="VG100" s="129"/>
      <c r="VH100" s="129"/>
      <c r="VI100" s="129"/>
      <c r="VJ100" s="129"/>
      <c r="VK100" s="129"/>
      <c r="VL100" s="129"/>
      <c r="VM100" s="129"/>
      <c r="VN100" s="129"/>
      <c r="VO100" s="129"/>
      <c r="VP100" s="129"/>
      <c r="VQ100" s="129"/>
      <c r="VR100" s="129"/>
      <c r="VS100" s="129"/>
      <c r="VT100" s="129"/>
      <c r="VU100" s="129"/>
      <c r="VV100" s="129"/>
      <c r="VW100" s="129"/>
      <c r="VX100" s="129"/>
      <c r="VY100" s="129"/>
      <c r="VZ100" s="129"/>
      <c r="WA100" s="129"/>
      <c r="WB100" s="129"/>
      <c r="WC100" s="129"/>
      <c r="WD100" s="129"/>
      <c r="WE100" s="129"/>
      <c r="WF100" s="129"/>
      <c r="WG100" s="129"/>
      <c r="WH100" s="129"/>
      <c r="WI100" s="129"/>
      <c r="WJ100" s="129"/>
      <c r="WK100" s="129"/>
      <c r="WL100" s="129"/>
      <c r="WM100" s="129"/>
      <c r="WN100" s="129"/>
      <c r="WO100" s="129"/>
      <c r="WP100" s="129"/>
      <c r="WQ100" s="129"/>
      <c r="WR100" s="129"/>
      <c r="WS100" s="129"/>
      <c r="WT100" s="129"/>
      <c r="WU100" s="129"/>
      <c r="WV100" s="129"/>
      <c r="WW100" s="129"/>
      <c r="WX100" s="129"/>
      <c r="WY100" s="129"/>
      <c r="WZ100" s="129"/>
      <c r="XA100" s="129"/>
      <c r="XB100" s="129"/>
      <c r="XC100" s="129"/>
      <c r="XD100" s="129"/>
      <c r="XE100" s="129"/>
      <c r="XF100" s="129"/>
      <c r="XG100" s="129"/>
      <c r="XH100" s="129"/>
      <c r="XI100" s="129"/>
      <c r="XJ100" s="129"/>
      <c r="XK100" s="129"/>
      <c r="XL100" s="129"/>
      <c r="XM100" s="129"/>
      <c r="XN100" s="129"/>
      <c r="XO100" s="129"/>
      <c r="XP100" s="129"/>
      <c r="XQ100" s="129"/>
      <c r="XR100" s="129"/>
      <c r="XS100" s="129"/>
      <c r="XT100" s="129"/>
      <c r="XU100" s="129"/>
      <c r="XV100" s="129"/>
      <c r="XW100" s="129"/>
      <c r="XX100" s="129"/>
      <c r="XY100" s="129"/>
      <c r="XZ100" s="129"/>
      <c r="YA100" s="129"/>
      <c r="YB100" s="129"/>
      <c r="YC100" s="129"/>
      <c r="YD100" s="129"/>
      <c r="YE100" s="129"/>
      <c r="YF100" s="129"/>
      <c r="YG100" s="129"/>
      <c r="YH100" s="129"/>
      <c r="YI100" s="129"/>
      <c r="YJ100" s="129"/>
      <c r="YK100" s="129"/>
      <c r="YL100" s="129"/>
      <c r="YM100" s="129"/>
      <c r="YN100" s="129"/>
      <c r="YO100" s="129"/>
      <c r="YP100" s="129"/>
      <c r="YQ100" s="129"/>
      <c r="YR100" s="129"/>
      <c r="YS100" s="129"/>
      <c r="YT100" s="129"/>
      <c r="YU100" s="129"/>
      <c r="YV100" s="129"/>
      <c r="YW100" s="129"/>
      <c r="YX100" s="129"/>
      <c r="YY100" s="129"/>
      <c r="YZ100" s="129"/>
      <c r="ZA100" s="129"/>
      <c r="ZB100" s="129"/>
      <c r="ZC100" s="129"/>
      <c r="ZD100" s="129"/>
      <c r="ZE100" s="129"/>
      <c r="ZF100" s="129"/>
      <c r="ZG100" s="129"/>
      <c r="ZH100" s="129"/>
      <c r="ZI100" s="129"/>
      <c r="ZJ100" s="129"/>
      <c r="ZK100" s="129"/>
      <c r="ZL100" s="129"/>
      <c r="ZM100" s="129"/>
      <c r="ZN100" s="129"/>
      <c r="ZO100" s="129"/>
      <c r="ZP100" s="129"/>
      <c r="ZQ100" s="129"/>
      <c r="ZR100" s="129"/>
      <c r="ZS100" s="129"/>
      <c r="ZT100" s="129"/>
      <c r="ZU100" s="129"/>
      <c r="ZV100" s="129"/>
      <c r="ZW100" s="129"/>
      <c r="ZX100" s="129"/>
      <c r="ZY100" s="129"/>
      <c r="ZZ100" s="129"/>
      <c r="AAA100" s="129"/>
      <c r="AAB100" s="129"/>
      <c r="AAC100" s="129"/>
      <c r="AAD100" s="129"/>
      <c r="AAE100" s="129"/>
      <c r="AAF100" s="129"/>
      <c r="AAG100" s="129"/>
      <c r="AAH100" s="129"/>
      <c r="AAI100" s="129"/>
      <c r="AAJ100" s="129"/>
      <c r="AAK100" s="129"/>
      <c r="AAL100" s="129"/>
      <c r="AAM100" s="129"/>
      <c r="AAN100" s="129"/>
      <c r="AAO100" s="129"/>
      <c r="AAP100" s="129"/>
      <c r="AAQ100" s="129"/>
      <c r="AAR100" s="129"/>
      <c r="AAS100" s="129"/>
      <c r="AAT100" s="129"/>
      <c r="AAU100" s="129"/>
      <c r="AAV100" s="129"/>
      <c r="AAW100" s="129"/>
      <c r="AAX100" s="129"/>
      <c r="AAY100" s="129"/>
      <c r="AAZ100" s="129"/>
      <c r="ABA100" s="129"/>
      <c r="ABB100" s="129"/>
      <c r="ABC100" s="129"/>
      <c r="ABD100" s="129"/>
      <c r="ABE100" s="129"/>
      <c r="ABF100" s="129"/>
      <c r="ABG100" s="129"/>
      <c r="ABH100" s="129"/>
      <c r="ABI100" s="129"/>
      <c r="ABJ100" s="129"/>
      <c r="ABK100" s="129"/>
      <c r="ABL100" s="129"/>
      <c r="ABM100" s="129"/>
      <c r="ABN100" s="129"/>
      <c r="ABO100" s="129"/>
      <c r="ABP100" s="129"/>
      <c r="ABQ100" s="129"/>
      <c r="ABR100" s="129"/>
      <c r="ABS100" s="129"/>
      <c r="ABT100" s="129"/>
      <c r="ABU100" s="129"/>
      <c r="ABV100" s="129"/>
      <c r="ABW100" s="129"/>
      <c r="ABX100" s="129"/>
      <c r="ABY100" s="129"/>
      <c r="ABZ100" s="129"/>
      <c r="ACA100" s="129"/>
      <c r="ACB100" s="129"/>
      <c r="ACC100" s="129"/>
      <c r="ACD100" s="129"/>
      <c r="ACE100" s="129"/>
      <c r="ACF100" s="129"/>
      <c r="ACG100" s="129"/>
      <c r="ACH100" s="129"/>
      <c r="ACI100" s="129"/>
      <c r="ACJ100" s="129"/>
      <c r="ACK100" s="129"/>
      <c r="ACL100" s="129"/>
      <c r="ACM100" s="129"/>
      <c r="ACN100" s="129"/>
      <c r="ACO100" s="129"/>
      <c r="ACP100" s="129"/>
      <c r="ACQ100" s="129"/>
      <c r="ACR100" s="129"/>
      <c r="ACS100" s="129"/>
      <c r="ACT100" s="129"/>
      <c r="ACU100" s="129"/>
      <c r="ACV100" s="129"/>
      <c r="ACW100" s="129"/>
      <c r="ACX100" s="129"/>
      <c r="ACY100" s="129"/>
      <c r="ACZ100" s="129"/>
      <c r="ADA100" s="129"/>
      <c r="ADB100" s="129"/>
      <c r="ADC100" s="129"/>
      <c r="ADD100" s="129"/>
      <c r="ADE100" s="129"/>
      <c r="ADF100" s="129"/>
      <c r="ADG100" s="129"/>
      <c r="ADH100" s="129"/>
      <c r="ADI100" s="129"/>
      <c r="ADJ100" s="129"/>
      <c r="ADK100" s="129"/>
      <c r="ADL100" s="129"/>
      <c r="ADM100" s="129"/>
      <c r="ADN100" s="129"/>
      <c r="ADO100" s="129"/>
      <c r="ADP100" s="129"/>
      <c r="ADQ100" s="129"/>
      <c r="ADR100" s="129"/>
      <c r="ADS100" s="129"/>
      <c r="ADT100" s="129"/>
      <c r="ADU100" s="129"/>
      <c r="ADV100" s="129"/>
      <c r="ADW100" s="129"/>
      <c r="ADX100" s="129"/>
      <c r="ADY100" s="129"/>
      <c r="ADZ100" s="129"/>
      <c r="AEA100" s="129"/>
      <c r="AEB100" s="129"/>
      <c r="AEC100" s="129"/>
      <c r="AED100" s="129"/>
      <c r="AEE100" s="129"/>
      <c r="AEF100" s="129"/>
      <c r="AEG100" s="129"/>
      <c r="AEH100" s="129"/>
      <c r="AEI100" s="129"/>
      <c r="AEJ100" s="129"/>
      <c r="AEK100" s="129"/>
      <c r="AEL100" s="129"/>
      <c r="AEM100" s="129"/>
      <c r="AEN100" s="129"/>
      <c r="AEO100" s="129"/>
      <c r="AEP100" s="129"/>
      <c r="AEQ100" s="129"/>
      <c r="AER100" s="129"/>
      <c r="AES100" s="129"/>
      <c r="AET100" s="129"/>
      <c r="AEU100" s="129"/>
      <c r="AEV100" s="129"/>
      <c r="AEW100" s="129"/>
      <c r="AEX100" s="129"/>
      <c r="AEY100" s="129"/>
      <c r="AEZ100" s="129"/>
      <c r="AFA100" s="129"/>
      <c r="AFB100" s="129"/>
      <c r="AFC100" s="129"/>
      <c r="AFD100" s="129"/>
      <c r="AFE100" s="129"/>
      <c r="AFF100" s="129"/>
      <c r="AFG100" s="129"/>
      <c r="AFH100" s="129"/>
      <c r="AFI100" s="129"/>
      <c r="AFJ100" s="129"/>
      <c r="AFK100" s="129"/>
      <c r="AFL100" s="129"/>
      <c r="AFM100" s="129"/>
      <c r="AFN100" s="129"/>
      <c r="AFO100" s="129"/>
      <c r="AFP100" s="129"/>
      <c r="AFQ100" s="129"/>
      <c r="AFR100" s="129"/>
      <c r="AFS100" s="129"/>
      <c r="AFT100" s="129"/>
      <c r="AFU100" s="129"/>
      <c r="AFV100" s="129"/>
      <c r="AFW100" s="129"/>
      <c r="AFX100" s="129"/>
      <c r="AFY100" s="129"/>
      <c r="AFZ100" s="129"/>
      <c r="AGA100" s="129"/>
      <c r="AGB100" s="129"/>
      <c r="AGC100" s="129"/>
      <c r="AGD100" s="129"/>
      <c r="AGE100" s="129"/>
      <c r="AGF100" s="129"/>
      <c r="AGG100" s="129"/>
      <c r="AGH100" s="129"/>
      <c r="AGI100" s="129"/>
      <c r="AGJ100" s="129"/>
      <c r="AGK100" s="129"/>
      <c r="AGL100" s="129"/>
      <c r="AGM100" s="129"/>
      <c r="AGN100" s="129"/>
      <c r="AGO100" s="129"/>
      <c r="AGP100" s="129"/>
      <c r="AGQ100" s="129"/>
      <c r="AGR100" s="129"/>
      <c r="AGS100" s="129"/>
      <c r="AGT100" s="129"/>
      <c r="AGU100" s="129"/>
      <c r="AGV100" s="129"/>
      <c r="AGW100" s="129"/>
      <c r="AGX100" s="129"/>
      <c r="AGY100" s="129"/>
      <c r="AGZ100" s="129"/>
      <c r="AHA100" s="129"/>
      <c r="AHB100" s="129"/>
      <c r="AHC100" s="129"/>
      <c r="AHD100" s="129"/>
      <c r="AHE100" s="129"/>
      <c r="AHF100" s="129"/>
      <c r="AHG100" s="129"/>
      <c r="AHH100" s="129"/>
      <c r="AHI100" s="129"/>
      <c r="AHJ100" s="129"/>
      <c r="AHK100" s="129"/>
      <c r="AHL100" s="129"/>
      <c r="AHM100" s="129"/>
      <c r="AHN100" s="129"/>
      <c r="AHO100" s="129"/>
      <c r="AHP100" s="129"/>
      <c r="AHQ100" s="129"/>
      <c r="AHR100" s="129"/>
      <c r="AHS100" s="129"/>
      <c r="AHT100" s="129"/>
      <c r="AHU100" s="129"/>
      <c r="AHV100" s="129"/>
      <c r="AHW100" s="129"/>
      <c r="AHX100" s="129"/>
      <c r="AHY100" s="129"/>
      <c r="AHZ100" s="129"/>
      <c r="AIA100" s="129"/>
      <c r="AIB100" s="129"/>
      <c r="AIC100" s="129"/>
      <c r="AID100" s="129"/>
      <c r="AIE100" s="129"/>
      <c r="AIF100" s="129"/>
      <c r="AIG100" s="129"/>
      <c r="AIH100" s="129"/>
      <c r="AII100" s="129"/>
      <c r="AIJ100" s="129"/>
      <c r="AIK100" s="129"/>
      <c r="AIL100" s="129"/>
      <c r="AIM100" s="129"/>
      <c r="AIN100" s="129"/>
      <c r="AIO100" s="129"/>
      <c r="AIP100" s="129"/>
      <c r="AIQ100" s="129"/>
      <c r="AIR100" s="129"/>
      <c r="AIS100" s="129"/>
      <c r="AIT100" s="129"/>
      <c r="AIU100" s="129"/>
      <c r="AIV100" s="129"/>
      <c r="AIW100" s="129"/>
      <c r="AIX100" s="129"/>
      <c r="AIY100" s="129"/>
      <c r="AIZ100" s="129"/>
      <c r="AJA100" s="129"/>
      <c r="AJB100" s="129"/>
      <c r="AJC100" s="129"/>
      <c r="AJD100" s="129"/>
      <c r="AJE100" s="129"/>
      <c r="AJF100" s="129"/>
      <c r="AJG100" s="129"/>
      <c r="AJH100" s="129"/>
      <c r="AJI100" s="129"/>
      <c r="AJJ100" s="129"/>
      <c r="AJK100" s="129"/>
      <c r="AJL100" s="129"/>
      <c r="AJM100" s="129"/>
      <c r="AJN100" s="129"/>
      <c r="AJO100" s="129"/>
      <c r="AJP100" s="129"/>
      <c r="AJQ100" s="129"/>
      <c r="AJR100" s="129"/>
      <c r="AJS100" s="129"/>
      <c r="AJT100" s="129"/>
      <c r="AJU100" s="129"/>
      <c r="AJV100" s="129"/>
      <c r="AJW100" s="129"/>
      <c r="AJX100" s="129"/>
      <c r="AJY100" s="129"/>
      <c r="AJZ100" s="129"/>
      <c r="AKA100" s="129"/>
      <c r="AKB100" s="129"/>
      <c r="AKC100" s="129"/>
      <c r="AKD100" s="129"/>
      <c r="AKE100" s="129"/>
      <c r="AKF100" s="129"/>
      <c r="AKG100" s="129"/>
      <c r="AKH100" s="129"/>
      <c r="AKI100" s="129"/>
      <c r="AKJ100" s="129"/>
      <c r="AKK100" s="129"/>
      <c r="AKL100" s="129"/>
      <c r="AKM100" s="129"/>
      <c r="AKN100" s="129"/>
      <c r="AKO100" s="129"/>
      <c r="AKP100" s="129"/>
      <c r="AKQ100" s="129"/>
      <c r="AKR100" s="129"/>
      <c r="AKS100" s="129"/>
      <c r="AKT100" s="129"/>
      <c r="AKU100" s="129"/>
      <c r="AKV100" s="129"/>
      <c r="AKW100" s="129"/>
      <c r="AKX100" s="129"/>
      <c r="AKY100" s="129"/>
      <c r="AKZ100" s="129"/>
      <c r="ALA100" s="129"/>
      <c r="ALB100" s="129"/>
      <c r="ALC100" s="129"/>
      <c r="ALD100" s="129"/>
      <c r="ALE100" s="129"/>
      <c r="ALF100" s="129"/>
      <c r="ALG100" s="129"/>
      <c r="ALH100" s="129"/>
      <c r="ALI100" s="129"/>
      <c r="ALJ100" s="129"/>
      <c r="ALK100" s="129"/>
      <c r="ALL100" s="129"/>
      <c r="ALM100" s="129"/>
      <c r="ALN100" s="129"/>
      <c r="ALO100" s="129"/>
      <c r="ALP100" s="129"/>
      <c r="ALQ100" s="129"/>
      <c r="ALR100" s="129"/>
      <c r="ALS100" s="129"/>
      <c r="ALT100" s="129"/>
      <c r="ALU100" s="129"/>
      <c r="ALV100" s="129"/>
      <c r="ALW100" s="129"/>
      <c r="ALX100" s="129"/>
      <c r="ALY100" s="129"/>
      <c r="ALZ100" s="129"/>
      <c r="AMA100" s="129"/>
      <c r="AMB100" s="129"/>
      <c r="AMC100" s="129"/>
      <c r="AMD100" s="129"/>
      <c r="AME100" s="129"/>
      <c r="AMF100" s="129"/>
      <c r="AMG100" s="129"/>
      <c r="AMH100" s="129"/>
      <c r="AMI100" s="129"/>
      <c r="AMJ100" s="129"/>
      <c r="AMK100" s="129"/>
      <c r="AML100" s="129"/>
      <c r="AMM100" s="129"/>
      <c r="AMN100" s="129"/>
      <c r="AMO100" s="129"/>
      <c r="AMP100" s="129"/>
      <c r="AMQ100" s="129"/>
      <c r="AMR100" s="129"/>
      <c r="AMS100" s="129"/>
      <c r="AMT100" s="129"/>
      <c r="AMU100" s="129"/>
      <c r="AMV100" s="129"/>
      <c r="AMW100" s="129"/>
      <c r="AMX100" s="129"/>
      <c r="AMY100" s="129"/>
      <c r="AMZ100" s="129"/>
      <c r="ANA100" s="129"/>
      <c r="ANB100" s="129"/>
      <c r="ANC100" s="129"/>
      <c r="AND100" s="129"/>
      <c r="ANE100" s="129"/>
      <c r="ANF100" s="129"/>
      <c r="ANG100" s="129"/>
      <c r="ANH100" s="129"/>
      <c r="ANI100" s="129"/>
      <c r="ANJ100" s="129"/>
      <c r="ANK100" s="129"/>
      <c r="ANL100" s="129"/>
      <c r="ANM100" s="129"/>
      <c r="ANN100" s="129"/>
      <c r="ANO100" s="129"/>
      <c r="ANP100" s="129"/>
      <c r="ANQ100" s="129"/>
      <c r="ANR100" s="129"/>
      <c r="ANS100" s="129"/>
      <c r="ANT100" s="129"/>
      <c r="ANU100" s="129"/>
      <c r="ANV100" s="129"/>
      <c r="ANW100" s="129"/>
      <c r="ANX100" s="129"/>
      <c r="ANY100" s="129"/>
      <c r="ANZ100" s="129"/>
      <c r="AOA100" s="129"/>
      <c r="AOB100" s="129"/>
      <c r="AOC100" s="129"/>
      <c r="AOD100" s="129"/>
      <c r="AOE100" s="129"/>
      <c r="AOF100" s="129"/>
      <c r="AOG100" s="129"/>
      <c r="AOH100" s="129"/>
      <c r="AOI100" s="129"/>
      <c r="AOJ100" s="129"/>
      <c r="AOK100" s="129"/>
      <c r="AOL100" s="129"/>
      <c r="AOM100" s="129"/>
      <c r="AON100" s="129"/>
      <c r="AOO100" s="129"/>
      <c r="AOP100" s="129"/>
      <c r="AOQ100" s="129"/>
      <c r="AOR100" s="129"/>
      <c r="AOS100" s="129"/>
      <c r="AOT100" s="129"/>
      <c r="AOU100" s="129"/>
      <c r="AOV100" s="129"/>
      <c r="AOW100" s="129"/>
      <c r="AOX100" s="129"/>
      <c r="AOY100" s="129"/>
      <c r="AOZ100" s="129"/>
      <c r="APA100" s="129"/>
      <c r="APB100" s="129"/>
      <c r="APC100" s="129"/>
      <c r="APD100" s="129"/>
      <c r="APE100" s="129"/>
      <c r="APF100" s="129"/>
      <c r="APG100" s="129"/>
      <c r="APH100" s="129"/>
      <c r="API100" s="129"/>
      <c r="APJ100" s="129"/>
      <c r="APK100" s="129"/>
      <c r="APL100" s="129"/>
      <c r="APM100" s="129"/>
      <c r="APN100" s="129"/>
      <c r="APO100" s="129"/>
      <c r="APP100" s="129"/>
      <c r="APQ100" s="129"/>
      <c r="APR100" s="129"/>
      <c r="APS100" s="129"/>
      <c r="APT100" s="129"/>
      <c r="APU100" s="129"/>
      <c r="APV100" s="129"/>
      <c r="APW100" s="129"/>
      <c r="APX100" s="129"/>
      <c r="APY100" s="129"/>
      <c r="APZ100" s="129"/>
      <c r="AQA100" s="129"/>
      <c r="AQB100" s="129"/>
      <c r="AQC100" s="129"/>
      <c r="AQD100" s="129"/>
      <c r="AQE100" s="129"/>
      <c r="AQF100" s="129"/>
      <c r="AQG100" s="129"/>
      <c r="AQH100" s="129"/>
      <c r="AQI100" s="129"/>
      <c r="AQJ100" s="129"/>
      <c r="AQK100" s="129"/>
      <c r="AQL100" s="129"/>
      <c r="AQM100" s="129"/>
      <c r="AQN100" s="129"/>
      <c r="AQO100" s="129"/>
      <c r="AQP100" s="129"/>
      <c r="AQQ100" s="129"/>
      <c r="AQR100" s="129"/>
      <c r="AQS100" s="129"/>
      <c r="AQT100" s="129"/>
      <c r="AQU100" s="129"/>
      <c r="AQV100" s="129"/>
      <c r="AQW100" s="129"/>
      <c r="AQX100" s="129"/>
      <c r="AQY100" s="129"/>
      <c r="AQZ100" s="129"/>
      <c r="ARA100" s="129"/>
      <c r="ARB100" s="129"/>
      <c r="ARC100" s="129"/>
      <c r="ARD100" s="129"/>
      <c r="ARE100" s="129"/>
      <c r="ARF100" s="129"/>
      <c r="ARG100" s="129"/>
      <c r="ARH100" s="129"/>
      <c r="ARI100" s="129"/>
      <c r="ARJ100" s="129"/>
      <c r="ARK100" s="129"/>
      <c r="ARL100" s="129"/>
      <c r="ARM100" s="129"/>
      <c r="ARN100" s="129"/>
      <c r="ARO100" s="129"/>
      <c r="ARP100" s="129"/>
      <c r="ARQ100" s="129"/>
      <c r="ARR100" s="129"/>
      <c r="ARS100" s="129"/>
      <c r="ART100" s="129"/>
      <c r="ARU100" s="129"/>
      <c r="ARV100" s="129"/>
      <c r="ARW100" s="129"/>
      <c r="ARX100" s="129"/>
      <c r="ARY100" s="129"/>
      <c r="ARZ100" s="129"/>
      <c r="ASA100" s="129"/>
      <c r="ASB100" s="129"/>
      <c r="ASC100" s="129"/>
      <c r="ASD100" s="129"/>
      <c r="ASE100" s="129"/>
      <c r="ASF100" s="129"/>
      <c r="ASG100" s="129"/>
      <c r="ASH100" s="129"/>
      <c r="ASI100" s="129"/>
      <c r="ASJ100" s="129"/>
      <c r="ASK100" s="129"/>
      <c r="ASL100" s="129"/>
      <c r="ASM100" s="129"/>
      <c r="ASN100" s="129"/>
      <c r="ASO100" s="129"/>
      <c r="ASP100" s="129"/>
      <c r="ASQ100" s="129"/>
      <c r="ASR100" s="129"/>
      <c r="ASS100" s="129"/>
      <c r="AST100" s="129"/>
      <c r="ASU100" s="129"/>
      <c r="ASV100" s="129"/>
      <c r="ASW100" s="129"/>
      <c r="ASX100" s="129"/>
      <c r="ASY100" s="129"/>
      <c r="ASZ100" s="129"/>
      <c r="ATA100" s="129"/>
      <c r="ATB100" s="129"/>
      <c r="ATC100" s="129"/>
      <c r="ATD100" s="129"/>
      <c r="ATE100" s="129"/>
      <c r="ATF100" s="129"/>
      <c r="ATG100" s="129"/>
      <c r="ATH100" s="129"/>
      <c r="ATI100" s="129"/>
      <c r="ATJ100" s="129"/>
      <c r="ATK100" s="129"/>
      <c r="ATL100" s="129"/>
      <c r="ATM100" s="129"/>
      <c r="ATN100" s="129"/>
      <c r="ATO100" s="129"/>
      <c r="ATP100" s="129"/>
      <c r="ATQ100" s="129"/>
      <c r="ATR100" s="129"/>
      <c r="ATS100" s="129"/>
      <c r="ATT100" s="129"/>
      <c r="ATU100" s="129"/>
      <c r="ATV100" s="129"/>
      <c r="ATW100" s="129"/>
      <c r="ATX100" s="129"/>
      <c r="ATY100" s="129"/>
      <c r="ATZ100" s="129"/>
      <c r="AUA100" s="129"/>
      <c r="AUB100" s="129"/>
      <c r="AUC100" s="129"/>
      <c r="AUD100" s="129"/>
      <c r="AUE100" s="129"/>
      <c r="AUF100" s="129"/>
      <c r="AUG100" s="129"/>
      <c r="AUH100" s="129"/>
      <c r="AUI100" s="129"/>
      <c r="AUJ100" s="129"/>
      <c r="AUK100" s="129"/>
      <c r="AUL100" s="129"/>
      <c r="AUM100" s="129"/>
      <c r="AUN100" s="129"/>
      <c r="AUO100" s="129"/>
      <c r="AUP100" s="129"/>
      <c r="AUQ100" s="129"/>
      <c r="AUR100" s="129"/>
      <c r="AUS100" s="129"/>
      <c r="AUT100" s="129"/>
      <c r="AUU100" s="129"/>
      <c r="AUV100" s="129"/>
      <c r="AUW100" s="129"/>
      <c r="AUX100" s="129"/>
      <c r="AUY100" s="129"/>
      <c r="AUZ100" s="129"/>
      <c r="AVA100" s="129"/>
      <c r="AVB100" s="129"/>
      <c r="AVC100" s="129"/>
      <c r="AVD100" s="129"/>
      <c r="AVE100" s="129"/>
      <c r="AVF100" s="129"/>
      <c r="AVG100" s="129"/>
      <c r="AVH100" s="129"/>
      <c r="AVI100" s="129"/>
      <c r="AVJ100" s="129"/>
      <c r="AVK100" s="129"/>
      <c r="AVL100" s="129"/>
      <c r="AVM100" s="129"/>
      <c r="AVN100" s="129"/>
      <c r="AVO100" s="129"/>
      <c r="AVP100" s="129"/>
      <c r="AVQ100" s="129"/>
      <c r="AVR100" s="129"/>
      <c r="AVS100" s="129"/>
      <c r="AVT100" s="129"/>
      <c r="AVU100" s="129"/>
      <c r="AVV100" s="129"/>
      <c r="AVW100" s="129"/>
      <c r="AVX100" s="129"/>
      <c r="AVY100" s="129"/>
      <c r="AVZ100" s="129"/>
      <c r="AWA100" s="129"/>
      <c r="AWB100" s="129"/>
      <c r="AWC100" s="129"/>
      <c r="AWD100" s="129"/>
      <c r="AWE100" s="129"/>
      <c r="AWF100" s="129"/>
      <c r="AWG100" s="129"/>
      <c r="AWH100" s="129"/>
      <c r="AWI100" s="129"/>
      <c r="AWJ100" s="129"/>
      <c r="AWK100" s="129"/>
      <c r="AWL100" s="129"/>
      <c r="AWM100" s="129"/>
      <c r="AWN100" s="129"/>
      <c r="AWO100" s="129"/>
      <c r="AWP100" s="129"/>
      <c r="AWQ100" s="129"/>
      <c r="AWR100" s="129"/>
      <c r="AWS100" s="129"/>
      <c r="AWT100" s="129"/>
      <c r="AWU100" s="129"/>
      <c r="AWV100" s="129"/>
      <c r="AWW100" s="129"/>
      <c r="AWX100" s="129"/>
      <c r="AWY100" s="129"/>
      <c r="AWZ100" s="129"/>
      <c r="AXA100" s="129"/>
      <c r="AXB100" s="129"/>
      <c r="AXC100" s="129"/>
      <c r="AXD100" s="129"/>
      <c r="AXE100" s="129"/>
      <c r="AXF100" s="129"/>
      <c r="AXG100" s="129"/>
      <c r="AXH100" s="129"/>
      <c r="AXI100" s="129"/>
      <c r="AXJ100" s="129"/>
      <c r="AXK100" s="129"/>
      <c r="AXL100" s="129"/>
      <c r="AXM100" s="129"/>
      <c r="AXN100" s="129"/>
      <c r="AXO100" s="129"/>
      <c r="AXP100" s="129"/>
      <c r="AXQ100" s="129"/>
      <c r="AXR100" s="129"/>
      <c r="AXS100" s="129"/>
      <c r="AXT100" s="129"/>
      <c r="AXU100" s="129"/>
      <c r="AXV100" s="129"/>
      <c r="AXW100" s="129"/>
      <c r="AXX100" s="129"/>
      <c r="AXY100" s="129"/>
      <c r="AXZ100" s="129"/>
      <c r="AYA100" s="129"/>
      <c r="AYB100" s="129"/>
      <c r="AYC100" s="129"/>
      <c r="AYD100" s="129"/>
      <c r="AYE100" s="129"/>
      <c r="AYF100" s="129"/>
      <c r="AYG100" s="129"/>
      <c r="AYH100" s="129"/>
      <c r="AYI100" s="129"/>
      <c r="AYJ100" s="129"/>
      <c r="AYK100" s="129"/>
      <c r="AYL100" s="129"/>
      <c r="AYM100" s="129"/>
      <c r="AYN100" s="129"/>
      <c r="AYO100" s="129"/>
      <c r="AYP100" s="129"/>
      <c r="AYQ100" s="129"/>
      <c r="AYR100" s="129"/>
      <c r="AYS100" s="129"/>
      <c r="AYT100" s="129"/>
      <c r="AYU100" s="129"/>
      <c r="AYV100" s="129"/>
      <c r="AYW100" s="129"/>
      <c r="AYX100" s="129"/>
      <c r="AYY100" s="129"/>
      <c r="AYZ100" s="129"/>
      <c r="AZA100" s="129"/>
      <c r="AZB100" s="129"/>
      <c r="AZC100" s="129"/>
      <c r="AZD100" s="129"/>
      <c r="AZE100" s="129"/>
      <c r="AZF100" s="129"/>
      <c r="AZG100" s="129"/>
      <c r="AZH100" s="129"/>
      <c r="AZI100" s="129"/>
      <c r="AZJ100" s="129"/>
      <c r="AZK100" s="129"/>
      <c r="AZL100" s="129"/>
      <c r="AZM100" s="129"/>
      <c r="AZN100" s="129"/>
      <c r="AZO100" s="129"/>
      <c r="AZP100" s="129"/>
      <c r="AZQ100" s="129"/>
      <c r="AZR100" s="129"/>
      <c r="AZS100" s="129"/>
      <c r="AZT100" s="129"/>
      <c r="AZU100" s="129"/>
      <c r="AZV100" s="129"/>
      <c r="AZW100" s="129"/>
      <c r="AZX100" s="129"/>
      <c r="AZY100" s="129"/>
      <c r="AZZ100" s="129"/>
      <c r="BAA100" s="129"/>
      <c r="BAB100" s="129"/>
      <c r="BAC100" s="129"/>
      <c r="BAD100" s="129"/>
      <c r="BAE100" s="129"/>
      <c r="BAF100" s="129"/>
      <c r="BAG100" s="129"/>
      <c r="BAH100" s="129"/>
      <c r="BAI100" s="129"/>
      <c r="BAJ100" s="129"/>
      <c r="BAK100" s="129"/>
      <c r="BAL100" s="129"/>
      <c r="BAM100" s="129"/>
      <c r="BAN100" s="129"/>
      <c r="BAO100" s="129"/>
      <c r="BAP100" s="129"/>
      <c r="BAQ100" s="129"/>
      <c r="BAR100" s="129"/>
      <c r="BAS100" s="129"/>
      <c r="BAT100" s="129"/>
      <c r="BAU100" s="129"/>
      <c r="BAV100" s="129"/>
      <c r="BAW100" s="129"/>
      <c r="BAX100" s="129"/>
      <c r="BAY100" s="129"/>
      <c r="BAZ100" s="129"/>
      <c r="BBA100" s="129"/>
      <c r="BBB100" s="129"/>
      <c r="BBC100" s="129"/>
      <c r="BBD100" s="129"/>
      <c r="BBE100" s="129"/>
      <c r="BBF100" s="129"/>
      <c r="BBG100" s="129"/>
      <c r="BBH100" s="129"/>
      <c r="BBI100" s="129"/>
      <c r="BBJ100" s="129"/>
      <c r="BBK100" s="129"/>
      <c r="BBL100" s="129"/>
      <c r="BBM100" s="129"/>
      <c r="BBN100" s="129"/>
      <c r="BBO100" s="129"/>
      <c r="BBP100" s="129"/>
      <c r="BBQ100" s="129"/>
      <c r="BBR100" s="129"/>
      <c r="BBS100" s="129"/>
      <c r="BBT100" s="129"/>
      <c r="BBU100" s="129"/>
      <c r="BBV100" s="129"/>
      <c r="BBW100" s="129"/>
      <c r="BBX100" s="129"/>
      <c r="BBY100" s="129"/>
      <c r="BBZ100" s="129"/>
      <c r="BCA100" s="129"/>
      <c r="BCB100" s="129"/>
      <c r="BCC100" s="129"/>
      <c r="BCD100" s="129"/>
      <c r="BCE100" s="129"/>
      <c r="BCF100" s="129"/>
      <c r="BCG100" s="129"/>
      <c r="BCH100" s="129"/>
      <c r="BCI100" s="129"/>
      <c r="BCJ100" s="129"/>
      <c r="BCK100" s="129"/>
      <c r="BCL100" s="129"/>
      <c r="BCM100" s="129"/>
      <c r="BCN100" s="129"/>
      <c r="BCO100" s="129"/>
      <c r="BCP100" s="129"/>
      <c r="BCQ100" s="129"/>
      <c r="BCR100" s="129"/>
      <c r="BCS100" s="129"/>
      <c r="BCT100" s="129"/>
      <c r="BCU100" s="129"/>
      <c r="BCV100" s="129"/>
      <c r="BCW100" s="129"/>
      <c r="BCX100" s="129"/>
      <c r="BCY100" s="129"/>
      <c r="BCZ100" s="129"/>
      <c r="BDA100" s="129"/>
      <c r="BDB100" s="129"/>
      <c r="BDC100" s="129"/>
      <c r="BDD100" s="129"/>
      <c r="BDE100" s="129"/>
      <c r="BDF100" s="129"/>
      <c r="BDG100" s="129"/>
      <c r="BDH100" s="129"/>
      <c r="BDI100" s="129"/>
      <c r="BDJ100" s="129"/>
      <c r="BDK100" s="129"/>
      <c r="BDL100" s="129"/>
      <c r="BDM100" s="129"/>
      <c r="BDN100" s="129"/>
      <c r="BDO100" s="129"/>
      <c r="BDP100" s="129"/>
      <c r="BDQ100" s="129"/>
      <c r="BDR100" s="129"/>
      <c r="BDS100" s="129"/>
      <c r="BDT100" s="129"/>
      <c r="BDU100" s="129"/>
      <c r="BDV100" s="129"/>
      <c r="BDW100" s="129"/>
      <c r="BDX100" s="129"/>
      <c r="BDY100" s="129"/>
      <c r="BDZ100" s="129"/>
      <c r="BEA100" s="129"/>
      <c r="BEB100" s="129"/>
      <c r="BEC100" s="129"/>
      <c r="BED100" s="129"/>
      <c r="BEE100" s="129"/>
      <c r="BEF100" s="129"/>
      <c r="BEG100" s="129"/>
      <c r="BEH100" s="129"/>
      <c r="BEI100" s="129"/>
      <c r="BEJ100" s="129"/>
      <c r="BEK100" s="129"/>
      <c r="BEL100" s="129"/>
      <c r="BEM100" s="129"/>
      <c r="BEN100" s="129"/>
      <c r="BEO100" s="129"/>
      <c r="BEP100" s="129"/>
      <c r="BEQ100" s="129"/>
      <c r="BER100" s="129"/>
      <c r="BES100" s="129"/>
      <c r="BET100" s="129"/>
      <c r="BEU100" s="129"/>
      <c r="BEV100" s="129"/>
      <c r="BEW100" s="129"/>
      <c r="BEX100" s="129"/>
      <c r="BEY100" s="129"/>
      <c r="BEZ100" s="129"/>
      <c r="BFA100" s="129"/>
      <c r="BFB100" s="129"/>
      <c r="BFC100" s="129"/>
      <c r="BFD100" s="129"/>
      <c r="BFE100" s="129"/>
      <c r="BFF100" s="129"/>
      <c r="BFG100" s="129"/>
      <c r="BFH100" s="129"/>
      <c r="BFI100" s="129"/>
      <c r="BFJ100" s="129"/>
      <c r="BFK100" s="129"/>
      <c r="BFL100" s="129"/>
      <c r="BFM100" s="129"/>
      <c r="BFN100" s="129"/>
      <c r="BFO100" s="129"/>
      <c r="BFP100" s="129"/>
      <c r="BFQ100" s="129"/>
      <c r="BFR100" s="129"/>
      <c r="BFS100" s="129"/>
      <c r="BFT100" s="129"/>
      <c r="BFU100" s="129"/>
      <c r="BFV100" s="129"/>
      <c r="BFW100" s="129"/>
      <c r="BFX100" s="129"/>
      <c r="BFY100" s="129"/>
      <c r="BFZ100" s="129"/>
      <c r="BGA100" s="129"/>
      <c r="BGB100" s="129"/>
      <c r="BGC100" s="129"/>
      <c r="BGD100" s="129"/>
      <c r="BGE100" s="129"/>
      <c r="BGF100" s="129"/>
      <c r="BGG100" s="129"/>
      <c r="BGH100" s="129"/>
      <c r="BGI100" s="129"/>
      <c r="BGJ100" s="129"/>
      <c r="BGK100" s="129"/>
      <c r="BGL100" s="129"/>
      <c r="BGM100" s="129"/>
      <c r="BGN100" s="129"/>
      <c r="BGO100" s="129"/>
      <c r="BGP100" s="129"/>
      <c r="BGQ100" s="129"/>
      <c r="BGR100" s="129"/>
      <c r="BGS100" s="129"/>
      <c r="BGT100" s="129"/>
      <c r="BGU100" s="129"/>
      <c r="BGV100" s="129"/>
      <c r="BGW100" s="129"/>
      <c r="BGX100" s="129"/>
      <c r="BGY100" s="129"/>
      <c r="BGZ100" s="129"/>
      <c r="BHA100" s="129"/>
      <c r="BHB100" s="129"/>
      <c r="BHC100" s="129"/>
      <c r="BHD100" s="129"/>
      <c r="BHE100" s="129"/>
      <c r="BHF100" s="129"/>
      <c r="BHG100" s="129"/>
      <c r="BHH100" s="129"/>
      <c r="BHI100" s="129"/>
      <c r="BHJ100" s="129"/>
      <c r="BHK100" s="129"/>
      <c r="BHL100" s="129"/>
      <c r="BHM100" s="129"/>
      <c r="BHN100" s="129"/>
      <c r="BHO100" s="129"/>
      <c r="BHP100" s="129"/>
      <c r="BHQ100" s="129"/>
      <c r="BHR100" s="129"/>
      <c r="BHS100" s="129"/>
      <c r="BHT100" s="129"/>
      <c r="BHU100" s="129"/>
      <c r="BHV100" s="129"/>
      <c r="BHW100" s="129"/>
      <c r="BHX100" s="129"/>
      <c r="BHY100" s="129"/>
      <c r="BHZ100" s="129"/>
      <c r="BIA100" s="129"/>
      <c r="BIB100" s="129"/>
      <c r="BIC100" s="129"/>
      <c r="BID100" s="129"/>
      <c r="BIE100" s="129"/>
      <c r="BIF100" s="129"/>
      <c r="BIG100" s="129"/>
      <c r="BIH100" s="129"/>
      <c r="BII100" s="129"/>
      <c r="BIJ100" s="129"/>
      <c r="BIK100" s="129"/>
      <c r="BIL100" s="129"/>
      <c r="BIM100" s="129"/>
      <c r="BIN100" s="129"/>
      <c r="BIO100" s="129"/>
      <c r="BIP100" s="129"/>
      <c r="BIQ100" s="129"/>
      <c r="BIR100" s="129"/>
      <c r="BIS100" s="129"/>
      <c r="BIT100" s="129"/>
      <c r="BIU100" s="129"/>
      <c r="BIV100" s="129"/>
      <c r="BIW100" s="129"/>
      <c r="BIX100" s="129"/>
      <c r="BIY100" s="129"/>
      <c r="BIZ100" s="129"/>
      <c r="BJA100" s="129"/>
      <c r="BJB100" s="129"/>
      <c r="BJC100" s="129"/>
      <c r="BJD100" s="129"/>
      <c r="BJE100" s="129"/>
      <c r="BJF100" s="129"/>
      <c r="BJG100" s="129"/>
      <c r="BJH100" s="129"/>
      <c r="BJI100" s="129"/>
      <c r="BJJ100" s="129"/>
      <c r="BJK100" s="129"/>
      <c r="BJL100" s="129"/>
      <c r="BJM100" s="129"/>
      <c r="BJN100" s="129"/>
      <c r="BJO100" s="129"/>
      <c r="BJP100" s="129"/>
      <c r="BJQ100" s="129"/>
      <c r="BJR100" s="129"/>
      <c r="BJS100" s="129"/>
      <c r="BJT100" s="129"/>
      <c r="BJU100" s="129"/>
      <c r="BJV100" s="129"/>
      <c r="BJW100" s="129"/>
      <c r="BJX100" s="129"/>
      <c r="BJY100" s="129"/>
      <c r="BJZ100" s="129"/>
      <c r="BKA100" s="129"/>
      <c r="BKB100" s="129"/>
      <c r="BKC100" s="129"/>
      <c r="BKD100" s="129"/>
      <c r="BKE100" s="129"/>
      <c r="BKF100" s="129"/>
      <c r="BKG100" s="129"/>
      <c r="BKH100" s="129"/>
      <c r="BKI100" s="129"/>
      <c r="BKJ100" s="129"/>
      <c r="BKK100" s="129"/>
      <c r="BKL100" s="129"/>
      <c r="BKM100" s="129"/>
      <c r="BKN100" s="129"/>
      <c r="BKO100" s="129"/>
      <c r="BKP100" s="129"/>
      <c r="BKQ100" s="129"/>
      <c r="BKR100" s="129"/>
      <c r="BKS100" s="129"/>
      <c r="BKT100" s="129"/>
      <c r="BKU100" s="129"/>
      <c r="BKV100" s="129"/>
      <c r="BKW100" s="129"/>
      <c r="BKX100" s="129"/>
      <c r="BKY100" s="129"/>
      <c r="BKZ100" s="129"/>
      <c r="BLA100" s="129"/>
      <c r="BLB100" s="129"/>
      <c r="BLC100" s="129"/>
      <c r="BLD100" s="129"/>
      <c r="BLE100" s="129"/>
      <c r="BLF100" s="129"/>
      <c r="BLG100" s="129"/>
      <c r="BLH100" s="129"/>
      <c r="BLI100" s="129"/>
      <c r="BLJ100" s="129"/>
      <c r="BLK100" s="129"/>
      <c r="BLL100" s="129"/>
      <c r="BLM100" s="129"/>
      <c r="BLN100" s="129"/>
      <c r="BLO100" s="129"/>
      <c r="BLP100" s="129"/>
      <c r="BLQ100" s="129"/>
      <c r="BLR100" s="129"/>
      <c r="BLS100" s="129"/>
      <c r="BLT100" s="129"/>
      <c r="BLU100" s="129"/>
      <c r="BLV100" s="129"/>
      <c r="BLW100" s="129"/>
      <c r="BLX100" s="129"/>
      <c r="BLY100" s="129"/>
      <c r="BLZ100" s="129"/>
      <c r="BMA100" s="129"/>
      <c r="BMB100" s="129"/>
      <c r="BMC100" s="129"/>
      <c r="BMD100" s="129"/>
      <c r="BME100" s="129"/>
      <c r="BMF100" s="129"/>
      <c r="BMG100" s="129"/>
      <c r="BMH100" s="129"/>
      <c r="BMI100" s="129"/>
      <c r="BMJ100" s="129"/>
      <c r="BMK100" s="129"/>
      <c r="BML100" s="129"/>
      <c r="BMM100" s="129"/>
      <c r="BMN100" s="129"/>
      <c r="BMO100" s="129"/>
      <c r="BMP100" s="129"/>
      <c r="BMQ100" s="129"/>
      <c r="BMR100" s="129"/>
      <c r="BMS100" s="129"/>
      <c r="BMT100" s="129"/>
      <c r="BMU100" s="129"/>
      <c r="BMV100" s="129"/>
      <c r="BMW100" s="129"/>
      <c r="BMX100" s="129"/>
      <c r="BMY100" s="129"/>
      <c r="BMZ100" s="129"/>
      <c r="BNA100" s="129"/>
      <c r="BNB100" s="129"/>
      <c r="BNC100" s="129"/>
      <c r="BND100" s="129"/>
      <c r="BNE100" s="129"/>
      <c r="BNF100" s="129"/>
      <c r="BNG100" s="129"/>
      <c r="BNH100" s="129"/>
      <c r="BNI100" s="129"/>
      <c r="BNJ100" s="129"/>
      <c r="BNK100" s="129"/>
      <c r="BNL100" s="129"/>
      <c r="BNM100" s="129"/>
      <c r="BNN100" s="129"/>
      <c r="BNO100" s="129"/>
      <c r="BNP100" s="129"/>
      <c r="BNQ100" s="129"/>
      <c r="BNR100" s="129"/>
      <c r="BNS100" s="129"/>
      <c r="BNT100" s="129"/>
      <c r="BNU100" s="129"/>
      <c r="BNV100" s="129"/>
      <c r="BNW100" s="129"/>
      <c r="BNX100" s="129"/>
      <c r="BNY100" s="129"/>
      <c r="BNZ100" s="129"/>
      <c r="BOA100" s="129"/>
      <c r="BOB100" s="129"/>
      <c r="BOC100" s="129"/>
      <c r="BOD100" s="129"/>
      <c r="BOE100" s="129"/>
      <c r="BOF100" s="129"/>
      <c r="BOG100" s="129"/>
      <c r="BOH100" s="129"/>
      <c r="BOI100" s="129"/>
      <c r="BOJ100" s="129"/>
      <c r="BOK100" s="129"/>
      <c r="BOL100" s="129"/>
      <c r="BOM100" s="129"/>
      <c r="BON100" s="129"/>
      <c r="BOO100" s="129"/>
      <c r="BOP100" s="129"/>
      <c r="BOQ100" s="129"/>
      <c r="BOR100" s="129"/>
      <c r="BOS100" s="129"/>
      <c r="BOT100" s="129"/>
      <c r="BOU100" s="129"/>
      <c r="BOV100" s="129"/>
      <c r="BOW100" s="129"/>
      <c r="BOX100" s="129"/>
      <c r="BOY100" s="129"/>
      <c r="BOZ100" s="129"/>
      <c r="BPA100" s="129"/>
      <c r="BPB100" s="129"/>
      <c r="BPC100" s="129"/>
      <c r="BPD100" s="129"/>
      <c r="BPE100" s="129"/>
      <c r="BPF100" s="129"/>
      <c r="BPG100" s="129"/>
      <c r="BPH100" s="129"/>
      <c r="BPI100" s="129"/>
      <c r="BPJ100" s="129"/>
      <c r="BPK100" s="129"/>
      <c r="BPL100" s="129"/>
      <c r="BPM100" s="129"/>
      <c r="BPN100" s="129"/>
      <c r="BPO100" s="129"/>
      <c r="BPP100" s="129"/>
      <c r="BPQ100" s="129"/>
      <c r="BPR100" s="129"/>
      <c r="BPS100" s="129"/>
      <c r="BPT100" s="129"/>
      <c r="BPU100" s="129"/>
      <c r="BPV100" s="129"/>
      <c r="BPW100" s="129"/>
      <c r="BPX100" s="129"/>
      <c r="BPY100" s="129"/>
      <c r="BPZ100" s="129"/>
      <c r="BQA100" s="129"/>
      <c r="BQB100" s="129"/>
      <c r="BQC100" s="129"/>
      <c r="BQD100" s="129"/>
      <c r="BQE100" s="129"/>
      <c r="BQF100" s="129"/>
      <c r="BQG100" s="129"/>
      <c r="BQH100" s="129"/>
      <c r="BQI100" s="129"/>
      <c r="BQJ100" s="129"/>
      <c r="BQK100" s="129"/>
      <c r="BQL100" s="129"/>
      <c r="BQM100" s="129"/>
      <c r="BQN100" s="129"/>
      <c r="BQO100" s="129"/>
      <c r="BQP100" s="129"/>
      <c r="BQQ100" s="129"/>
      <c r="BQR100" s="129"/>
      <c r="BQS100" s="129"/>
      <c r="BQT100" s="129"/>
      <c r="BQU100" s="129"/>
      <c r="BQV100" s="129"/>
      <c r="BQW100" s="129"/>
      <c r="BQX100" s="129"/>
      <c r="BQY100" s="129"/>
      <c r="BQZ100" s="129"/>
      <c r="BRA100" s="129"/>
      <c r="BRB100" s="129"/>
      <c r="BRC100" s="129"/>
      <c r="BRD100" s="129"/>
      <c r="BRE100" s="129"/>
      <c r="BRF100" s="129"/>
      <c r="BRG100" s="129"/>
      <c r="BRH100" s="129"/>
      <c r="BRI100" s="129"/>
      <c r="BRJ100" s="129"/>
      <c r="BRK100" s="129"/>
      <c r="BRL100" s="129"/>
      <c r="BRM100" s="129"/>
      <c r="BRN100" s="129"/>
      <c r="BRO100" s="129"/>
      <c r="BRP100" s="129"/>
      <c r="BRQ100" s="129"/>
      <c r="BRR100" s="129"/>
      <c r="BRS100" s="129"/>
      <c r="BRT100" s="129"/>
      <c r="BRU100" s="129"/>
      <c r="BRV100" s="129"/>
      <c r="BRW100" s="129"/>
      <c r="BRX100" s="129"/>
      <c r="BRY100" s="129"/>
      <c r="BRZ100" s="129"/>
      <c r="BSA100" s="129"/>
      <c r="BSB100" s="129"/>
      <c r="BSC100" s="129"/>
      <c r="BSD100" s="129"/>
      <c r="BSE100" s="129"/>
      <c r="BSF100" s="129"/>
      <c r="BSG100" s="129"/>
      <c r="BSH100" s="129"/>
      <c r="BSI100" s="129"/>
      <c r="BSJ100" s="129"/>
      <c r="BSK100" s="129"/>
      <c r="BSL100" s="129"/>
      <c r="BSM100" s="129"/>
      <c r="BSN100" s="129"/>
      <c r="BSO100" s="129"/>
      <c r="BSP100" s="129"/>
      <c r="BSQ100" s="129"/>
      <c r="BSR100" s="129"/>
      <c r="BSS100" s="129"/>
      <c r="BST100" s="129"/>
      <c r="BSU100" s="129"/>
      <c r="BSV100" s="129"/>
      <c r="BSW100" s="129"/>
      <c r="BSX100" s="129"/>
      <c r="BSY100" s="129"/>
      <c r="BSZ100" s="129"/>
      <c r="BTA100" s="129"/>
      <c r="BTB100" s="129"/>
      <c r="BTC100" s="129"/>
      <c r="BTD100" s="129"/>
      <c r="BTE100" s="129"/>
      <c r="BTF100" s="129"/>
      <c r="BTG100" s="129"/>
      <c r="BTH100" s="129"/>
      <c r="BTI100" s="129"/>
      <c r="BTJ100" s="129"/>
      <c r="BTK100" s="129"/>
      <c r="BTL100" s="129"/>
      <c r="BTM100" s="129"/>
      <c r="BTN100" s="129"/>
      <c r="BTO100" s="129"/>
      <c r="BTP100" s="129"/>
      <c r="BTQ100" s="129"/>
      <c r="BTR100" s="129"/>
      <c r="BTS100" s="129"/>
      <c r="BTT100" s="129"/>
      <c r="BTU100" s="129"/>
      <c r="BTV100" s="129"/>
      <c r="BTW100" s="129"/>
      <c r="BTX100" s="129"/>
      <c r="BTY100" s="129"/>
      <c r="BTZ100" s="129"/>
      <c r="BUA100" s="129"/>
      <c r="BUB100" s="129"/>
      <c r="BUC100" s="129"/>
      <c r="BUD100" s="129"/>
      <c r="BUE100" s="129"/>
      <c r="BUF100" s="129"/>
      <c r="BUG100" s="129"/>
      <c r="BUH100" s="129"/>
      <c r="BUI100" s="129"/>
      <c r="BUJ100" s="129"/>
      <c r="BUK100" s="129"/>
      <c r="BUL100" s="129"/>
      <c r="BUM100" s="129"/>
      <c r="BUN100" s="129"/>
      <c r="BUO100" s="129"/>
      <c r="BUP100" s="129"/>
      <c r="BUQ100" s="129"/>
      <c r="BUR100" s="129"/>
      <c r="BUS100" s="129"/>
      <c r="BUT100" s="129"/>
      <c r="BUU100" s="129"/>
      <c r="BUV100" s="129"/>
      <c r="BUW100" s="129"/>
      <c r="BUX100" s="129"/>
      <c r="BUY100" s="129"/>
      <c r="BUZ100" s="129"/>
      <c r="BVA100" s="129"/>
      <c r="BVB100" s="129"/>
      <c r="BVC100" s="129"/>
      <c r="BVD100" s="129"/>
      <c r="BVE100" s="129"/>
      <c r="BVF100" s="129"/>
      <c r="BVG100" s="129"/>
      <c r="BVH100" s="129"/>
      <c r="BVI100" s="129"/>
      <c r="BVJ100" s="129"/>
      <c r="BVK100" s="129"/>
      <c r="BVL100" s="129"/>
      <c r="BVM100" s="129"/>
      <c r="BVN100" s="129"/>
      <c r="BVO100" s="129"/>
      <c r="BVP100" s="129"/>
      <c r="BVQ100" s="129"/>
      <c r="BVR100" s="129"/>
      <c r="BVS100" s="129"/>
      <c r="BVT100" s="129"/>
      <c r="BVU100" s="129"/>
      <c r="BVV100" s="129"/>
      <c r="BVW100" s="129"/>
      <c r="BVX100" s="129"/>
      <c r="BVY100" s="129"/>
      <c r="BVZ100" s="129"/>
      <c r="BWA100" s="129"/>
      <c r="BWB100" s="129"/>
      <c r="BWC100" s="129"/>
      <c r="BWD100" s="129"/>
      <c r="BWE100" s="129"/>
      <c r="BWF100" s="129"/>
      <c r="BWG100" s="129"/>
      <c r="BWH100" s="129"/>
      <c r="BWI100" s="129"/>
      <c r="BWJ100" s="129"/>
      <c r="BWK100" s="129"/>
      <c r="BWL100" s="129"/>
      <c r="BWM100" s="129"/>
      <c r="BWN100" s="129"/>
      <c r="BWO100" s="129"/>
      <c r="BWP100" s="129"/>
      <c r="BWQ100" s="129"/>
      <c r="BWR100" s="129"/>
      <c r="BWS100" s="129"/>
      <c r="BWT100" s="129"/>
      <c r="BWU100" s="129"/>
      <c r="BWV100" s="129"/>
      <c r="BWW100" s="129"/>
      <c r="BWX100" s="129"/>
      <c r="BWY100" s="129"/>
      <c r="BWZ100" s="129"/>
      <c r="BXA100" s="129"/>
      <c r="BXB100" s="129"/>
      <c r="BXC100" s="129"/>
      <c r="BXD100" s="129"/>
      <c r="BXE100" s="129"/>
      <c r="BXF100" s="129"/>
      <c r="BXG100" s="129"/>
      <c r="BXH100" s="129"/>
      <c r="BXI100" s="129"/>
      <c r="BXJ100" s="129"/>
      <c r="BXK100" s="129"/>
      <c r="BXL100" s="129"/>
      <c r="BXM100" s="129"/>
      <c r="BXN100" s="129"/>
      <c r="BXO100" s="129"/>
      <c r="BXP100" s="129"/>
      <c r="BXQ100" s="129"/>
      <c r="BXR100" s="129"/>
      <c r="BXS100" s="129"/>
      <c r="BXT100" s="129"/>
      <c r="BXU100" s="129"/>
      <c r="BXV100" s="129"/>
      <c r="BXW100" s="129"/>
      <c r="BXX100" s="129"/>
      <c r="BXY100" s="129"/>
      <c r="BXZ100" s="129"/>
      <c r="BYA100" s="129"/>
      <c r="BYB100" s="129"/>
      <c r="BYC100" s="129"/>
      <c r="BYD100" s="129"/>
      <c r="BYE100" s="129"/>
      <c r="BYF100" s="129"/>
      <c r="BYG100" s="129"/>
      <c r="BYH100" s="129"/>
      <c r="BYI100" s="129"/>
      <c r="BYJ100" s="129"/>
      <c r="BYK100" s="129"/>
      <c r="BYL100" s="129"/>
      <c r="BYM100" s="129"/>
      <c r="BYN100" s="129"/>
      <c r="BYO100" s="129"/>
      <c r="BYP100" s="129"/>
      <c r="BYQ100" s="129"/>
      <c r="BYR100" s="129"/>
      <c r="BYS100" s="129"/>
      <c r="BYT100" s="129"/>
      <c r="BYU100" s="129"/>
      <c r="BYV100" s="129"/>
      <c r="BYW100" s="129"/>
      <c r="BYX100" s="129"/>
      <c r="BYY100" s="129"/>
      <c r="BYZ100" s="129"/>
      <c r="BZA100" s="129"/>
      <c r="BZB100" s="129"/>
      <c r="BZC100" s="129"/>
      <c r="BZD100" s="129"/>
      <c r="BZE100" s="129"/>
      <c r="BZF100" s="129"/>
      <c r="BZG100" s="129"/>
      <c r="BZH100" s="129"/>
      <c r="BZI100" s="129"/>
      <c r="BZJ100" s="129"/>
      <c r="BZK100" s="129"/>
      <c r="BZL100" s="129"/>
      <c r="BZM100" s="129"/>
      <c r="BZN100" s="129"/>
      <c r="BZO100" s="129"/>
      <c r="BZP100" s="129"/>
      <c r="BZQ100" s="129"/>
      <c r="BZR100" s="129"/>
      <c r="BZS100" s="129"/>
      <c r="BZT100" s="129"/>
      <c r="BZU100" s="129"/>
      <c r="BZV100" s="129"/>
      <c r="BZW100" s="129"/>
      <c r="BZX100" s="129"/>
      <c r="BZY100" s="129"/>
      <c r="BZZ100" s="129"/>
      <c r="CAA100" s="129"/>
      <c r="CAB100" s="129"/>
      <c r="CAC100" s="129"/>
      <c r="CAD100" s="129"/>
      <c r="CAE100" s="129"/>
      <c r="CAF100" s="129"/>
      <c r="CAG100" s="129"/>
      <c r="CAH100" s="129"/>
      <c r="CAI100" s="129"/>
      <c r="CAJ100" s="129"/>
      <c r="CAK100" s="129"/>
      <c r="CAL100" s="129"/>
      <c r="CAM100" s="129"/>
      <c r="CAN100" s="129"/>
      <c r="CAO100" s="129"/>
      <c r="CAP100" s="129"/>
      <c r="CAQ100" s="129"/>
      <c r="CAR100" s="129"/>
      <c r="CAS100" s="129"/>
      <c r="CAT100" s="129"/>
      <c r="CAU100" s="129"/>
      <c r="CAV100" s="129"/>
      <c r="CAW100" s="129"/>
      <c r="CAX100" s="129"/>
      <c r="CAY100" s="129"/>
      <c r="CAZ100" s="129"/>
      <c r="CBA100" s="129"/>
      <c r="CBB100" s="129"/>
      <c r="CBC100" s="129"/>
      <c r="CBD100" s="129"/>
      <c r="CBE100" s="129"/>
      <c r="CBF100" s="129"/>
      <c r="CBG100" s="129"/>
      <c r="CBH100" s="129"/>
      <c r="CBI100" s="129"/>
      <c r="CBJ100" s="129"/>
      <c r="CBK100" s="129"/>
      <c r="CBL100" s="129"/>
      <c r="CBM100" s="129"/>
      <c r="CBN100" s="129"/>
      <c r="CBO100" s="129"/>
      <c r="CBP100" s="129"/>
      <c r="CBQ100" s="129"/>
      <c r="CBR100" s="129"/>
      <c r="CBS100" s="129"/>
      <c r="CBT100" s="129"/>
      <c r="CBU100" s="129"/>
      <c r="CBV100" s="129"/>
      <c r="CBW100" s="129"/>
      <c r="CBX100" s="129"/>
      <c r="CBY100" s="129"/>
      <c r="CBZ100" s="129"/>
      <c r="CCA100" s="129"/>
      <c r="CCB100" s="129"/>
      <c r="CCC100" s="129"/>
      <c r="CCD100" s="129"/>
      <c r="CCE100" s="129"/>
      <c r="CCF100" s="129"/>
      <c r="CCG100" s="129"/>
      <c r="CCH100" s="129"/>
      <c r="CCI100" s="129"/>
      <c r="CCJ100" s="129"/>
      <c r="CCK100" s="129"/>
      <c r="CCL100" s="129"/>
      <c r="CCM100" s="129"/>
      <c r="CCN100" s="129"/>
      <c r="CCO100" s="129"/>
      <c r="CCP100" s="129"/>
      <c r="CCQ100" s="129"/>
      <c r="CCR100" s="129"/>
      <c r="CCS100" s="129"/>
      <c r="CCT100" s="129"/>
      <c r="CCU100" s="129"/>
      <c r="CCV100" s="129"/>
      <c r="CCW100" s="129"/>
      <c r="CCX100" s="129"/>
      <c r="CCY100" s="129"/>
      <c r="CCZ100" s="129"/>
      <c r="CDA100" s="129"/>
      <c r="CDB100" s="129"/>
      <c r="CDC100" s="129"/>
      <c r="CDD100" s="129"/>
      <c r="CDE100" s="129"/>
      <c r="CDF100" s="129"/>
      <c r="CDG100" s="129"/>
      <c r="CDH100" s="129"/>
      <c r="CDI100" s="129"/>
      <c r="CDJ100" s="129"/>
      <c r="CDK100" s="129"/>
      <c r="CDL100" s="129"/>
      <c r="CDM100" s="129"/>
      <c r="CDN100" s="129"/>
      <c r="CDO100" s="129"/>
      <c r="CDP100" s="129"/>
      <c r="CDQ100" s="129"/>
      <c r="CDR100" s="129"/>
      <c r="CDS100" s="129"/>
      <c r="CDT100" s="129"/>
      <c r="CDU100" s="129"/>
      <c r="CDV100" s="129"/>
      <c r="CDW100" s="129"/>
      <c r="CDX100" s="129"/>
      <c r="CDY100" s="129"/>
      <c r="CDZ100" s="129"/>
      <c r="CEA100" s="129"/>
      <c r="CEB100" s="129"/>
      <c r="CEC100" s="129"/>
      <c r="CED100" s="129"/>
      <c r="CEE100" s="129"/>
      <c r="CEF100" s="129"/>
      <c r="CEG100" s="129"/>
      <c r="CEH100" s="129"/>
      <c r="CEI100" s="129"/>
      <c r="CEJ100" s="129"/>
      <c r="CEK100" s="129"/>
      <c r="CEL100" s="129"/>
      <c r="CEM100" s="129"/>
      <c r="CEN100" s="129"/>
      <c r="CEO100" s="129"/>
      <c r="CEP100" s="129"/>
      <c r="CEQ100" s="129"/>
      <c r="CER100" s="129"/>
      <c r="CES100" s="129"/>
      <c r="CET100" s="129"/>
      <c r="CEU100" s="129"/>
      <c r="CEV100" s="129"/>
      <c r="CEW100" s="129"/>
      <c r="CEX100" s="129"/>
      <c r="CEY100" s="129"/>
      <c r="CEZ100" s="129"/>
      <c r="CFA100" s="129"/>
      <c r="CFB100" s="129"/>
      <c r="CFC100" s="129"/>
      <c r="CFD100" s="129"/>
      <c r="CFE100" s="129"/>
      <c r="CFF100" s="129"/>
      <c r="CFG100" s="129"/>
      <c r="CFH100" s="129"/>
      <c r="CFI100" s="129"/>
      <c r="CFJ100" s="129"/>
      <c r="CFK100" s="129"/>
      <c r="CFL100" s="129"/>
      <c r="CFM100" s="129"/>
      <c r="CFN100" s="129"/>
      <c r="CFO100" s="129"/>
      <c r="CFP100" s="129"/>
      <c r="CFQ100" s="129"/>
      <c r="CFR100" s="129"/>
      <c r="CFS100" s="129"/>
      <c r="CFT100" s="129"/>
      <c r="CFU100" s="129"/>
      <c r="CFV100" s="129"/>
      <c r="CFW100" s="129"/>
      <c r="CFX100" s="129"/>
      <c r="CFY100" s="129"/>
      <c r="CFZ100" s="129"/>
      <c r="CGA100" s="129"/>
      <c r="CGB100" s="129"/>
      <c r="CGC100" s="129"/>
      <c r="CGD100" s="129"/>
      <c r="CGE100" s="129"/>
      <c r="CGF100" s="129"/>
      <c r="CGG100" s="129"/>
      <c r="CGH100" s="129"/>
      <c r="CGI100" s="129"/>
      <c r="CGJ100" s="129"/>
      <c r="CGK100" s="129"/>
      <c r="CGL100" s="129"/>
      <c r="CGM100" s="129"/>
      <c r="CGN100" s="129"/>
      <c r="CGO100" s="129"/>
      <c r="CGP100" s="129"/>
      <c r="CGQ100" s="129"/>
      <c r="CGR100" s="129"/>
      <c r="CGS100" s="129"/>
      <c r="CGT100" s="129"/>
      <c r="CGU100" s="129"/>
      <c r="CGV100" s="129"/>
      <c r="CGW100" s="129"/>
      <c r="CGX100" s="129"/>
      <c r="CGY100" s="129"/>
      <c r="CGZ100" s="129"/>
      <c r="CHA100" s="129"/>
      <c r="CHB100" s="129"/>
      <c r="CHC100" s="129"/>
      <c r="CHD100" s="129"/>
      <c r="CHE100" s="129"/>
      <c r="CHF100" s="129"/>
      <c r="CHG100" s="129"/>
      <c r="CHH100" s="129"/>
      <c r="CHI100" s="129"/>
      <c r="CHJ100" s="129"/>
      <c r="CHK100" s="129"/>
      <c r="CHL100" s="129"/>
      <c r="CHM100" s="129"/>
      <c r="CHN100" s="129"/>
      <c r="CHO100" s="129"/>
      <c r="CHP100" s="129"/>
      <c r="CHQ100" s="129"/>
      <c r="CHR100" s="129"/>
      <c r="CHS100" s="129"/>
      <c r="CHT100" s="129"/>
      <c r="CHU100" s="129"/>
      <c r="CHV100" s="129"/>
      <c r="CHW100" s="129"/>
      <c r="CHX100" s="129"/>
      <c r="CHY100" s="129"/>
      <c r="CHZ100" s="129"/>
      <c r="CIA100" s="129"/>
      <c r="CIB100" s="129"/>
      <c r="CIC100" s="129"/>
      <c r="CID100" s="129"/>
      <c r="CIE100" s="129"/>
      <c r="CIF100" s="129"/>
      <c r="CIG100" s="129"/>
      <c r="CIH100" s="129"/>
      <c r="CII100" s="129"/>
      <c r="CIJ100" s="129"/>
      <c r="CIK100" s="129"/>
      <c r="CIL100" s="129"/>
      <c r="CIM100" s="129"/>
      <c r="CIN100" s="129"/>
      <c r="CIO100" s="129"/>
      <c r="CIP100" s="129"/>
      <c r="CIQ100" s="129"/>
      <c r="CIR100" s="129"/>
      <c r="CIS100" s="129"/>
      <c r="CIT100" s="129"/>
      <c r="CIU100" s="129"/>
      <c r="CIV100" s="129"/>
      <c r="CIW100" s="129"/>
      <c r="CIX100" s="129"/>
      <c r="CIY100" s="129"/>
      <c r="CIZ100" s="129"/>
      <c r="CJA100" s="129"/>
      <c r="CJB100" s="129"/>
      <c r="CJC100" s="129"/>
      <c r="CJD100" s="129"/>
      <c r="CJE100" s="129"/>
      <c r="CJF100" s="129"/>
      <c r="CJG100" s="129"/>
      <c r="CJH100" s="129"/>
      <c r="CJI100" s="129"/>
      <c r="CJJ100" s="129"/>
      <c r="CJK100" s="129"/>
      <c r="CJL100" s="129"/>
      <c r="CJM100" s="129"/>
      <c r="CJN100" s="129"/>
      <c r="CJO100" s="129"/>
      <c r="CJP100" s="129"/>
      <c r="CJQ100" s="129"/>
      <c r="CJR100" s="129"/>
      <c r="CJS100" s="129"/>
      <c r="CJT100" s="129"/>
      <c r="CJU100" s="129"/>
      <c r="CJV100" s="129"/>
      <c r="CJW100" s="129"/>
      <c r="CJX100" s="129"/>
      <c r="CJY100" s="129"/>
      <c r="CJZ100" s="129"/>
      <c r="CKA100" s="129"/>
      <c r="CKB100" s="129"/>
      <c r="CKC100" s="129"/>
      <c r="CKD100" s="129"/>
      <c r="CKE100" s="129"/>
      <c r="CKF100" s="129"/>
      <c r="CKG100" s="129"/>
      <c r="CKH100" s="129"/>
      <c r="CKI100" s="129"/>
      <c r="CKJ100" s="129"/>
      <c r="CKK100" s="129"/>
      <c r="CKL100" s="129"/>
      <c r="CKM100" s="129"/>
      <c r="CKN100" s="129"/>
      <c r="CKO100" s="129"/>
      <c r="CKP100" s="129"/>
      <c r="CKQ100" s="129"/>
      <c r="CKR100" s="129"/>
      <c r="CKS100" s="129"/>
      <c r="CKT100" s="129"/>
      <c r="CKU100" s="129"/>
      <c r="CKV100" s="129"/>
      <c r="CKW100" s="129"/>
      <c r="CKX100" s="129"/>
      <c r="CKY100" s="129"/>
      <c r="CKZ100" s="129"/>
      <c r="CLA100" s="129"/>
      <c r="CLB100" s="129"/>
      <c r="CLC100" s="129"/>
      <c r="CLD100" s="129"/>
      <c r="CLE100" s="129"/>
      <c r="CLF100" s="129"/>
      <c r="CLG100" s="129"/>
      <c r="CLH100" s="129"/>
      <c r="CLI100" s="129"/>
      <c r="CLJ100" s="129"/>
      <c r="CLK100" s="129"/>
      <c r="CLL100" s="129"/>
      <c r="CLM100" s="129"/>
      <c r="CLN100" s="129"/>
      <c r="CLO100" s="129"/>
      <c r="CLP100" s="129"/>
      <c r="CLQ100" s="129"/>
      <c r="CLR100" s="129"/>
      <c r="CLS100" s="129"/>
      <c r="CLT100" s="129"/>
      <c r="CLU100" s="129"/>
      <c r="CLV100" s="129"/>
      <c r="CLW100" s="129"/>
      <c r="CLX100" s="129"/>
      <c r="CLY100" s="129"/>
      <c r="CLZ100" s="129"/>
      <c r="CMA100" s="129"/>
      <c r="CMB100" s="129"/>
      <c r="CMC100" s="129"/>
      <c r="CMD100" s="129"/>
      <c r="CME100" s="129"/>
      <c r="CMF100" s="129"/>
      <c r="CMG100" s="129"/>
      <c r="CMH100" s="129"/>
      <c r="CMI100" s="129"/>
      <c r="CMJ100" s="129"/>
      <c r="CMK100" s="129"/>
      <c r="CML100" s="129"/>
      <c r="CMM100" s="129"/>
      <c r="CMN100" s="129"/>
      <c r="CMO100" s="129"/>
      <c r="CMP100" s="129"/>
      <c r="CMQ100" s="129"/>
      <c r="CMR100" s="129"/>
      <c r="CMS100" s="129"/>
      <c r="CMT100" s="129"/>
      <c r="CMU100" s="129"/>
      <c r="CMV100" s="129"/>
      <c r="CMW100" s="129"/>
      <c r="CMX100" s="129"/>
      <c r="CMY100" s="129"/>
      <c r="CMZ100" s="129"/>
      <c r="CNA100" s="129"/>
      <c r="CNB100" s="129"/>
      <c r="CNC100" s="129"/>
      <c r="CND100" s="129"/>
      <c r="CNE100" s="129"/>
      <c r="CNF100" s="129"/>
      <c r="CNG100" s="129"/>
      <c r="CNH100" s="129"/>
      <c r="CNI100" s="129"/>
      <c r="CNJ100" s="129"/>
      <c r="CNK100" s="129"/>
      <c r="CNL100" s="129"/>
      <c r="CNM100" s="129"/>
      <c r="CNN100" s="129"/>
      <c r="CNO100" s="129"/>
      <c r="CNP100" s="129"/>
      <c r="CNQ100" s="129"/>
      <c r="CNR100" s="129"/>
      <c r="CNS100" s="129"/>
      <c r="CNT100" s="129"/>
      <c r="CNU100" s="129"/>
      <c r="CNV100" s="129"/>
      <c r="CNW100" s="129"/>
      <c r="CNX100" s="129"/>
      <c r="CNY100" s="129"/>
      <c r="CNZ100" s="129"/>
      <c r="COA100" s="129"/>
      <c r="COB100" s="129"/>
      <c r="COC100" s="129"/>
      <c r="COD100" s="129"/>
      <c r="COE100" s="129"/>
      <c r="COF100" s="129"/>
      <c r="COG100" s="129"/>
      <c r="COH100" s="129"/>
      <c r="COI100" s="129"/>
      <c r="COJ100" s="129"/>
      <c r="COK100" s="129"/>
      <c r="COL100" s="129"/>
      <c r="COM100" s="129"/>
      <c r="CON100" s="129"/>
      <c r="COO100" s="129"/>
      <c r="COP100" s="129"/>
      <c r="COQ100" s="129"/>
      <c r="COR100" s="129"/>
      <c r="COS100" s="129"/>
      <c r="COT100" s="129"/>
      <c r="COU100" s="129"/>
      <c r="COV100" s="129"/>
      <c r="COW100" s="129"/>
      <c r="COX100" s="129"/>
      <c r="COY100" s="129"/>
      <c r="COZ100" s="129"/>
      <c r="CPA100" s="129"/>
      <c r="CPB100" s="129"/>
      <c r="CPC100" s="129"/>
      <c r="CPD100" s="129"/>
      <c r="CPE100" s="129"/>
      <c r="CPF100" s="129"/>
      <c r="CPG100" s="129"/>
      <c r="CPH100" s="129"/>
      <c r="CPI100" s="129"/>
      <c r="CPJ100" s="129"/>
      <c r="CPK100" s="129"/>
      <c r="CPL100" s="129"/>
      <c r="CPM100" s="129"/>
      <c r="CPN100" s="129"/>
      <c r="CPO100" s="129"/>
      <c r="CPP100" s="129"/>
      <c r="CPQ100" s="129"/>
      <c r="CPR100" s="129"/>
      <c r="CPS100" s="129"/>
      <c r="CPT100" s="129"/>
      <c r="CPU100" s="129"/>
      <c r="CPV100" s="129"/>
      <c r="CPW100" s="129"/>
      <c r="CPX100" s="129"/>
      <c r="CPY100" s="129"/>
      <c r="CPZ100" s="129"/>
      <c r="CQA100" s="129"/>
      <c r="CQB100" s="129"/>
      <c r="CQC100" s="129"/>
      <c r="CQD100" s="129"/>
      <c r="CQE100" s="129"/>
      <c r="CQF100" s="129"/>
      <c r="CQG100" s="129"/>
      <c r="CQH100" s="129"/>
      <c r="CQI100" s="129"/>
      <c r="CQJ100" s="129"/>
      <c r="CQK100" s="129"/>
      <c r="CQL100" s="129"/>
      <c r="CQM100" s="129"/>
      <c r="CQN100" s="129"/>
      <c r="CQO100" s="129"/>
      <c r="CQP100" s="129"/>
      <c r="CQQ100" s="129"/>
      <c r="CQR100" s="129"/>
      <c r="CQS100" s="129"/>
      <c r="CQT100" s="129"/>
      <c r="CQU100" s="129"/>
      <c r="CQV100" s="129"/>
      <c r="CQW100" s="129"/>
      <c r="CQX100" s="129"/>
      <c r="CQY100" s="129"/>
      <c r="CQZ100" s="129"/>
      <c r="CRA100" s="129"/>
      <c r="CRB100" s="129"/>
      <c r="CRC100" s="129"/>
      <c r="CRD100" s="129"/>
      <c r="CRE100" s="129"/>
      <c r="CRF100" s="129"/>
      <c r="CRG100" s="129"/>
      <c r="CRH100" s="129"/>
      <c r="CRI100" s="129"/>
      <c r="CRJ100" s="129"/>
      <c r="CRK100" s="129"/>
      <c r="CRL100" s="129"/>
      <c r="CRM100" s="129"/>
      <c r="CRN100" s="129"/>
      <c r="CRO100" s="129"/>
      <c r="CRP100" s="129"/>
      <c r="CRQ100" s="129"/>
      <c r="CRR100" s="129"/>
      <c r="CRS100" s="129"/>
      <c r="CRT100" s="129"/>
      <c r="CRU100" s="129"/>
      <c r="CRV100" s="129"/>
      <c r="CRW100" s="129"/>
      <c r="CRX100" s="129"/>
      <c r="CRY100" s="129"/>
      <c r="CRZ100" s="129"/>
      <c r="CSA100" s="129"/>
      <c r="CSB100" s="129"/>
      <c r="CSC100" s="129"/>
      <c r="CSD100" s="129"/>
      <c r="CSE100" s="129"/>
      <c r="CSF100" s="129"/>
      <c r="CSG100" s="129"/>
      <c r="CSH100" s="129"/>
      <c r="CSI100" s="129"/>
      <c r="CSJ100" s="129"/>
      <c r="CSK100" s="129"/>
      <c r="CSL100" s="129"/>
      <c r="CSM100" s="129"/>
      <c r="CSN100" s="129"/>
      <c r="CSO100" s="129"/>
      <c r="CSP100" s="129"/>
      <c r="CSQ100" s="129"/>
      <c r="CSR100" s="129"/>
      <c r="CSS100" s="129"/>
      <c r="CST100" s="129"/>
      <c r="CSU100" s="129"/>
      <c r="CSV100" s="129"/>
      <c r="CSW100" s="129"/>
      <c r="CSX100" s="129"/>
      <c r="CSY100" s="129"/>
      <c r="CSZ100" s="129"/>
      <c r="CTA100" s="129"/>
      <c r="CTB100" s="129"/>
      <c r="CTC100" s="129"/>
      <c r="CTD100" s="129"/>
      <c r="CTE100" s="129"/>
      <c r="CTF100" s="129"/>
      <c r="CTG100" s="129"/>
      <c r="CTH100" s="129"/>
      <c r="CTI100" s="129"/>
      <c r="CTJ100" s="129"/>
      <c r="CTK100" s="129"/>
      <c r="CTL100" s="129"/>
      <c r="CTM100" s="129"/>
      <c r="CTN100" s="129"/>
      <c r="CTO100" s="129"/>
      <c r="CTP100" s="129"/>
      <c r="CTQ100" s="129"/>
      <c r="CTR100" s="129"/>
      <c r="CTS100" s="129"/>
      <c r="CTT100" s="129"/>
      <c r="CTU100" s="129"/>
      <c r="CTV100" s="129"/>
      <c r="CTW100" s="129"/>
      <c r="CTX100" s="129"/>
      <c r="CTY100" s="129"/>
      <c r="CTZ100" s="129"/>
      <c r="CUA100" s="129"/>
      <c r="CUB100" s="129"/>
      <c r="CUC100" s="129"/>
      <c r="CUD100" s="129"/>
      <c r="CUE100" s="129"/>
      <c r="CUF100" s="129"/>
      <c r="CUG100" s="129"/>
      <c r="CUH100" s="129"/>
      <c r="CUI100" s="129"/>
      <c r="CUJ100" s="129"/>
      <c r="CUK100" s="129"/>
      <c r="CUL100" s="129"/>
      <c r="CUM100" s="129"/>
      <c r="CUN100" s="129"/>
      <c r="CUO100" s="129"/>
      <c r="CUP100" s="129"/>
      <c r="CUQ100" s="129"/>
      <c r="CUR100" s="129"/>
      <c r="CUS100" s="129"/>
      <c r="CUT100" s="129"/>
      <c r="CUU100" s="129"/>
      <c r="CUV100" s="129"/>
      <c r="CUW100" s="129"/>
      <c r="CUX100" s="129"/>
      <c r="CUY100" s="129"/>
      <c r="CUZ100" s="129"/>
      <c r="CVA100" s="129"/>
      <c r="CVB100" s="129"/>
      <c r="CVC100" s="129"/>
      <c r="CVD100" s="129"/>
      <c r="CVE100" s="129"/>
      <c r="CVF100" s="129"/>
      <c r="CVG100" s="129"/>
      <c r="CVH100" s="129"/>
      <c r="CVI100" s="129"/>
      <c r="CVJ100" s="129"/>
      <c r="CVK100" s="129"/>
      <c r="CVL100" s="129"/>
      <c r="CVM100" s="129"/>
      <c r="CVN100" s="129"/>
      <c r="CVO100" s="129"/>
      <c r="CVP100" s="129"/>
      <c r="CVQ100" s="129"/>
      <c r="CVR100" s="129"/>
      <c r="CVS100" s="129"/>
      <c r="CVT100" s="129"/>
      <c r="CVU100" s="129"/>
      <c r="CVV100" s="129"/>
      <c r="CVW100" s="129"/>
      <c r="CVX100" s="129"/>
      <c r="CVY100" s="129"/>
      <c r="CVZ100" s="129"/>
      <c r="CWA100" s="129"/>
      <c r="CWB100" s="129"/>
      <c r="CWC100" s="129"/>
      <c r="CWD100" s="129"/>
      <c r="CWE100" s="129"/>
      <c r="CWF100" s="129"/>
      <c r="CWG100" s="129"/>
      <c r="CWH100" s="129"/>
      <c r="CWI100" s="129"/>
      <c r="CWJ100" s="129"/>
      <c r="CWK100" s="129"/>
      <c r="CWL100" s="129"/>
      <c r="CWM100" s="129"/>
      <c r="CWN100" s="129"/>
      <c r="CWO100" s="129"/>
      <c r="CWP100" s="129"/>
      <c r="CWQ100" s="129"/>
      <c r="CWR100" s="129"/>
      <c r="CWS100" s="129"/>
      <c r="CWT100" s="129"/>
      <c r="CWU100" s="129"/>
      <c r="CWV100" s="129"/>
      <c r="CWW100" s="129"/>
      <c r="CWX100" s="129"/>
      <c r="CWY100" s="129"/>
      <c r="CWZ100" s="129"/>
      <c r="CXA100" s="129"/>
      <c r="CXB100" s="129"/>
      <c r="CXC100" s="129"/>
      <c r="CXD100" s="129"/>
      <c r="CXE100" s="129"/>
      <c r="CXF100" s="129"/>
      <c r="CXG100" s="129"/>
      <c r="CXH100" s="129"/>
      <c r="CXI100" s="129"/>
      <c r="CXJ100" s="129"/>
      <c r="CXK100" s="129"/>
      <c r="CXL100" s="129"/>
      <c r="CXM100" s="129"/>
      <c r="CXN100" s="129"/>
      <c r="CXO100" s="129"/>
      <c r="CXP100" s="129"/>
      <c r="CXQ100" s="129"/>
      <c r="CXR100" s="129"/>
      <c r="CXS100" s="129"/>
      <c r="CXT100" s="129"/>
      <c r="CXU100" s="129"/>
      <c r="CXV100" s="129"/>
      <c r="CXW100" s="129"/>
      <c r="CXX100" s="129"/>
      <c r="CXY100" s="129"/>
      <c r="CXZ100" s="129"/>
      <c r="CYA100" s="129"/>
      <c r="CYB100" s="129"/>
      <c r="CYC100" s="129"/>
      <c r="CYD100" s="129"/>
      <c r="CYE100" s="129"/>
      <c r="CYF100" s="129"/>
      <c r="CYG100" s="129"/>
      <c r="CYH100" s="129"/>
      <c r="CYI100" s="129"/>
      <c r="CYJ100" s="129"/>
      <c r="CYK100" s="129"/>
      <c r="CYL100" s="129"/>
      <c r="CYM100" s="129"/>
      <c r="CYN100" s="129"/>
      <c r="CYO100" s="129"/>
      <c r="CYP100" s="129"/>
      <c r="CYQ100" s="129"/>
      <c r="CYR100" s="129"/>
      <c r="CYS100" s="129"/>
      <c r="CYT100" s="129"/>
      <c r="CYU100" s="129"/>
      <c r="CYV100" s="129"/>
      <c r="CYW100" s="129"/>
      <c r="CYX100" s="129"/>
      <c r="CYY100" s="129"/>
      <c r="CYZ100" s="129"/>
      <c r="CZA100" s="129"/>
      <c r="CZB100" s="129"/>
      <c r="CZC100" s="129"/>
      <c r="CZD100" s="129"/>
      <c r="CZE100" s="129"/>
      <c r="CZF100" s="129"/>
      <c r="CZG100" s="129"/>
      <c r="CZH100" s="129"/>
      <c r="CZI100" s="129"/>
      <c r="CZJ100" s="129"/>
      <c r="CZK100" s="129"/>
      <c r="CZL100" s="129"/>
      <c r="CZM100" s="129"/>
      <c r="CZN100" s="129"/>
      <c r="CZO100" s="129"/>
      <c r="CZP100" s="129"/>
      <c r="CZQ100" s="129"/>
      <c r="CZR100" s="129"/>
      <c r="CZS100" s="129"/>
      <c r="CZT100" s="129"/>
      <c r="CZU100" s="129"/>
      <c r="CZV100" s="129"/>
      <c r="CZW100" s="129"/>
      <c r="CZX100" s="129"/>
      <c r="CZY100" s="129"/>
      <c r="CZZ100" s="129"/>
      <c r="DAA100" s="129"/>
      <c r="DAB100" s="129"/>
      <c r="DAC100" s="129"/>
      <c r="DAD100" s="129"/>
      <c r="DAE100" s="129"/>
      <c r="DAF100" s="129"/>
      <c r="DAG100" s="129"/>
      <c r="DAH100" s="129"/>
      <c r="DAI100" s="129"/>
      <c r="DAJ100" s="129"/>
      <c r="DAK100" s="129"/>
      <c r="DAL100" s="129"/>
      <c r="DAM100" s="129"/>
      <c r="DAN100" s="129"/>
      <c r="DAO100" s="129"/>
      <c r="DAP100" s="129"/>
      <c r="DAQ100" s="129"/>
      <c r="DAR100" s="129"/>
      <c r="DAS100" s="129"/>
      <c r="DAT100" s="129"/>
      <c r="DAU100" s="129"/>
      <c r="DAV100" s="129"/>
      <c r="DAW100" s="129"/>
      <c r="DAX100" s="129"/>
      <c r="DAY100" s="129"/>
      <c r="DAZ100" s="129"/>
      <c r="DBA100" s="129"/>
      <c r="DBB100" s="129"/>
      <c r="DBC100" s="129"/>
      <c r="DBD100" s="129"/>
      <c r="DBE100" s="129"/>
      <c r="DBF100" s="129"/>
      <c r="DBG100" s="129"/>
      <c r="DBH100" s="129"/>
      <c r="DBI100" s="129"/>
      <c r="DBJ100" s="129"/>
      <c r="DBK100" s="129"/>
      <c r="DBL100" s="129"/>
      <c r="DBM100" s="129"/>
      <c r="DBN100" s="129"/>
      <c r="DBO100" s="129"/>
      <c r="DBP100" s="129"/>
      <c r="DBQ100" s="129"/>
      <c r="DBR100" s="129"/>
      <c r="DBS100" s="129"/>
      <c r="DBT100" s="129"/>
      <c r="DBU100" s="129"/>
      <c r="DBV100" s="129"/>
      <c r="DBW100" s="129"/>
      <c r="DBX100" s="129"/>
      <c r="DBY100" s="129"/>
      <c r="DBZ100" s="129"/>
      <c r="DCA100" s="129"/>
      <c r="DCB100" s="129"/>
      <c r="DCC100" s="129"/>
      <c r="DCD100" s="129"/>
      <c r="DCE100" s="129"/>
      <c r="DCF100" s="129"/>
      <c r="DCG100" s="129"/>
      <c r="DCH100" s="129"/>
      <c r="DCI100" s="129"/>
      <c r="DCJ100" s="129"/>
      <c r="DCK100" s="129"/>
      <c r="DCL100" s="129"/>
      <c r="DCM100" s="129"/>
      <c r="DCN100" s="129"/>
      <c r="DCO100" s="129"/>
      <c r="DCP100" s="129"/>
      <c r="DCQ100" s="129"/>
      <c r="DCR100" s="129"/>
      <c r="DCS100" s="129"/>
      <c r="DCT100" s="129"/>
      <c r="DCU100" s="129"/>
      <c r="DCV100" s="129"/>
      <c r="DCW100" s="129"/>
      <c r="DCX100" s="129"/>
      <c r="DCY100" s="129"/>
      <c r="DCZ100" s="129"/>
      <c r="DDA100" s="129"/>
      <c r="DDB100" s="129"/>
      <c r="DDC100" s="129"/>
      <c r="DDD100" s="129"/>
      <c r="DDE100" s="129"/>
      <c r="DDF100" s="129"/>
      <c r="DDG100" s="129"/>
      <c r="DDH100" s="129"/>
      <c r="DDI100" s="129"/>
      <c r="DDJ100" s="129"/>
      <c r="DDK100" s="129"/>
      <c r="DDL100" s="129"/>
      <c r="DDM100" s="129"/>
      <c r="DDN100" s="129"/>
      <c r="DDO100" s="129"/>
      <c r="DDP100" s="129"/>
      <c r="DDQ100" s="129"/>
      <c r="DDR100" s="129"/>
      <c r="DDS100" s="129"/>
      <c r="DDT100" s="129"/>
      <c r="DDU100" s="129"/>
      <c r="DDV100" s="129"/>
      <c r="DDW100" s="129"/>
      <c r="DDX100" s="129"/>
      <c r="DDY100" s="129"/>
      <c r="DDZ100" s="129"/>
      <c r="DEA100" s="129"/>
      <c r="DEB100" s="129"/>
      <c r="DEC100" s="129"/>
      <c r="DED100" s="129"/>
      <c r="DEE100" s="129"/>
      <c r="DEF100" s="129"/>
      <c r="DEG100" s="129"/>
      <c r="DEH100" s="129"/>
      <c r="DEI100" s="129"/>
      <c r="DEJ100" s="129"/>
      <c r="DEK100" s="129"/>
      <c r="DEL100" s="129"/>
      <c r="DEM100" s="129"/>
      <c r="DEN100" s="129"/>
      <c r="DEO100" s="129"/>
      <c r="DEP100" s="129"/>
      <c r="DEQ100" s="129"/>
      <c r="DER100" s="129"/>
      <c r="DES100" s="129"/>
      <c r="DET100" s="129"/>
      <c r="DEU100" s="129"/>
      <c r="DEV100" s="129"/>
      <c r="DEW100" s="129"/>
      <c r="DEX100" s="129"/>
      <c r="DEY100" s="129"/>
      <c r="DEZ100" s="129"/>
      <c r="DFA100" s="129"/>
      <c r="DFB100" s="129"/>
      <c r="DFC100" s="129"/>
      <c r="DFD100" s="129"/>
      <c r="DFE100" s="129"/>
      <c r="DFF100" s="129"/>
      <c r="DFG100" s="129"/>
      <c r="DFH100" s="129"/>
      <c r="DFI100" s="129"/>
      <c r="DFJ100" s="129"/>
      <c r="DFK100" s="129"/>
      <c r="DFL100" s="129"/>
      <c r="DFM100" s="129"/>
      <c r="DFN100" s="129"/>
      <c r="DFO100" s="129"/>
      <c r="DFP100" s="129"/>
      <c r="DFQ100" s="129"/>
      <c r="DFR100" s="129"/>
      <c r="DFS100" s="129"/>
      <c r="DFT100" s="129"/>
      <c r="DFU100" s="129"/>
      <c r="DFV100" s="129"/>
      <c r="DFW100" s="129"/>
      <c r="DFX100" s="129"/>
      <c r="DFY100" s="129"/>
      <c r="DFZ100" s="129"/>
      <c r="DGA100" s="129"/>
      <c r="DGB100" s="129"/>
      <c r="DGC100" s="129"/>
      <c r="DGD100" s="129"/>
      <c r="DGE100" s="129"/>
      <c r="DGF100" s="129"/>
      <c r="DGG100" s="129"/>
      <c r="DGH100" s="129"/>
      <c r="DGI100" s="129"/>
      <c r="DGJ100" s="129"/>
      <c r="DGK100" s="129"/>
      <c r="DGL100" s="129"/>
      <c r="DGM100" s="129"/>
      <c r="DGN100" s="129"/>
      <c r="DGO100" s="129"/>
      <c r="DGP100" s="129"/>
      <c r="DGQ100" s="129"/>
      <c r="DGR100" s="129"/>
      <c r="DGS100" s="129"/>
      <c r="DGT100" s="129"/>
      <c r="DGU100" s="129"/>
      <c r="DGV100" s="129"/>
      <c r="DGW100" s="129"/>
      <c r="DGX100" s="129"/>
      <c r="DGY100" s="129"/>
      <c r="DGZ100" s="129"/>
      <c r="DHA100" s="129"/>
      <c r="DHB100" s="129"/>
      <c r="DHC100" s="129"/>
      <c r="DHD100" s="129"/>
      <c r="DHE100" s="129"/>
      <c r="DHF100" s="129"/>
      <c r="DHG100" s="129"/>
      <c r="DHH100" s="129"/>
      <c r="DHI100" s="129"/>
      <c r="DHJ100" s="129"/>
      <c r="DHK100" s="129"/>
      <c r="DHL100" s="129"/>
      <c r="DHM100" s="129"/>
      <c r="DHN100" s="129"/>
      <c r="DHO100" s="129"/>
      <c r="DHP100" s="129"/>
      <c r="DHQ100" s="129"/>
      <c r="DHR100" s="129"/>
      <c r="DHS100" s="129"/>
      <c r="DHT100" s="129"/>
      <c r="DHU100" s="129"/>
      <c r="DHV100" s="129"/>
      <c r="DHW100" s="129"/>
      <c r="DHX100" s="129"/>
      <c r="DHY100" s="129"/>
      <c r="DHZ100" s="129"/>
      <c r="DIA100" s="129"/>
      <c r="DIB100" s="129"/>
      <c r="DIC100" s="129"/>
      <c r="DID100" s="129"/>
      <c r="DIE100" s="129"/>
      <c r="DIF100" s="129"/>
      <c r="DIG100" s="129"/>
      <c r="DIH100" s="129"/>
      <c r="DII100" s="129"/>
      <c r="DIJ100" s="129"/>
      <c r="DIK100" s="129"/>
      <c r="DIL100" s="129"/>
      <c r="DIM100" s="129"/>
      <c r="DIN100" s="129"/>
      <c r="DIO100" s="129"/>
      <c r="DIP100" s="129"/>
      <c r="DIQ100" s="129"/>
      <c r="DIR100" s="129"/>
      <c r="DIS100" s="129"/>
      <c r="DIT100" s="129"/>
      <c r="DIU100" s="129"/>
      <c r="DIV100" s="129"/>
      <c r="DIW100" s="129"/>
      <c r="DIX100" s="129"/>
      <c r="DIY100" s="129"/>
      <c r="DIZ100" s="129"/>
      <c r="DJA100" s="129"/>
      <c r="DJB100" s="129"/>
      <c r="DJC100" s="129"/>
      <c r="DJD100" s="129"/>
      <c r="DJE100" s="129"/>
      <c r="DJF100" s="129"/>
      <c r="DJG100" s="129"/>
      <c r="DJH100" s="129"/>
      <c r="DJI100" s="129"/>
      <c r="DJJ100" s="129"/>
      <c r="DJK100" s="129"/>
      <c r="DJL100" s="129"/>
      <c r="DJM100" s="129"/>
      <c r="DJN100" s="129"/>
      <c r="DJO100" s="129"/>
      <c r="DJP100" s="129"/>
      <c r="DJQ100" s="129"/>
      <c r="DJR100" s="129"/>
      <c r="DJS100" s="129"/>
      <c r="DJT100" s="129"/>
      <c r="DJU100" s="129"/>
      <c r="DJV100" s="129"/>
      <c r="DJW100" s="129"/>
      <c r="DJX100" s="129"/>
      <c r="DJY100" s="129"/>
      <c r="DJZ100" s="129"/>
      <c r="DKA100" s="129"/>
      <c r="DKB100" s="129"/>
      <c r="DKC100" s="129"/>
      <c r="DKD100" s="129"/>
      <c r="DKE100" s="129"/>
      <c r="DKF100" s="129"/>
      <c r="DKG100" s="129"/>
      <c r="DKH100" s="129"/>
      <c r="DKI100" s="129"/>
      <c r="DKJ100" s="129"/>
      <c r="DKK100" s="129"/>
      <c r="DKL100" s="129"/>
      <c r="DKM100" s="129"/>
      <c r="DKN100" s="129"/>
      <c r="DKO100" s="129"/>
      <c r="DKP100" s="129"/>
      <c r="DKQ100" s="129"/>
      <c r="DKR100" s="129"/>
      <c r="DKS100" s="129"/>
      <c r="DKT100" s="129"/>
      <c r="DKU100" s="129"/>
      <c r="DKV100" s="129"/>
      <c r="DKW100" s="129"/>
      <c r="DKX100" s="129"/>
      <c r="DKY100" s="129"/>
      <c r="DKZ100" s="129"/>
      <c r="DLA100" s="129"/>
      <c r="DLB100" s="129"/>
      <c r="DLC100" s="129"/>
      <c r="DLD100" s="129"/>
      <c r="DLE100" s="129"/>
      <c r="DLF100" s="129"/>
      <c r="DLG100" s="129"/>
      <c r="DLH100" s="129"/>
      <c r="DLI100" s="129"/>
      <c r="DLJ100" s="129"/>
      <c r="DLK100" s="129"/>
      <c r="DLL100" s="129"/>
      <c r="DLM100" s="129"/>
      <c r="DLN100" s="129"/>
      <c r="DLO100" s="129"/>
      <c r="DLP100" s="129"/>
      <c r="DLQ100" s="129"/>
      <c r="DLR100" s="129"/>
      <c r="DLS100" s="129"/>
      <c r="DLT100" s="129"/>
      <c r="DLU100" s="129"/>
      <c r="DLV100" s="129"/>
      <c r="DLW100" s="129"/>
      <c r="DLX100" s="129"/>
      <c r="DLY100" s="129"/>
      <c r="DLZ100" s="129"/>
      <c r="DMA100" s="129"/>
      <c r="DMB100" s="129"/>
      <c r="DMC100" s="129"/>
      <c r="DMD100" s="129"/>
      <c r="DME100" s="129"/>
      <c r="DMF100" s="129"/>
      <c r="DMG100" s="129"/>
      <c r="DMH100" s="129"/>
      <c r="DMI100" s="129"/>
      <c r="DMJ100" s="129"/>
      <c r="DMK100" s="129"/>
      <c r="DML100" s="129"/>
      <c r="DMM100" s="129"/>
      <c r="DMN100" s="129"/>
      <c r="DMO100" s="129"/>
      <c r="DMP100" s="129"/>
      <c r="DMQ100" s="129"/>
      <c r="DMR100" s="129"/>
      <c r="DMS100" s="129"/>
      <c r="DMT100" s="129"/>
      <c r="DMU100" s="129"/>
      <c r="DMV100" s="129"/>
      <c r="DMW100" s="129"/>
      <c r="DMX100" s="129"/>
      <c r="DMY100" s="129"/>
      <c r="DMZ100" s="129"/>
      <c r="DNA100" s="129"/>
      <c r="DNB100" s="129"/>
      <c r="DNC100" s="129"/>
      <c r="DND100" s="129"/>
      <c r="DNE100" s="129"/>
      <c r="DNF100" s="129"/>
      <c r="DNG100" s="129"/>
      <c r="DNH100" s="129"/>
      <c r="DNI100" s="129"/>
      <c r="DNJ100" s="129"/>
      <c r="DNK100" s="129"/>
      <c r="DNL100" s="129"/>
      <c r="DNM100" s="129"/>
      <c r="DNN100" s="129"/>
      <c r="DNO100" s="129"/>
      <c r="DNP100" s="129"/>
      <c r="DNQ100" s="129"/>
      <c r="DNR100" s="129"/>
      <c r="DNS100" s="129"/>
      <c r="DNT100" s="129"/>
      <c r="DNU100" s="129"/>
      <c r="DNV100" s="129"/>
      <c r="DNW100" s="129"/>
      <c r="DNX100" s="129"/>
      <c r="DNY100" s="129"/>
      <c r="DNZ100" s="129"/>
      <c r="DOA100" s="129"/>
      <c r="DOB100" s="129"/>
      <c r="DOC100" s="129"/>
      <c r="DOD100" s="129"/>
      <c r="DOE100" s="129"/>
      <c r="DOF100" s="129"/>
      <c r="DOG100" s="129"/>
      <c r="DOH100" s="129"/>
      <c r="DOI100" s="129"/>
      <c r="DOJ100" s="129"/>
      <c r="DOK100" s="129"/>
      <c r="DOL100" s="129"/>
      <c r="DOM100" s="129"/>
      <c r="DON100" s="129"/>
      <c r="DOO100" s="129"/>
      <c r="DOP100" s="129"/>
      <c r="DOQ100" s="129"/>
      <c r="DOR100" s="129"/>
      <c r="DOS100" s="129"/>
      <c r="DOT100" s="129"/>
      <c r="DOU100" s="129"/>
      <c r="DOV100" s="129"/>
      <c r="DOW100" s="129"/>
      <c r="DOX100" s="129"/>
      <c r="DOY100" s="129"/>
      <c r="DOZ100" s="129"/>
      <c r="DPA100" s="129"/>
      <c r="DPB100" s="129"/>
      <c r="DPC100" s="129"/>
      <c r="DPD100" s="129"/>
      <c r="DPE100" s="129"/>
      <c r="DPF100" s="129"/>
      <c r="DPG100" s="129"/>
      <c r="DPH100" s="129"/>
      <c r="DPI100" s="129"/>
      <c r="DPJ100" s="129"/>
      <c r="DPK100" s="129"/>
      <c r="DPL100" s="129"/>
      <c r="DPM100" s="129"/>
      <c r="DPN100" s="129"/>
      <c r="DPO100" s="129"/>
      <c r="DPP100" s="129"/>
      <c r="DPQ100" s="129"/>
      <c r="DPR100" s="129"/>
      <c r="DPS100" s="129"/>
      <c r="DPT100" s="129"/>
      <c r="DPU100" s="129"/>
      <c r="DPV100" s="129"/>
      <c r="DPW100" s="129"/>
      <c r="DPX100" s="129"/>
      <c r="DPY100" s="129"/>
      <c r="DPZ100" s="129"/>
      <c r="DQA100" s="129"/>
      <c r="DQB100" s="129"/>
      <c r="DQC100" s="129"/>
      <c r="DQD100" s="129"/>
      <c r="DQE100" s="129"/>
      <c r="DQF100" s="129"/>
      <c r="DQG100" s="129"/>
      <c r="DQH100" s="129"/>
      <c r="DQI100" s="129"/>
      <c r="DQJ100" s="129"/>
      <c r="DQK100" s="129"/>
      <c r="DQL100" s="129"/>
      <c r="DQM100" s="129"/>
      <c r="DQN100" s="129"/>
      <c r="DQO100" s="129"/>
      <c r="DQP100" s="129"/>
      <c r="DQQ100" s="129"/>
      <c r="DQR100" s="129"/>
      <c r="DQS100" s="129"/>
      <c r="DQT100" s="129"/>
      <c r="DQU100" s="129"/>
      <c r="DQV100" s="129"/>
      <c r="DQW100" s="129"/>
      <c r="DQX100" s="129"/>
      <c r="DQY100" s="129"/>
      <c r="DQZ100" s="129"/>
      <c r="DRA100" s="129"/>
      <c r="DRB100" s="129"/>
      <c r="DRC100" s="129"/>
      <c r="DRD100" s="129"/>
      <c r="DRE100" s="129"/>
      <c r="DRF100" s="129"/>
      <c r="DRG100" s="129"/>
      <c r="DRH100" s="129"/>
      <c r="DRI100" s="129"/>
      <c r="DRJ100" s="129"/>
      <c r="DRK100" s="129"/>
      <c r="DRL100" s="129"/>
      <c r="DRM100" s="129"/>
      <c r="DRN100" s="129"/>
      <c r="DRO100" s="129"/>
      <c r="DRP100" s="129"/>
      <c r="DRQ100" s="129"/>
      <c r="DRR100" s="129"/>
      <c r="DRS100" s="129"/>
      <c r="DRT100" s="129"/>
      <c r="DRU100" s="129"/>
      <c r="DRV100" s="129"/>
      <c r="DRW100" s="129"/>
      <c r="DRX100" s="129"/>
      <c r="DRY100" s="129"/>
      <c r="DRZ100" s="129"/>
      <c r="DSA100" s="129"/>
      <c r="DSB100" s="129"/>
      <c r="DSC100" s="129"/>
      <c r="DSD100" s="129"/>
      <c r="DSE100" s="129"/>
      <c r="DSF100" s="129"/>
      <c r="DSG100" s="129"/>
      <c r="DSH100" s="129"/>
      <c r="DSI100" s="129"/>
      <c r="DSJ100" s="129"/>
      <c r="DSK100" s="129"/>
      <c r="DSL100" s="129"/>
      <c r="DSM100" s="129"/>
      <c r="DSN100" s="129"/>
      <c r="DSO100" s="129"/>
      <c r="DSP100" s="129"/>
      <c r="DSQ100" s="129"/>
      <c r="DSR100" s="129"/>
      <c r="DSS100" s="129"/>
      <c r="DST100" s="129"/>
      <c r="DSU100" s="129"/>
      <c r="DSV100" s="129"/>
      <c r="DSW100" s="129"/>
      <c r="DSX100" s="129"/>
      <c r="DSY100" s="129"/>
      <c r="DSZ100" s="129"/>
      <c r="DTA100" s="129"/>
      <c r="DTB100" s="129"/>
      <c r="DTC100" s="129"/>
      <c r="DTD100" s="129"/>
      <c r="DTE100" s="129"/>
      <c r="DTF100" s="129"/>
      <c r="DTG100" s="129"/>
      <c r="DTH100" s="129"/>
      <c r="DTI100" s="129"/>
      <c r="DTJ100" s="129"/>
      <c r="DTK100" s="129"/>
      <c r="DTL100" s="129"/>
      <c r="DTM100" s="129"/>
      <c r="DTN100" s="129"/>
      <c r="DTO100" s="129"/>
      <c r="DTP100" s="129"/>
      <c r="DTQ100" s="129"/>
      <c r="DTR100" s="129"/>
      <c r="DTS100" s="129"/>
      <c r="DTT100" s="129"/>
      <c r="DTU100" s="129"/>
      <c r="DTV100" s="129"/>
      <c r="DTW100" s="129"/>
      <c r="DTX100" s="129"/>
      <c r="DTY100" s="129"/>
      <c r="DTZ100" s="129"/>
      <c r="DUA100" s="129"/>
      <c r="DUB100" s="129"/>
      <c r="DUC100" s="129"/>
      <c r="DUD100" s="129"/>
      <c r="DUE100" s="129"/>
      <c r="DUF100" s="129"/>
      <c r="DUG100" s="129"/>
      <c r="DUH100" s="129"/>
      <c r="DUI100" s="129"/>
      <c r="DUJ100" s="129"/>
      <c r="DUK100" s="129"/>
      <c r="DUL100" s="129"/>
      <c r="DUM100" s="129"/>
      <c r="DUN100" s="129"/>
      <c r="DUO100" s="129"/>
      <c r="DUP100" s="129"/>
      <c r="DUQ100" s="129"/>
      <c r="DUR100" s="129"/>
      <c r="DUS100" s="129"/>
      <c r="DUT100" s="129"/>
      <c r="DUU100" s="129"/>
      <c r="DUV100" s="129"/>
      <c r="DUW100" s="129"/>
      <c r="DUX100" s="129"/>
      <c r="DUY100" s="129"/>
      <c r="DUZ100" s="129"/>
      <c r="DVA100" s="129"/>
      <c r="DVB100" s="129"/>
      <c r="DVC100" s="129"/>
      <c r="DVD100" s="129"/>
      <c r="DVE100" s="129"/>
      <c r="DVF100" s="129"/>
      <c r="DVG100" s="129"/>
      <c r="DVH100" s="129"/>
      <c r="DVI100" s="129"/>
      <c r="DVJ100" s="129"/>
      <c r="DVK100" s="129"/>
      <c r="DVL100" s="129"/>
      <c r="DVM100" s="129"/>
      <c r="DVN100" s="129"/>
      <c r="DVO100" s="129"/>
      <c r="DVP100" s="129"/>
      <c r="DVQ100" s="129"/>
      <c r="DVR100" s="129"/>
      <c r="DVS100" s="129"/>
      <c r="DVT100" s="129"/>
      <c r="DVU100" s="129"/>
      <c r="DVV100" s="129"/>
      <c r="DVW100" s="129"/>
      <c r="DVX100" s="129"/>
      <c r="DVY100" s="129"/>
      <c r="DVZ100" s="129"/>
      <c r="DWA100" s="129"/>
      <c r="DWB100" s="129"/>
      <c r="DWC100" s="129"/>
      <c r="DWD100" s="129"/>
      <c r="DWE100" s="129"/>
      <c r="DWF100" s="129"/>
      <c r="DWG100" s="129"/>
      <c r="DWH100" s="129"/>
      <c r="DWI100" s="129"/>
      <c r="DWJ100" s="129"/>
      <c r="DWK100" s="129"/>
      <c r="DWL100" s="129"/>
      <c r="DWM100" s="129"/>
      <c r="DWN100" s="129"/>
      <c r="DWO100" s="129"/>
      <c r="DWP100" s="129"/>
      <c r="DWQ100" s="129"/>
      <c r="DWR100" s="129"/>
      <c r="DWS100" s="129"/>
      <c r="DWT100" s="129"/>
      <c r="DWU100" s="129"/>
      <c r="DWV100" s="129"/>
      <c r="DWW100" s="129"/>
      <c r="DWX100" s="129"/>
      <c r="DWY100" s="129"/>
      <c r="DWZ100" s="129"/>
      <c r="DXA100" s="129"/>
      <c r="DXB100" s="129"/>
      <c r="DXC100" s="129"/>
      <c r="DXD100" s="129"/>
      <c r="DXE100" s="129"/>
      <c r="DXF100" s="129"/>
      <c r="DXG100" s="129"/>
      <c r="DXH100" s="129"/>
      <c r="DXI100" s="129"/>
      <c r="DXJ100" s="129"/>
      <c r="DXK100" s="129"/>
      <c r="DXL100" s="129"/>
      <c r="DXM100" s="129"/>
      <c r="DXN100" s="129"/>
      <c r="DXO100" s="129"/>
      <c r="DXP100" s="129"/>
      <c r="DXQ100" s="129"/>
      <c r="DXR100" s="129"/>
      <c r="DXS100" s="129"/>
      <c r="DXT100" s="129"/>
      <c r="DXU100" s="129"/>
      <c r="DXV100" s="129"/>
      <c r="DXW100" s="129"/>
      <c r="DXX100" s="129"/>
      <c r="DXY100" s="129"/>
      <c r="DXZ100" s="129"/>
      <c r="DYA100" s="129"/>
      <c r="DYB100" s="129"/>
      <c r="DYC100" s="129"/>
      <c r="DYD100" s="129"/>
      <c r="DYE100" s="129"/>
      <c r="DYF100" s="129"/>
      <c r="DYG100" s="129"/>
      <c r="DYH100" s="129"/>
      <c r="DYI100" s="129"/>
      <c r="DYJ100" s="129"/>
      <c r="DYK100" s="129"/>
      <c r="DYL100" s="129"/>
      <c r="DYM100" s="129"/>
      <c r="DYN100" s="129"/>
      <c r="DYO100" s="129"/>
      <c r="DYP100" s="129"/>
      <c r="DYQ100" s="129"/>
      <c r="DYR100" s="129"/>
      <c r="DYS100" s="129"/>
      <c r="DYT100" s="129"/>
      <c r="DYU100" s="129"/>
      <c r="DYV100" s="129"/>
      <c r="DYW100" s="129"/>
      <c r="DYX100" s="129"/>
      <c r="DYY100" s="129"/>
      <c r="DYZ100" s="129"/>
      <c r="DZA100" s="129"/>
      <c r="DZB100" s="129"/>
      <c r="DZC100" s="129"/>
      <c r="DZD100" s="129"/>
      <c r="DZE100" s="129"/>
      <c r="DZF100" s="129"/>
      <c r="DZG100" s="129"/>
      <c r="DZH100" s="129"/>
      <c r="DZI100" s="129"/>
      <c r="DZJ100" s="129"/>
      <c r="DZK100" s="129"/>
      <c r="DZL100" s="129"/>
      <c r="DZM100" s="129"/>
      <c r="DZN100" s="129"/>
      <c r="DZO100" s="129"/>
      <c r="DZP100" s="129"/>
      <c r="DZQ100" s="129"/>
      <c r="DZR100" s="129"/>
      <c r="DZS100" s="129"/>
      <c r="DZT100" s="129"/>
      <c r="DZU100" s="129"/>
      <c r="DZV100" s="129"/>
      <c r="DZW100" s="129"/>
      <c r="DZX100" s="129"/>
      <c r="DZY100" s="129"/>
      <c r="DZZ100" s="129"/>
      <c r="EAA100" s="129"/>
      <c r="EAB100" s="129"/>
      <c r="EAC100" s="129"/>
      <c r="EAD100" s="129"/>
      <c r="EAE100" s="129"/>
      <c r="EAF100" s="129"/>
      <c r="EAG100" s="129"/>
      <c r="EAH100" s="129"/>
      <c r="EAI100" s="129"/>
      <c r="EAJ100" s="129"/>
      <c r="EAK100" s="129"/>
      <c r="EAL100" s="129"/>
      <c r="EAM100" s="129"/>
      <c r="EAN100" s="129"/>
      <c r="EAO100" s="129"/>
      <c r="EAP100" s="129"/>
      <c r="EAQ100" s="129"/>
      <c r="EAR100" s="129"/>
      <c r="EAS100" s="129"/>
      <c r="EAT100" s="129"/>
      <c r="EAU100" s="129"/>
      <c r="EAV100" s="129"/>
      <c r="EAW100" s="129"/>
      <c r="EAX100" s="129"/>
      <c r="EAY100" s="129"/>
      <c r="EAZ100" s="129"/>
      <c r="EBA100" s="129"/>
      <c r="EBB100" s="129"/>
      <c r="EBC100" s="129"/>
      <c r="EBD100" s="129"/>
      <c r="EBE100" s="129"/>
      <c r="EBF100" s="129"/>
      <c r="EBG100" s="129"/>
      <c r="EBH100" s="129"/>
      <c r="EBI100" s="129"/>
      <c r="EBJ100" s="129"/>
      <c r="EBK100" s="129"/>
      <c r="EBL100" s="129"/>
      <c r="EBM100" s="129"/>
      <c r="EBN100" s="129"/>
      <c r="EBO100" s="129"/>
      <c r="EBP100" s="129"/>
      <c r="EBQ100" s="129"/>
      <c r="EBR100" s="129"/>
      <c r="EBS100" s="129"/>
      <c r="EBT100" s="129"/>
      <c r="EBU100" s="129"/>
      <c r="EBV100" s="129"/>
      <c r="EBW100" s="129"/>
      <c r="EBX100" s="129"/>
      <c r="EBY100" s="129"/>
      <c r="EBZ100" s="129"/>
      <c r="ECA100" s="129"/>
      <c r="ECB100" s="129"/>
      <c r="ECC100" s="129"/>
      <c r="ECD100" s="129"/>
      <c r="ECE100" s="129"/>
      <c r="ECF100" s="129"/>
      <c r="ECG100" s="129"/>
      <c r="ECH100" s="129"/>
      <c r="ECI100" s="129"/>
      <c r="ECJ100" s="129"/>
      <c r="ECK100" s="129"/>
      <c r="ECL100" s="129"/>
      <c r="ECM100" s="129"/>
      <c r="ECN100" s="129"/>
      <c r="ECO100" s="129"/>
      <c r="ECP100" s="129"/>
      <c r="ECQ100" s="129"/>
      <c r="ECR100" s="129"/>
      <c r="ECS100" s="129"/>
      <c r="ECT100" s="129"/>
      <c r="ECU100" s="129"/>
      <c r="ECV100" s="129"/>
      <c r="ECW100" s="129"/>
      <c r="ECX100" s="129"/>
      <c r="ECY100" s="129"/>
      <c r="ECZ100" s="129"/>
      <c r="EDA100" s="129"/>
      <c r="EDB100" s="129"/>
      <c r="EDC100" s="129"/>
      <c r="EDD100" s="129"/>
      <c r="EDE100" s="129"/>
      <c r="EDF100" s="129"/>
      <c r="EDG100" s="129"/>
      <c r="EDH100" s="129"/>
      <c r="EDI100" s="129"/>
      <c r="EDJ100" s="129"/>
      <c r="EDK100" s="129"/>
      <c r="EDL100" s="129"/>
      <c r="EDM100" s="129"/>
      <c r="EDN100" s="129"/>
      <c r="EDO100" s="129"/>
      <c r="EDP100" s="129"/>
      <c r="EDQ100" s="129"/>
      <c r="EDR100" s="129"/>
      <c r="EDS100" s="129"/>
      <c r="EDT100" s="129"/>
      <c r="EDU100" s="129"/>
      <c r="EDV100" s="129"/>
      <c r="EDW100" s="129"/>
      <c r="EDX100" s="129"/>
      <c r="EDY100" s="129"/>
      <c r="EDZ100" s="129"/>
      <c r="EEA100" s="129"/>
      <c r="EEB100" s="129"/>
      <c r="EEC100" s="129"/>
      <c r="EED100" s="129"/>
      <c r="EEE100" s="129"/>
      <c r="EEF100" s="129"/>
      <c r="EEG100" s="129"/>
      <c r="EEH100" s="129"/>
      <c r="EEI100" s="129"/>
      <c r="EEJ100" s="129"/>
      <c r="EEK100" s="129"/>
      <c r="EEL100" s="129"/>
      <c r="EEM100" s="129"/>
      <c r="EEN100" s="129"/>
      <c r="EEO100" s="129"/>
      <c r="EEP100" s="129"/>
      <c r="EEQ100" s="129"/>
      <c r="EER100" s="129"/>
      <c r="EES100" s="129"/>
      <c r="EET100" s="129"/>
      <c r="EEU100" s="129"/>
      <c r="EEV100" s="129"/>
      <c r="EEW100" s="129"/>
      <c r="EEX100" s="129"/>
      <c r="EEY100" s="129"/>
      <c r="EEZ100" s="129"/>
      <c r="EFA100" s="129"/>
      <c r="EFB100" s="129"/>
      <c r="EFC100" s="129"/>
      <c r="EFD100" s="129"/>
      <c r="EFE100" s="129"/>
      <c r="EFF100" s="129"/>
      <c r="EFG100" s="129"/>
      <c r="EFH100" s="129"/>
      <c r="EFI100" s="129"/>
      <c r="EFJ100" s="129"/>
      <c r="EFK100" s="129"/>
      <c r="EFL100" s="129"/>
      <c r="EFM100" s="129"/>
      <c r="EFN100" s="129"/>
      <c r="EFO100" s="129"/>
      <c r="EFP100" s="129"/>
      <c r="EFQ100" s="129"/>
      <c r="EFR100" s="129"/>
      <c r="EFS100" s="129"/>
      <c r="EFT100" s="129"/>
      <c r="EFU100" s="129"/>
      <c r="EFV100" s="129"/>
      <c r="EFW100" s="129"/>
      <c r="EFX100" s="129"/>
      <c r="EFY100" s="129"/>
      <c r="EFZ100" s="129"/>
      <c r="EGA100" s="129"/>
      <c r="EGB100" s="129"/>
      <c r="EGC100" s="129"/>
      <c r="EGD100" s="129"/>
      <c r="EGE100" s="129"/>
      <c r="EGF100" s="129"/>
      <c r="EGG100" s="129"/>
      <c r="EGH100" s="129"/>
      <c r="EGI100" s="129"/>
      <c r="EGJ100" s="129"/>
      <c r="EGK100" s="129"/>
      <c r="EGL100" s="129"/>
      <c r="EGM100" s="129"/>
      <c r="EGN100" s="129"/>
      <c r="EGO100" s="129"/>
      <c r="EGP100" s="129"/>
      <c r="EGQ100" s="129"/>
      <c r="EGR100" s="129"/>
      <c r="EGS100" s="129"/>
      <c r="EGT100" s="129"/>
      <c r="EGU100" s="129"/>
      <c r="EGV100" s="129"/>
      <c r="EGW100" s="129"/>
      <c r="EGX100" s="129"/>
      <c r="EGY100" s="129"/>
      <c r="EGZ100" s="129"/>
      <c r="EHA100" s="129"/>
      <c r="EHB100" s="129"/>
      <c r="EHC100" s="129"/>
      <c r="EHD100" s="129"/>
      <c r="EHE100" s="129"/>
      <c r="EHF100" s="129"/>
      <c r="EHG100" s="129"/>
      <c r="EHH100" s="129"/>
      <c r="EHI100" s="129"/>
      <c r="EHJ100" s="129"/>
      <c r="EHK100" s="129"/>
      <c r="EHL100" s="129"/>
      <c r="EHM100" s="129"/>
      <c r="EHN100" s="129"/>
      <c r="EHO100" s="129"/>
      <c r="EHP100" s="129"/>
      <c r="EHQ100" s="129"/>
      <c r="EHR100" s="129"/>
      <c r="EHS100" s="129"/>
      <c r="EHT100" s="129"/>
      <c r="EHU100" s="129"/>
      <c r="EHV100" s="129"/>
      <c r="EHW100" s="129"/>
      <c r="EHX100" s="129"/>
      <c r="EHY100" s="129"/>
      <c r="EHZ100" s="129"/>
      <c r="EIA100" s="129"/>
      <c r="EIB100" s="129"/>
      <c r="EIC100" s="129"/>
      <c r="EID100" s="129"/>
      <c r="EIE100" s="129"/>
      <c r="EIF100" s="129"/>
      <c r="EIG100" s="129"/>
      <c r="EIH100" s="129"/>
      <c r="EII100" s="129"/>
      <c r="EIJ100" s="129"/>
      <c r="EIK100" s="129"/>
      <c r="EIL100" s="129"/>
      <c r="EIM100" s="129"/>
      <c r="EIN100" s="129"/>
      <c r="EIO100" s="129"/>
      <c r="EIP100" s="129"/>
      <c r="EIQ100" s="129"/>
      <c r="EIR100" s="129"/>
      <c r="EIS100" s="129"/>
      <c r="EIT100" s="129"/>
      <c r="EIU100" s="129"/>
      <c r="EIV100" s="129"/>
      <c r="EIW100" s="129"/>
      <c r="EIX100" s="129"/>
      <c r="EIY100" s="129"/>
      <c r="EIZ100" s="129"/>
      <c r="EJA100" s="129"/>
      <c r="EJB100" s="129"/>
      <c r="EJC100" s="129"/>
      <c r="EJD100" s="129"/>
      <c r="EJE100" s="129"/>
      <c r="EJF100" s="129"/>
      <c r="EJG100" s="129"/>
      <c r="EJH100" s="129"/>
      <c r="EJI100" s="129"/>
      <c r="EJJ100" s="129"/>
      <c r="EJK100" s="129"/>
      <c r="EJL100" s="129"/>
      <c r="EJM100" s="129"/>
      <c r="EJN100" s="129"/>
      <c r="EJO100" s="129"/>
      <c r="EJP100" s="129"/>
      <c r="EJQ100" s="129"/>
      <c r="EJR100" s="129"/>
      <c r="EJS100" s="129"/>
      <c r="EJT100" s="129"/>
      <c r="EJU100" s="129"/>
      <c r="EJV100" s="129"/>
      <c r="EJW100" s="129"/>
      <c r="EJX100" s="129"/>
      <c r="EJY100" s="129"/>
      <c r="EJZ100" s="129"/>
      <c r="EKA100" s="129"/>
      <c r="EKB100" s="129"/>
      <c r="EKC100" s="129"/>
      <c r="EKD100" s="129"/>
      <c r="EKE100" s="129"/>
      <c r="EKF100" s="129"/>
      <c r="EKG100" s="129"/>
      <c r="EKH100" s="129"/>
      <c r="EKI100" s="129"/>
      <c r="EKJ100" s="129"/>
      <c r="EKK100" s="129"/>
      <c r="EKL100" s="129"/>
      <c r="EKM100" s="129"/>
      <c r="EKN100" s="129"/>
      <c r="EKO100" s="129"/>
      <c r="EKP100" s="129"/>
      <c r="EKQ100" s="129"/>
      <c r="EKR100" s="129"/>
      <c r="EKS100" s="129"/>
      <c r="EKT100" s="129"/>
      <c r="EKU100" s="129"/>
      <c r="EKV100" s="129"/>
      <c r="EKW100" s="129"/>
      <c r="EKX100" s="129"/>
      <c r="EKY100" s="129"/>
      <c r="EKZ100" s="129"/>
      <c r="ELA100" s="129"/>
      <c r="ELB100" s="129"/>
      <c r="ELC100" s="129"/>
      <c r="ELD100" s="129"/>
      <c r="ELE100" s="129"/>
      <c r="ELF100" s="129"/>
      <c r="ELG100" s="129"/>
      <c r="ELH100" s="129"/>
      <c r="ELI100" s="129"/>
      <c r="ELJ100" s="129"/>
      <c r="ELK100" s="129"/>
      <c r="ELL100" s="129"/>
      <c r="ELM100" s="129"/>
      <c r="ELN100" s="129"/>
      <c r="ELO100" s="129"/>
      <c r="ELP100" s="129"/>
      <c r="ELQ100" s="129"/>
      <c r="ELR100" s="129"/>
      <c r="ELS100" s="129"/>
      <c r="ELT100" s="129"/>
      <c r="ELU100" s="129"/>
      <c r="ELV100" s="129"/>
      <c r="ELW100" s="129"/>
      <c r="ELX100" s="129"/>
      <c r="ELY100" s="129"/>
      <c r="ELZ100" s="129"/>
      <c r="EMA100" s="129"/>
      <c r="EMB100" s="129"/>
      <c r="EMC100" s="129"/>
      <c r="EMD100" s="129"/>
      <c r="EME100" s="129"/>
      <c r="EMF100" s="129"/>
      <c r="EMG100" s="129"/>
      <c r="EMH100" s="129"/>
      <c r="EMI100" s="129"/>
      <c r="EMJ100" s="129"/>
      <c r="EMK100" s="129"/>
      <c r="EML100" s="129"/>
      <c r="EMM100" s="129"/>
      <c r="EMN100" s="129"/>
      <c r="EMO100" s="129"/>
      <c r="EMP100" s="129"/>
      <c r="EMQ100" s="129"/>
      <c r="EMR100" s="129"/>
      <c r="EMS100" s="129"/>
      <c r="EMT100" s="129"/>
      <c r="EMU100" s="129"/>
      <c r="EMV100" s="129"/>
      <c r="EMW100" s="129"/>
      <c r="EMX100" s="129"/>
      <c r="EMY100" s="129"/>
      <c r="EMZ100" s="129"/>
      <c r="ENA100" s="129"/>
      <c r="ENB100" s="129"/>
      <c r="ENC100" s="129"/>
      <c r="END100" s="129"/>
      <c r="ENE100" s="129"/>
      <c r="ENF100" s="129"/>
      <c r="ENG100" s="129"/>
      <c r="ENH100" s="129"/>
      <c r="ENI100" s="129"/>
      <c r="ENJ100" s="129"/>
      <c r="ENK100" s="129"/>
      <c r="ENL100" s="129"/>
      <c r="ENM100" s="129"/>
      <c r="ENN100" s="129"/>
      <c r="ENO100" s="129"/>
      <c r="ENP100" s="129"/>
      <c r="ENQ100" s="129"/>
      <c r="ENR100" s="129"/>
      <c r="ENS100" s="129"/>
      <c r="ENT100" s="129"/>
      <c r="ENU100" s="129"/>
      <c r="ENV100" s="129"/>
      <c r="ENW100" s="129"/>
      <c r="ENX100" s="129"/>
      <c r="ENY100" s="129"/>
      <c r="ENZ100" s="129"/>
      <c r="EOA100" s="129"/>
      <c r="EOB100" s="129"/>
      <c r="EOC100" s="129"/>
      <c r="EOD100" s="129"/>
      <c r="EOE100" s="129"/>
      <c r="EOF100" s="129"/>
      <c r="EOG100" s="129"/>
      <c r="EOH100" s="129"/>
      <c r="EOI100" s="129"/>
      <c r="EOJ100" s="129"/>
      <c r="EOK100" s="129"/>
      <c r="EOL100" s="129"/>
      <c r="EOM100" s="129"/>
      <c r="EON100" s="129"/>
      <c r="EOO100" s="129"/>
      <c r="EOP100" s="129"/>
      <c r="EOQ100" s="129"/>
      <c r="EOR100" s="129"/>
      <c r="EOS100" s="129"/>
      <c r="EOT100" s="129"/>
      <c r="EOU100" s="129"/>
      <c r="EOV100" s="129"/>
      <c r="EOW100" s="129"/>
      <c r="EOX100" s="129"/>
      <c r="EOY100" s="129"/>
      <c r="EOZ100" s="129"/>
      <c r="EPA100" s="129"/>
      <c r="EPB100" s="129"/>
      <c r="EPC100" s="129"/>
      <c r="EPD100" s="129"/>
      <c r="EPE100" s="129"/>
      <c r="EPF100" s="129"/>
      <c r="EPG100" s="129"/>
      <c r="EPH100" s="129"/>
      <c r="EPI100" s="129"/>
      <c r="EPJ100" s="129"/>
      <c r="EPK100" s="129"/>
      <c r="EPL100" s="129"/>
      <c r="EPM100" s="129"/>
      <c r="EPN100" s="129"/>
      <c r="EPO100" s="129"/>
      <c r="EPP100" s="129"/>
      <c r="EPQ100" s="129"/>
      <c r="EPR100" s="129"/>
      <c r="EPS100" s="129"/>
      <c r="EPT100" s="129"/>
      <c r="EPU100" s="129"/>
      <c r="EPV100" s="129"/>
      <c r="EPW100" s="129"/>
      <c r="EPX100" s="129"/>
      <c r="EPY100" s="129"/>
      <c r="EPZ100" s="129"/>
      <c r="EQA100" s="129"/>
      <c r="EQB100" s="129"/>
      <c r="EQC100" s="129"/>
      <c r="EQD100" s="129"/>
      <c r="EQE100" s="129"/>
      <c r="EQF100" s="129"/>
      <c r="EQG100" s="129"/>
      <c r="EQH100" s="129"/>
      <c r="EQI100" s="129"/>
      <c r="EQJ100" s="129"/>
      <c r="EQK100" s="129"/>
      <c r="EQL100" s="129"/>
      <c r="EQM100" s="129"/>
      <c r="EQN100" s="129"/>
      <c r="EQO100" s="129"/>
      <c r="EQP100" s="129"/>
      <c r="EQQ100" s="129"/>
      <c r="EQR100" s="129"/>
      <c r="EQS100" s="129"/>
      <c r="EQT100" s="129"/>
      <c r="EQU100" s="129"/>
      <c r="EQV100" s="129"/>
      <c r="EQW100" s="129"/>
      <c r="EQX100" s="129"/>
      <c r="EQY100" s="129"/>
      <c r="EQZ100" s="129"/>
      <c r="ERA100" s="129"/>
      <c r="ERB100" s="129"/>
      <c r="ERC100" s="129"/>
      <c r="ERD100" s="129"/>
      <c r="ERE100" s="129"/>
      <c r="ERF100" s="129"/>
      <c r="ERG100" s="129"/>
      <c r="ERH100" s="129"/>
      <c r="ERI100" s="129"/>
      <c r="ERJ100" s="129"/>
      <c r="ERK100" s="129"/>
      <c r="ERL100" s="129"/>
      <c r="ERM100" s="129"/>
      <c r="ERN100" s="129"/>
      <c r="ERO100" s="129"/>
      <c r="ERP100" s="129"/>
      <c r="ERQ100" s="129"/>
      <c r="ERR100" s="129"/>
      <c r="ERS100" s="129"/>
      <c r="ERT100" s="129"/>
      <c r="ERU100" s="129"/>
      <c r="ERV100" s="129"/>
      <c r="ERW100" s="129"/>
      <c r="ERX100" s="129"/>
      <c r="ERY100" s="129"/>
      <c r="ERZ100" s="129"/>
      <c r="ESA100" s="129"/>
      <c r="ESB100" s="129"/>
      <c r="ESC100" s="129"/>
      <c r="ESD100" s="129"/>
      <c r="ESE100" s="129"/>
      <c r="ESF100" s="129"/>
      <c r="ESG100" s="129"/>
      <c r="ESH100" s="129"/>
      <c r="ESI100" s="129"/>
      <c r="ESJ100" s="129"/>
      <c r="ESK100" s="129"/>
      <c r="ESL100" s="129"/>
      <c r="ESM100" s="129"/>
      <c r="ESN100" s="129"/>
      <c r="ESO100" s="129"/>
      <c r="ESP100" s="129"/>
      <c r="ESQ100" s="129"/>
      <c r="ESR100" s="129"/>
      <c r="ESS100" s="129"/>
      <c r="EST100" s="129"/>
      <c r="ESU100" s="129"/>
      <c r="ESV100" s="129"/>
      <c r="ESW100" s="129"/>
      <c r="ESX100" s="129"/>
      <c r="ESY100" s="129"/>
      <c r="ESZ100" s="129"/>
      <c r="ETA100" s="129"/>
      <c r="ETB100" s="129"/>
      <c r="ETC100" s="129"/>
      <c r="ETD100" s="129"/>
      <c r="ETE100" s="129"/>
      <c r="ETF100" s="129"/>
      <c r="ETG100" s="129"/>
      <c r="ETH100" s="129"/>
      <c r="ETI100" s="129"/>
      <c r="ETJ100" s="129"/>
      <c r="ETK100" s="129"/>
      <c r="ETL100" s="129"/>
      <c r="ETM100" s="129"/>
      <c r="ETN100" s="129"/>
      <c r="ETO100" s="129"/>
      <c r="ETP100" s="129"/>
      <c r="ETQ100" s="129"/>
      <c r="ETR100" s="129"/>
      <c r="ETS100" s="129"/>
      <c r="ETT100" s="129"/>
      <c r="ETU100" s="129"/>
      <c r="ETV100" s="129"/>
      <c r="ETW100" s="129"/>
      <c r="ETX100" s="129"/>
      <c r="ETY100" s="129"/>
      <c r="ETZ100" s="129"/>
      <c r="EUA100" s="129"/>
      <c r="EUB100" s="129"/>
      <c r="EUC100" s="129"/>
      <c r="EUD100" s="129"/>
      <c r="EUE100" s="129"/>
      <c r="EUF100" s="129"/>
      <c r="EUG100" s="129"/>
      <c r="EUH100" s="129"/>
      <c r="EUI100" s="129"/>
      <c r="EUJ100" s="129"/>
      <c r="EUK100" s="129"/>
      <c r="EUL100" s="129"/>
      <c r="EUM100" s="129"/>
      <c r="EUN100" s="129"/>
      <c r="EUO100" s="129"/>
      <c r="EUP100" s="129"/>
      <c r="EUQ100" s="129"/>
      <c r="EUR100" s="129"/>
      <c r="EUS100" s="129"/>
      <c r="EUT100" s="129"/>
      <c r="EUU100" s="129"/>
      <c r="EUV100" s="129"/>
      <c r="EUW100" s="129"/>
      <c r="EUX100" s="129"/>
      <c r="EUY100" s="129"/>
      <c r="EUZ100" s="129"/>
      <c r="EVA100" s="129"/>
      <c r="EVB100" s="129"/>
      <c r="EVC100" s="129"/>
      <c r="EVD100" s="129"/>
      <c r="EVE100" s="129"/>
      <c r="EVF100" s="129"/>
      <c r="EVG100" s="129"/>
      <c r="EVH100" s="129"/>
      <c r="EVI100" s="129"/>
      <c r="EVJ100" s="129"/>
      <c r="EVK100" s="129"/>
      <c r="EVL100" s="129"/>
      <c r="EVM100" s="129"/>
      <c r="EVN100" s="129"/>
      <c r="EVO100" s="129"/>
      <c r="EVP100" s="129"/>
      <c r="EVQ100" s="129"/>
      <c r="EVR100" s="129"/>
      <c r="EVS100" s="129"/>
      <c r="EVT100" s="129"/>
      <c r="EVU100" s="129"/>
      <c r="EVV100" s="129"/>
      <c r="EVW100" s="129"/>
      <c r="EVX100" s="129"/>
      <c r="EVY100" s="129"/>
      <c r="EVZ100" s="129"/>
      <c r="EWA100" s="129"/>
      <c r="EWB100" s="129"/>
      <c r="EWC100" s="129"/>
      <c r="EWD100" s="129"/>
      <c r="EWE100" s="129"/>
      <c r="EWF100" s="129"/>
      <c r="EWG100" s="129"/>
      <c r="EWH100" s="129"/>
      <c r="EWI100" s="129"/>
      <c r="EWJ100" s="129"/>
      <c r="EWK100" s="129"/>
      <c r="EWL100" s="129"/>
      <c r="EWM100" s="129"/>
      <c r="EWN100" s="129"/>
      <c r="EWO100" s="129"/>
      <c r="EWP100" s="129"/>
      <c r="EWQ100" s="129"/>
      <c r="EWR100" s="129"/>
      <c r="EWS100" s="129"/>
      <c r="EWT100" s="129"/>
      <c r="EWU100" s="129"/>
      <c r="EWV100" s="129"/>
      <c r="EWW100" s="129"/>
      <c r="EWX100" s="129"/>
      <c r="EWY100" s="129"/>
      <c r="EWZ100" s="129"/>
      <c r="EXA100" s="129"/>
      <c r="EXB100" s="129"/>
      <c r="EXC100" s="129"/>
      <c r="EXD100" s="129"/>
      <c r="EXE100" s="129"/>
      <c r="EXF100" s="129"/>
      <c r="EXG100" s="129"/>
      <c r="EXH100" s="129"/>
      <c r="EXI100" s="129"/>
      <c r="EXJ100" s="129"/>
      <c r="EXK100" s="129"/>
      <c r="EXL100" s="129"/>
      <c r="EXM100" s="129"/>
      <c r="EXN100" s="129"/>
      <c r="EXO100" s="129"/>
      <c r="EXP100" s="129"/>
      <c r="EXQ100" s="129"/>
      <c r="EXR100" s="129"/>
      <c r="EXS100" s="129"/>
      <c r="EXT100" s="129"/>
      <c r="EXU100" s="129"/>
      <c r="EXV100" s="129"/>
      <c r="EXW100" s="129"/>
      <c r="EXX100" s="129"/>
      <c r="EXY100" s="129"/>
      <c r="EXZ100" s="129"/>
      <c r="EYA100" s="129"/>
      <c r="EYB100" s="129"/>
      <c r="EYC100" s="129"/>
      <c r="EYD100" s="129"/>
      <c r="EYE100" s="129"/>
      <c r="EYF100" s="129"/>
      <c r="EYG100" s="129"/>
      <c r="EYH100" s="129"/>
      <c r="EYI100" s="129"/>
      <c r="EYJ100" s="129"/>
      <c r="EYK100" s="129"/>
      <c r="EYL100" s="129"/>
      <c r="EYM100" s="129"/>
      <c r="EYN100" s="129"/>
      <c r="EYO100" s="129"/>
      <c r="EYP100" s="129"/>
      <c r="EYQ100" s="129"/>
      <c r="EYR100" s="129"/>
      <c r="EYS100" s="129"/>
      <c r="EYT100" s="129"/>
      <c r="EYU100" s="129"/>
      <c r="EYV100" s="129"/>
      <c r="EYW100" s="129"/>
      <c r="EYX100" s="129"/>
      <c r="EYY100" s="129"/>
      <c r="EYZ100" s="129"/>
      <c r="EZA100" s="129"/>
      <c r="EZB100" s="129"/>
      <c r="EZC100" s="129"/>
      <c r="EZD100" s="129"/>
      <c r="EZE100" s="129"/>
      <c r="EZF100" s="129"/>
      <c r="EZG100" s="129"/>
      <c r="EZH100" s="129"/>
      <c r="EZI100" s="129"/>
      <c r="EZJ100" s="129"/>
      <c r="EZK100" s="129"/>
      <c r="EZL100" s="129"/>
      <c r="EZM100" s="129"/>
      <c r="EZN100" s="129"/>
      <c r="EZO100" s="129"/>
      <c r="EZP100" s="129"/>
      <c r="EZQ100" s="129"/>
      <c r="EZR100" s="129"/>
      <c r="EZS100" s="129"/>
      <c r="EZT100" s="129"/>
      <c r="EZU100" s="129"/>
      <c r="EZV100" s="129"/>
      <c r="EZW100" s="129"/>
      <c r="EZX100" s="129"/>
      <c r="EZY100" s="129"/>
      <c r="EZZ100" s="129"/>
      <c r="FAA100" s="129"/>
      <c r="FAB100" s="129"/>
      <c r="FAC100" s="129"/>
      <c r="FAD100" s="129"/>
      <c r="FAE100" s="129"/>
      <c r="FAF100" s="129"/>
      <c r="FAG100" s="129"/>
      <c r="FAH100" s="129"/>
      <c r="FAI100" s="129"/>
      <c r="FAJ100" s="129"/>
      <c r="FAK100" s="129"/>
      <c r="FAL100" s="129"/>
      <c r="FAM100" s="129"/>
      <c r="FAN100" s="129"/>
      <c r="FAO100" s="129"/>
      <c r="FAP100" s="129"/>
      <c r="FAQ100" s="129"/>
      <c r="FAR100" s="129"/>
      <c r="FAS100" s="129"/>
      <c r="FAT100" s="129"/>
      <c r="FAU100" s="129"/>
      <c r="FAV100" s="129"/>
      <c r="FAW100" s="129"/>
      <c r="FAX100" s="129"/>
      <c r="FAY100" s="129"/>
      <c r="FAZ100" s="129"/>
      <c r="FBA100" s="129"/>
      <c r="FBB100" s="129"/>
      <c r="FBC100" s="129"/>
      <c r="FBD100" s="129"/>
      <c r="FBE100" s="129"/>
      <c r="FBF100" s="129"/>
      <c r="FBG100" s="129"/>
      <c r="FBH100" s="129"/>
      <c r="FBI100" s="129"/>
      <c r="FBJ100" s="129"/>
      <c r="FBK100" s="129"/>
      <c r="FBL100" s="129"/>
      <c r="FBM100" s="129"/>
      <c r="FBN100" s="129"/>
      <c r="FBO100" s="129"/>
      <c r="FBP100" s="129"/>
      <c r="FBQ100" s="129"/>
      <c r="FBR100" s="129"/>
      <c r="FBS100" s="129"/>
      <c r="FBT100" s="129"/>
      <c r="FBU100" s="129"/>
      <c r="FBV100" s="129"/>
      <c r="FBW100" s="129"/>
      <c r="FBX100" s="129"/>
      <c r="FBY100" s="129"/>
      <c r="FBZ100" s="129"/>
      <c r="FCA100" s="129"/>
      <c r="FCB100" s="129"/>
      <c r="FCC100" s="129"/>
      <c r="FCD100" s="129"/>
      <c r="FCE100" s="129"/>
      <c r="FCF100" s="129"/>
      <c r="FCG100" s="129"/>
      <c r="FCH100" s="129"/>
      <c r="FCI100" s="129"/>
      <c r="FCJ100" s="129"/>
      <c r="FCK100" s="129"/>
      <c r="FCL100" s="129"/>
      <c r="FCM100" s="129"/>
      <c r="FCN100" s="129"/>
      <c r="FCO100" s="129"/>
      <c r="FCP100" s="129"/>
      <c r="FCQ100" s="129"/>
      <c r="FCR100" s="129"/>
      <c r="FCS100" s="129"/>
      <c r="FCT100" s="129"/>
      <c r="FCU100" s="129"/>
      <c r="FCV100" s="129"/>
      <c r="FCW100" s="129"/>
      <c r="FCX100" s="129"/>
      <c r="FCY100" s="129"/>
      <c r="FCZ100" s="129"/>
      <c r="FDA100" s="129"/>
      <c r="FDB100" s="129"/>
      <c r="FDC100" s="129"/>
      <c r="FDD100" s="129"/>
      <c r="FDE100" s="129"/>
      <c r="FDF100" s="129"/>
      <c r="FDG100" s="129"/>
      <c r="FDH100" s="129"/>
      <c r="FDI100" s="129"/>
      <c r="FDJ100" s="129"/>
      <c r="FDK100" s="129"/>
      <c r="FDL100" s="129"/>
      <c r="FDM100" s="129"/>
      <c r="FDN100" s="129"/>
      <c r="FDO100" s="129"/>
      <c r="FDP100" s="129"/>
      <c r="FDQ100" s="129"/>
      <c r="FDR100" s="129"/>
      <c r="FDS100" s="129"/>
      <c r="FDT100" s="129"/>
      <c r="FDU100" s="129"/>
      <c r="FDV100" s="129"/>
      <c r="FDW100" s="129"/>
      <c r="FDX100" s="129"/>
      <c r="FDY100" s="129"/>
      <c r="FDZ100" s="129"/>
      <c r="FEA100" s="129"/>
      <c r="FEB100" s="129"/>
      <c r="FEC100" s="129"/>
      <c r="FED100" s="129"/>
      <c r="FEE100" s="129"/>
      <c r="FEF100" s="129"/>
      <c r="FEG100" s="129"/>
      <c r="FEH100" s="129"/>
      <c r="FEI100" s="129"/>
      <c r="FEJ100" s="129"/>
      <c r="FEK100" s="129"/>
      <c r="FEL100" s="129"/>
      <c r="FEM100" s="129"/>
      <c r="FEN100" s="129"/>
      <c r="FEO100" s="129"/>
      <c r="FEP100" s="129"/>
      <c r="FEQ100" s="129"/>
      <c r="FER100" s="129"/>
      <c r="FES100" s="129"/>
      <c r="FET100" s="129"/>
      <c r="FEU100" s="129"/>
      <c r="FEV100" s="129"/>
      <c r="FEW100" s="129"/>
      <c r="FEX100" s="129"/>
      <c r="FEY100" s="129"/>
      <c r="FEZ100" s="129"/>
      <c r="FFA100" s="129"/>
      <c r="FFB100" s="129"/>
      <c r="FFC100" s="129"/>
      <c r="FFD100" s="129"/>
      <c r="FFE100" s="129"/>
      <c r="FFF100" s="129"/>
      <c r="FFG100" s="129"/>
      <c r="FFH100" s="129"/>
      <c r="FFI100" s="129"/>
      <c r="FFJ100" s="129"/>
      <c r="FFK100" s="129"/>
      <c r="FFL100" s="129"/>
      <c r="FFM100" s="129"/>
      <c r="FFN100" s="129"/>
      <c r="FFO100" s="129"/>
      <c r="FFP100" s="129"/>
      <c r="FFQ100" s="129"/>
      <c r="FFR100" s="129"/>
      <c r="FFS100" s="129"/>
      <c r="FFT100" s="129"/>
      <c r="FFU100" s="129"/>
      <c r="FFV100" s="129"/>
      <c r="FFW100" s="129"/>
      <c r="FFX100" s="129"/>
      <c r="FFY100" s="129"/>
      <c r="FFZ100" s="129"/>
      <c r="FGA100" s="129"/>
      <c r="FGB100" s="129"/>
      <c r="FGC100" s="129"/>
      <c r="FGD100" s="129"/>
      <c r="FGE100" s="129"/>
      <c r="FGF100" s="129"/>
      <c r="FGG100" s="129"/>
      <c r="FGH100" s="129"/>
      <c r="FGI100" s="129"/>
      <c r="FGJ100" s="129"/>
      <c r="FGK100" s="129"/>
      <c r="FGL100" s="129"/>
      <c r="FGM100" s="129"/>
      <c r="FGN100" s="129"/>
      <c r="FGO100" s="129"/>
      <c r="FGP100" s="129"/>
      <c r="FGQ100" s="129"/>
      <c r="FGR100" s="129"/>
      <c r="FGS100" s="129"/>
      <c r="FGT100" s="129"/>
      <c r="FGU100" s="129"/>
      <c r="FGV100" s="129"/>
      <c r="FGW100" s="129"/>
      <c r="FGX100" s="129"/>
      <c r="FGY100" s="129"/>
      <c r="FGZ100" s="129"/>
      <c r="FHA100" s="129"/>
      <c r="FHB100" s="129"/>
      <c r="FHC100" s="129"/>
      <c r="FHD100" s="129"/>
      <c r="FHE100" s="129"/>
      <c r="FHF100" s="129"/>
      <c r="FHG100" s="129"/>
      <c r="FHH100" s="129"/>
      <c r="FHI100" s="129"/>
      <c r="FHJ100" s="129"/>
      <c r="FHK100" s="129"/>
      <c r="FHL100" s="129"/>
      <c r="FHM100" s="129"/>
      <c r="FHN100" s="129"/>
      <c r="FHO100" s="129"/>
      <c r="FHP100" s="129"/>
      <c r="FHQ100" s="129"/>
      <c r="FHR100" s="129"/>
      <c r="FHS100" s="129"/>
      <c r="FHT100" s="129"/>
      <c r="FHU100" s="129"/>
      <c r="FHV100" s="129"/>
      <c r="FHW100" s="129"/>
      <c r="FHX100" s="129"/>
      <c r="FHY100" s="129"/>
      <c r="FHZ100" s="129"/>
      <c r="FIA100" s="129"/>
      <c r="FIB100" s="129"/>
      <c r="FIC100" s="129"/>
      <c r="FID100" s="129"/>
      <c r="FIE100" s="129"/>
      <c r="FIF100" s="129"/>
      <c r="FIG100" s="129"/>
      <c r="FIH100" s="129"/>
      <c r="FII100" s="129"/>
      <c r="FIJ100" s="129"/>
      <c r="FIK100" s="129"/>
      <c r="FIL100" s="129"/>
      <c r="FIM100" s="129"/>
      <c r="FIN100" s="129"/>
      <c r="FIO100" s="129"/>
      <c r="FIP100" s="129"/>
      <c r="FIQ100" s="129"/>
      <c r="FIR100" s="129"/>
      <c r="FIS100" s="129"/>
      <c r="FIT100" s="129"/>
      <c r="FIU100" s="129"/>
      <c r="FIV100" s="129"/>
      <c r="FIW100" s="129"/>
      <c r="FIX100" s="129"/>
      <c r="FIY100" s="129"/>
      <c r="FIZ100" s="129"/>
      <c r="FJA100" s="129"/>
      <c r="FJB100" s="129"/>
      <c r="FJC100" s="129"/>
      <c r="FJD100" s="129"/>
      <c r="FJE100" s="129"/>
      <c r="FJF100" s="129"/>
      <c r="FJG100" s="129"/>
      <c r="FJH100" s="129"/>
      <c r="FJI100" s="129"/>
      <c r="FJJ100" s="129"/>
      <c r="FJK100" s="129"/>
      <c r="FJL100" s="129"/>
      <c r="FJM100" s="129"/>
      <c r="FJN100" s="129"/>
      <c r="FJO100" s="129"/>
      <c r="FJP100" s="129"/>
      <c r="FJQ100" s="129"/>
      <c r="FJR100" s="129"/>
      <c r="FJS100" s="129"/>
      <c r="FJT100" s="129"/>
      <c r="FJU100" s="129"/>
      <c r="FJV100" s="129"/>
      <c r="FJW100" s="129"/>
      <c r="FJX100" s="129"/>
      <c r="FJY100" s="129"/>
      <c r="FJZ100" s="129"/>
      <c r="FKA100" s="129"/>
      <c r="FKB100" s="129"/>
      <c r="FKC100" s="129"/>
      <c r="FKD100" s="129"/>
      <c r="FKE100" s="129"/>
      <c r="FKF100" s="129"/>
      <c r="FKG100" s="129"/>
      <c r="FKH100" s="129"/>
      <c r="FKI100" s="129"/>
      <c r="FKJ100" s="129"/>
      <c r="FKK100" s="129"/>
      <c r="FKL100" s="129"/>
      <c r="FKM100" s="129"/>
      <c r="FKN100" s="129"/>
      <c r="FKO100" s="129"/>
      <c r="FKP100" s="129"/>
      <c r="FKQ100" s="129"/>
      <c r="FKR100" s="129"/>
      <c r="FKS100" s="129"/>
      <c r="FKT100" s="129"/>
      <c r="FKU100" s="129"/>
      <c r="FKV100" s="129"/>
      <c r="FKW100" s="129"/>
      <c r="FKX100" s="129"/>
      <c r="FKY100" s="129"/>
      <c r="FKZ100" s="129"/>
      <c r="FLA100" s="129"/>
      <c r="FLB100" s="129"/>
      <c r="FLC100" s="129"/>
      <c r="FLD100" s="129"/>
      <c r="FLE100" s="129"/>
      <c r="FLF100" s="129"/>
      <c r="FLG100" s="129"/>
      <c r="FLH100" s="129"/>
      <c r="FLI100" s="129"/>
      <c r="FLJ100" s="129"/>
      <c r="FLK100" s="129"/>
      <c r="FLL100" s="129"/>
      <c r="FLM100" s="129"/>
      <c r="FLN100" s="129"/>
      <c r="FLO100" s="129"/>
      <c r="FLP100" s="129"/>
      <c r="FLQ100" s="129"/>
      <c r="FLR100" s="129"/>
      <c r="FLS100" s="129"/>
      <c r="FLT100" s="129"/>
      <c r="FLU100" s="129"/>
      <c r="FLV100" s="129"/>
      <c r="FLW100" s="129"/>
      <c r="FLX100" s="129"/>
      <c r="FLY100" s="129"/>
      <c r="FLZ100" s="129"/>
      <c r="FMA100" s="129"/>
      <c r="FMB100" s="129"/>
      <c r="FMC100" s="129"/>
      <c r="FMD100" s="129"/>
      <c r="FME100" s="129"/>
      <c r="FMF100" s="129"/>
      <c r="FMG100" s="129"/>
      <c r="FMH100" s="129"/>
      <c r="FMI100" s="129"/>
      <c r="FMJ100" s="129"/>
      <c r="FMK100" s="129"/>
      <c r="FML100" s="129"/>
      <c r="FMM100" s="129"/>
      <c r="FMN100" s="129"/>
      <c r="FMO100" s="129"/>
      <c r="FMP100" s="129"/>
      <c r="FMQ100" s="129"/>
      <c r="FMR100" s="129"/>
      <c r="FMS100" s="129"/>
      <c r="FMT100" s="129"/>
      <c r="FMU100" s="129"/>
      <c r="FMV100" s="129"/>
      <c r="FMW100" s="129"/>
      <c r="FMX100" s="129"/>
      <c r="FMY100" s="129"/>
      <c r="FMZ100" s="129"/>
      <c r="FNA100" s="129"/>
      <c r="FNB100" s="129"/>
      <c r="FNC100" s="129"/>
      <c r="FND100" s="129"/>
      <c r="FNE100" s="129"/>
      <c r="FNF100" s="129"/>
      <c r="FNG100" s="129"/>
      <c r="FNH100" s="129"/>
      <c r="FNI100" s="129"/>
      <c r="FNJ100" s="129"/>
      <c r="FNK100" s="129"/>
      <c r="FNL100" s="129"/>
      <c r="FNM100" s="129"/>
      <c r="FNN100" s="129"/>
      <c r="FNO100" s="129"/>
      <c r="FNP100" s="129"/>
      <c r="FNQ100" s="129"/>
      <c r="FNR100" s="129"/>
      <c r="FNS100" s="129"/>
      <c r="FNT100" s="129"/>
      <c r="FNU100" s="129"/>
      <c r="FNV100" s="129"/>
      <c r="FNW100" s="129"/>
      <c r="FNX100" s="129"/>
      <c r="FNY100" s="129"/>
      <c r="FNZ100" s="129"/>
      <c r="FOA100" s="129"/>
      <c r="FOB100" s="129"/>
      <c r="FOC100" s="129"/>
      <c r="FOD100" s="129"/>
      <c r="FOE100" s="129"/>
      <c r="FOF100" s="129"/>
      <c r="FOG100" s="129"/>
      <c r="FOH100" s="129"/>
      <c r="FOI100" s="129"/>
      <c r="FOJ100" s="129"/>
      <c r="FOK100" s="129"/>
      <c r="FOL100" s="129"/>
      <c r="FOM100" s="129"/>
      <c r="FON100" s="129"/>
      <c r="FOO100" s="129"/>
      <c r="FOP100" s="129"/>
      <c r="FOQ100" s="129"/>
      <c r="FOR100" s="129"/>
      <c r="FOS100" s="129"/>
      <c r="FOT100" s="129"/>
      <c r="FOU100" s="129"/>
      <c r="FOV100" s="129"/>
      <c r="FOW100" s="129"/>
      <c r="FOX100" s="129"/>
      <c r="FOY100" s="129"/>
      <c r="FOZ100" s="129"/>
      <c r="FPA100" s="129"/>
      <c r="FPB100" s="129"/>
      <c r="FPC100" s="129"/>
      <c r="FPD100" s="129"/>
      <c r="FPE100" s="129"/>
      <c r="FPF100" s="129"/>
      <c r="FPG100" s="129"/>
      <c r="FPH100" s="129"/>
      <c r="FPI100" s="129"/>
      <c r="FPJ100" s="129"/>
      <c r="FPK100" s="129"/>
      <c r="FPL100" s="129"/>
      <c r="FPM100" s="129"/>
      <c r="FPN100" s="129"/>
      <c r="FPO100" s="129"/>
      <c r="FPP100" s="129"/>
      <c r="FPQ100" s="129"/>
      <c r="FPR100" s="129"/>
      <c r="FPS100" s="129"/>
      <c r="FPT100" s="129"/>
      <c r="FPU100" s="129"/>
      <c r="FPV100" s="129"/>
      <c r="FPW100" s="129"/>
      <c r="FPX100" s="129"/>
      <c r="FPY100" s="129"/>
      <c r="FPZ100" s="129"/>
      <c r="FQA100" s="129"/>
      <c r="FQB100" s="129"/>
      <c r="FQC100" s="129"/>
      <c r="FQD100" s="129"/>
      <c r="FQE100" s="129"/>
      <c r="FQF100" s="129"/>
      <c r="FQG100" s="129"/>
      <c r="FQH100" s="129"/>
      <c r="FQI100" s="129"/>
      <c r="FQJ100" s="129"/>
      <c r="FQK100" s="129"/>
      <c r="FQL100" s="129"/>
      <c r="FQM100" s="129"/>
      <c r="FQN100" s="129"/>
      <c r="FQO100" s="129"/>
      <c r="FQP100" s="129"/>
      <c r="FQQ100" s="129"/>
      <c r="FQR100" s="129"/>
      <c r="FQS100" s="129"/>
      <c r="FQT100" s="129"/>
      <c r="FQU100" s="129"/>
      <c r="FQV100" s="129"/>
      <c r="FQW100" s="129"/>
      <c r="FQX100" s="129"/>
      <c r="FQY100" s="129"/>
      <c r="FQZ100" s="129"/>
      <c r="FRA100" s="129"/>
      <c r="FRB100" s="129"/>
      <c r="FRC100" s="129"/>
      <c r="FRD100" s="129"/>
      <c r="FRE100" s="129"/>
      <c r="FRF100" s="129"/>
      <c r="FRG100" s="129"/>
      <c r="FRH100" s="129"/>
      <c r="FRI100" s="129"/>
      <c r="FRJ100" s="129"/>
      <c r="FRK100" s="129"/>
      <c r="FRL100" s="129"/>
      <c r="FRM100" s="129"/>
      <c r="FRN100" s="129"/>
      <c r="FRO100" s="129"/>
      <c r="FRP100" s="129"/>
      <c r="FRQ100" s="129"/>
      <c r="FRR100" s="129"/>
      <c r="FRS100" s="129"/>
      <c r="FRT100" s="129"/>
      <c r="FRU100" s="129"/>
      <c r="FRV100" s="129"/>
      <c r="FRW100" s="129"/>
      <c r="FRX100" s="129"/>
      <c r="FRY100" s="129"/>
      <c r="FRZ100" s="129"/>
      <c r="FSA100" s="129"/>
      <c r="FSB100" s="129"/>
      <c r="FSC100" s="129"/>
      <c r="FSD100" s="129"/>
      <c r="FSE100" s="129"/>
      <c r="FSF100" s="129"/>
      <c r="FSG100" s="129"/>
      <c r="FSH100" s="129"/>
      <c r="FSI100" s="129"/>
      <c r="FSJ100" s="129"/>
      <c r="FSK100" s="129"/>
      <c r="FSL100" s="129"/>
      <c r="FSM100" s="129"/>
      <c r="FSN100" s="129"/>
      <c r="FSO100" s="129"/>
      <c r="FSP100" s="129"/>
      <c r="FSQ100" s="129"/>
      <c r="FSR100" s="129"/>
      <c r="FSS100" s="129"/>
      <c r="FST100" s="129"/>
      <c r="FSU100" s="129"/>
      <c r="FSV100" s="129"/>
      <c r="FSW100" s="129"/>
      <c r="FSX100" s="129"/>
      <c r="FSY100" s="129"/>
      <c r="FSZ100" s="129"/>
      <c r="FTA100" s="129"/>
      <c r="FTB100" s="129"/>
      <c r="FTC100" s="129"/>
      <c r="FTD100" s="129"/>
      <c r="FTE100" s="129"/>
      <c r="FTF100" s="129"/>
      <c r="FTG100" s="129"/>
      <c r="FTH100" s="129"/>
      <c r="FTI100" s="129"/>
      <c r="FTJ100" s="129"/>
      <c r="FTK100" s="129"/>
      <c r="FTL100" s="129"/>
      <c r="FTM100" s="129"/>
      <c r="FTN100" s="129"/>
      <c r="FTO100" s="129"/>
      <c r="FTP100" s="129"/>
      <c r="FTQ100" s="129"/>
      <c r="FTR100" s="129"/>
      <c r="FTS100" s="129"/>
      <c r="FTT100" s="129"/>
      <c r="FTU100" s="129"/>
      <c r="FTV100" s="129"/>
      <c r="FTW100" s="129"/>
      <c r="FTX100" s="129"/>
      <c r="FTY100" s="129"/>
      <c r="FTZ100" s="129"/>
      <c r="FUA100" s="129"/>
      <c r="FUB100" s="129"/>
      <c r="FUC100" s="129"/>
      <c r="FUD100" s="129"/>
      <c r="FUE100" s="129"/>
      <c r="FUF100" s="129"/>
      <c r="FUG100" s="129"/>
      <c r="FUH100" s="129"/>
      <c r="FUI100" s="129"/>
      <c r="FUJ100" s="129"/>
      <c r="FUK100" s="129"/>
      <c r="FUL100" s="129"/>
      <c r="FUM100" s="129"/>
      <c r="FUN100" s="129"/>
      <c r="FUO100" s="129"/>
      <c r="FUP100" s="129"/>
      <c r="FUQ100" s="129"/>
      <c r="FUR100" s="129"/>
      <c r="FUS100" s="129"/>
      <c r="FUT100" s="129"/>
      <c r="FUU100" s="129"/>
      <c r="FUV100" s="129"/>
      <c r="FUW100" s="129"/>
      <c r="FUX100" s="129"/>
      <c r="FUY100" s="129"/>
      <c r="FUZ100" s="129"/>
      <c r="FVA100" s="129"/>
      <c r="FVB100" s="129"/>
      <c r="FVC100" s="129"/>
      <c r="FVD100" s="129"/>
      <c r="FVE100" s="129"/>
      <c r="FVF100" s="129"/>
      <c r="FVG100" s="129"/>
      <c r="FVH100" s="129"/>
      <c r="FVI100" s="129"/>
      <c r="FVJ100" s="129"/>
      <c r="FVK100" s="129"/>
      <c r="FVL100" s="129"/>
      <c r="FVM100" s="129"/>
      <c r="FVN100" s="129"/>
      <c r="FVO100" s="129"/>
      <c r="FVP100" s="129"/>
      <c r="FVQ100" s="129"/>
      <c r="FVR100" s="129"/>
      <c r="FVS100" s="129"/>
      <c r="FVT100" s="129"/>
      <c r="FVU100" s="129"/>
      <c r="FVV100" s="129"/>
      <c r="FVW100" s="129"/>
      <c r="FVX100" s="129"/>
      <c r="FVY100" s="129"/>
      <c r="FVZ100" s="129"/>
      <c r="FWA100" s="129"/>
      <c r="FWB100" s="129"/>
      <c r="FWC100" s="129"/>
      <c r="FWD100" s="129"/>
      <c r="FWE100" s="129"/>
      <c r="FWF100" s="129"/>
      <c r="FWG100" s="129"/>
      <c r="FWH100" s="129"/>
      <c r="FWI100" s="129"/>
      <c r="FWJ100" s="129"/>
      <c r="FWK100" s="129"/>
      <c r="FWL100" s="129"/>
      <c r="FWM100" s="129"/>
      <c r="FWN100" s="129"/>
      <c r="FWO100" s="129"/>
      <c r="FWP100" s="129"/>
      <c r="FWQ100" s="129"/>
      <c r="FWR100" s="129"/>
      <c r="FWS100" s="129"/>
      <c r="FWT100" s="129"/>
      <c r="FWU100" s="129"/>
      <c r="FWV100" s="129"/>
      <c r="FWW100" s="129"/>
      <c r="FWX100" s="129"/>
      <c r="FWY100" s="129"/>
      <c r="FWZ100" s="129"/>
      <c r="FXA100" s="129"/>
      <c r="FXB100" s="129"/>
      <c r="FXC100" s="129"/>
      <c r="FXD100" s="129"/>
      <c r="FXE100" s="129"/>
      <c r="FXF100" s="129"/>
      <c r="FXG100" s="129"/>
      <c r="FXH100" s="129"/>
      <c r="FXI100" s="129"/>
      <c r="FXJ100" s="129"/>
      <c r="FXK100" s="129"/>
      <c r="FXL100" s="129"/>
      <c r="FXM100" s="129"/>
      <c r="FXN100" s="129"/>
      <c r="FXO100" s="129"/>
      <c r="FXP100" s="129"/>
      <c r="FXQ100" s="129"/>
      <c r="FXR100" s="129"/>
      <c r="FXS100" s="129"/>
      <c r="FXT100" s="129"/>
      <c r="FXU100" s="129"/>
      <c r="FXV100" s="129"/>
      <c r="FXW100" s="129"/>
      <c r="FXX100" s="129"/>
      <c r="FXY100" s="129"/>
      <c r="FXZ100" s="129"/>
      <c r="FYA100" s="129"/>
      <c r="FYB100" s="129"/>
      <c r="FYC100" s="129"/>
      <c r="FYD100" s="129"/>
      <c r="FYE100" s="129"/>
      <c r="FYF100" s="129"/>
      <c r="FYG100" s="129"/>
      <c r="FYH100" s="129"/>
      <c r="FYI100" s="129"/>
      <c r="FYJ100" s="129"/>
      <c r="FYK100" s="129"/>
      <c r="FYL100" s="129"/>
      <c r="FYM100" s="129"/>
      <c r="FYN100" s="129"/>
      <c r="FYO100" s="129"/>
      <c r="FYP100" s="129"/>
      <c r="FYQ100" s="129"/>
      <c r="FYR100" s="129"/>
      <c r="FYS100" s="129"/>
      <c r="FYT100" s="129"/>
      <c r="FYU100" s="129"/>
      <c r="FYV100" s="129"/>
      <c r="FYW100" s="129"/>
      <c r="FYX100" s="129"/>
      <c r="FYY100" s="129"/>
      <c r="FYZ100" s="129"/>
      <c r="FZA100" s="129"/>
      <c r="FZB100" s="129"/>
      <c r="FZC100" s="129"/>
      <c r="FZD100" s="129"/>
      <c r="FZE100" s="129"/>
      <c r="FZF100" s="129"/>
      <c r="FZG100" s="129"/>
      <c r="FZH100" s="129"/>
      <c r="FZI100" s="129"/>
      <c r="FZJ100" s="129"/>
      <c r="FZK100" s="129"/>
      <c r="FZL100" s="129"/>
      <c r="FZM100" s="129"/>
      <c r="FZN100" s="129"/>
      <c r="FZO100" s="129"/>
      <c r="FZP100" s="129"/>
      <c r="FZQ100" s="129"/>
      <c r="FZR100" s="129"/>
      <c r="FZS100" s="129"/>
      <c r="FZT100" s="129"/>
      <c r="FZU100" s="129"/>
      <c r="FZV100" s="129"/>
      <c r="FZW100" s="129"/>
      <c r="FZX100" s="129"/>
      <c r="FZY100" s="129"/>
      <c r="FZZ100" s="129"/>
      <c r="GAA100" s="129"/>
      <c r="GAB100" s="129"/>
      <c r="GAC100" s="129"/>
      <c r="GAD100" s="129"/>
      <c r="GAE100" s="129"/>
      <c r="GAF100" s="129"/>
      <c r="GAG100" s="129"/>
      <c r="GAH100" s="129"/>
      <c r="GAI100" s="129"/>
      <c r="GAJ100" s="129"/>
      <c r="GAK100" s="129"/>
      <c r="GAL100" s="129"/>
      <c r="GAM100" s="129"/>
      <c r="GAN100" s="129"/>
      <c r="GAO100" s="129"/>
      <c r="GAP100" s="129"/>
      <c r="GAQ100" s="129"/>
      <c r="GAR100" s="129"/>
      <c r="GAS100" s="129"/>
      <c r="GAT100" s="129"/>
      <c r="GAU100" s="129"/>
      <c r="GAV100" s="129"/>
      <c r="GAW100" s="129"/>
      <c r="GAX100" s="129"/>
      <c r="GAY100" s="129"/>
      <c r="GAZ100" s="129"/>
      <c r="GBA100" s="129"/>
      <c r="GBB100" s="129"/>
      <c r="GBC100" s="129"/>
      <c r="GBD100" s="129"/>
      <c r="GBE100" s="129"/>
      <c r="GBF100" s="129"/>
      <c r="GBG100" s="129"/>
      <c r="GBH100" s="129"/>
      <c r="GBI100" s="129"/>
      <c r="GBJ100" s="129"/>
      <c r="GBK100" s="129"/>
      <c r="GBL100" s="129"/>
      <c r="GBM100" s="129"/>
      <c r="GBN100" s="129"/>
      <c r="GBO100" s="129"/>
      <c r="GBP100" s="129"/>
      <c r="GBQ100" s="129"/>
      <c r="GBR100" s="129"/>
      <c r="GBS100" s="129"/>
      <c r="GBT100" s="129"/>
      <c r="GBU100" s="129"/>
      <c r="GBV100" s="129"/>
      <c r="GBW100" s="129"/>
      <c r="GBX100" s="129"/>
      <c r="GBY100" s="129"/>
      <c r="GBZ100" s="129"/>
      <c r="GCA100" s="129"/>
      <c r="GCB100" s="129"/>
      <c r="GCC100" s="129"/>
      <c r="GCD100" s="129"/>
      <c r="GCE100" s="129"/>
      <c r="GCF100" s="129"/>
      <c r="GCG100" s="129"/>
      <c r="GCH100" s="129"/>
      <c r="GCI100" s="129"/>
      <c r="GCJ100" s="129"/>
      <c r="GCK100" s="129"/>
      <c r="GCL100" s="129"/>
      <c r="GCM100" s="129"/>
      <c r="GCN100" s="129"/>
      <c r="GCO100" s="129"/>
      <c r="GCP100" s="129"/>
      <c r="GCQ100" s="129"/>
      <c r="GCR100" s="129"/>
      <c r="GCS100" s="129"/>
      <c r="GCT100" s="129"/>
      <c r="GCU100" s="129"/>
      <c r="GCV100" s="129"/>
      <c r="GCW100" s="129"/>
      <c r="GCX100" s="129"/>
      <c r="GCY100" s="129"/>
      <c r="GCZ100" s="129"/>
      <c r="GDA100" s="129"/>
      <c r="GDB100" s="129"/>
      <c r="GDC100" s="129"/>
      <c r="GDD100" s="129"/>
      <c r="GDE100" s="129"/>
      <c r="GDF100" s="129"/>
      <c r="GDG100" s="129"/>
      <c r="GDH100" s="129"/>
      <c r="GDI100" s="129"/>
      <c r="GDJ100" s="129"/>
      <c r="GDK100" s="129"/>
      <c r="GDL100" s="129"/>
      <c r="GDM100" s="129"/>
      <c r="GDN100" s="129"/>
      <c r="GDO100" s="129"/>
      <c r="GDP100" s="129"/>
      <c r="GDQ100" s="129"/>
      <c r="GDR100" s="129"/>
      <c r="GDS100" s="129"/>
      <c r="GDT100" s="129"/>
      <c r="GDU100" s="129"/>
      <c r="GDV100" s="129"/>
      <c r="GDW100" s="129"/>
      <c r="GDX100" s="129"/>
      <c r="GDY100" s="129"/>
      <c r="GDZ100" s="129"/>
      <c r="GEA100" s="129"/>
      <c r="GEB100" s="129"/>
      <c r="GEC100" s="129"/>
      <c r="GED100" s="129"/>
      <c r="GEE100" s="129"/>
      <c r="GEF100" s="129"/>
      <c r="GEG100" s="129"/>
      <c r="GEH100" s="129"/>
      <c r="GEI100" s="129"/>
      <c r="GEJ100" s="129"/>
      <c r="GEK100" s="129"/>
      <c r="GEL100" s="129"/>
      <c r="GEM100" s="129"/>
      <c r="GEN100" s="129"/>
      <c r="GEO100" s="129"/>
      <c r="GEP100" s="129"/>
      <c r="GEQ100" s="129"/>
      <c r="GER100" s="129"/>
      <c r="GES100" s="129"/>
      <c r="GET100" s="129"/>
      <c r="GEU100" s="129"/>
      <c r="GEV100" s="129"/>
      <c r="GEW100" s="129"/>
      <c r="GEX100" s="129"/>
      <c r="GEY100" s="129"/>
      <c r="GEZ100" s="129"/>
      <c r="GFA100" s="129"/>
      <c r="GFB100" s="129"/>
      <c r="GFC100" s="129"/>
      <c r="GFD100" s="129"/>
      <c r="GFE100" s="129"/>
      <c r="GFF100" s="129"/>
      <c r="GFG100" s="129"/>
      <c r="GFH100" s="129"/>
      <c r="GFI100" s="129"/>
      <c r="GFJ100" s="129"/>
      <c r="GFK100" s="129"/>
      <c r="GFL100" s="129"/>
      <c r="GFM100" s="129"/>
      <c r="GFN100" s="129"/>
      <c r="GFO100" s="129"/>
      <c r="GFP100" s="129"/>
      <c r="GFQ100" s="129"/>
      <c r="GFR100" s="129"/>
      <c r="GFS100" s="129"/>
      <c r="GFT100" s="129"/>
      <c r="GFU100" s="129"/>
      <c r="GFV100" s="129"/>
      <c r="GFW100" s="129"/>
      <c r="GFX100" s="129"/>
      <c r="GFY100" s="129"/>
      <c r="GFZ100" s="129"/>
      <c r="GGA100" s="129"/>
      <c r="GGB100" s="129"/>
      <c r="GGC100" s="129"/>
      <c r="GGD100" s="129"/>
      <c r="GGE100" s="129"/>
      <c r="GGF100" s="129"/>
      <c r="GGG100" s="129"/>
      <c r="GGH100" s="129"/>
      <c r="GGI100" s="129"/>
      <c r="GGJ100" s="129"/>
      <c r="GGK100" s="129"/>
      <c r="GGL100" s="129"/>
      <c r="GGM100" s="129"/>
      <c r="GGN100" s="129"/>
      <c r="GGO100" s="129"/>
      <c r="GGP100" s="129"/>
      <c r="GGQ100" s="129"/>
      <c r="GGR100" s="129"/>
      <c r="GGS100" s="129"/>
      <c r="GGT100" s="129"/>
      <c r="GGU100" s="129"/>
      <c r="GGV100" s="129"/>
      <c r="GGW100" s="129"/>
      <c r="GGX100" s="129"/>
      <c r="GGY100" s="129"/>
      <c r="GGZ100" s="129"/>
      <c r="GHA100" s="129"/>
      <c r="GHB100" s="129"/>
      <c r="GHC100" s="129"/>
      <c r="GHD100" s="129"/>
      <c r="GHE100" s="129"/>
      <c r="GHF100" s="129"/>
      <c r="GHG100" s="129"/>
      <c r="GHH100" s="129"/>
      <c r="GHI100" s="129"/>
      <c r="GHJ100" s="129"/>
      <c r="GHK100" s="129"/>
      <c r="GHL100" s="129"/>
      <c r="GHM100" s="129"/>
      <c r="GHN100" s="129"/>
      <c r="GHO100" s="129"/>
      <c r="GHP100" s="129"/>
      <c r="GHQ100" s="129"/>
      <c r="GHR100" s="129"/>
      <c r="GHS100" s="129"/>
      <c r="GHT100" s="129"/>
      <c r="GHU100" s="129"/>
      <c r="GHV100" s="129"/>
      <c r="GHW100" s="129"/>
      <c r="GHX100" s="129"/>
      <c r="GHY100" s="129"/>
      <c r="GHZ100" s="129"/>
      <c r="GIA100" s="129"/>
      <c r="GIB100" s="129"/>
      <c r="GIC100" s="129"/>
      <c r="GID100" s="129"/>
      <c r="GIE100" s="129"/>
      <c r="GIF100" s="129"/>
      <c r="GIG100" s="129"/>
      <c r="GIH100" s="129"/>
      <c r="GII100" s="129"/>
      <c r="GIJ100" s="129"/>
      <c r="GIK100" s="129"/>
      <c r="GIL100" s="129"/>
      <c r="GIM100" s="129"/>
      <c r="GIN100" s="129"/>
      <c r="GIO100" s="129"/>
      <c r="GIP100" s="129"/>
      <c r="GIQ100" s="129"/>
      <c r="GIR100" s="129"/>
      <c r="GIS100" s="129"/>
      <c r="GIT100" s="129"/>
      <c r="GIU100" s="129"/>
      <c r="GIV100" s="129"/>
      <c r="GIW100" s="129"/>
      <c r="GIX100" s="129"/>
      <c r="GIY100" s="129"/>
      <c r="GIZ100" s="129"/>
      <c r="GJA100" s="129"/>
      <c r="GJB100" s="129"/>
      <c r="GJC100" s="129"/>
      <c r="GJD100" s="129"/>
      <c r="GJE100" s="129"/>
      <c r="GJF100" s="129"/>
      <c r="GJG100" s="129"/>
      <c r="GJH100" s="129"/>
      <c r="GJI100" s="129"/>
      <c r="GJJ100" s="129"/>
      <c r="GJK100" s="129"/>
      <c r="GJL100" s="129"/>
      <c r="GJM100" s="129"/>
      <c r="GJN100" s="129"/>
      <c r="GJO100" s="129"/>
      <c r="GJP100" s="129"/>
      <c r="GJQ100" s="129"/>
      <c r="GJR100" s="129"/>
      <c r="GJS100" s="129"/>
      <c r="GJT100" s="129"/>
      <c r="GJU100" s="129"/>
      <c r="GJV100" s="129"/>
      <c r="GJW100" s="129"/>
      <c r="GJX100" s="129"/>
      <c r="GJY100" s="129"/>
      <c r="GJZ100" s="129"/>
      <c r="GKA100" s="129"/>
      <c r="GKB100" s="129"/>
      <c r="GKC100" s="129"/>
      <c r="GKD100" s="129"/>
      <c r="GKE100" s="129"/>
      <c r="GKF100" s="129"/>
      <c r="GKG100" s="129"/>
      <c r="GKH100" s="129"/>
      <c r="GKI100" s="129"/>
      <c r="GKJ100" s="129"/>
      <c r="GKK100" s="129"/>
      <c r="GKL100" s="129"/>
      <c r="GKM100" s="129"/>
      <c r="GKN100" s="129"/>
      <c r="GKO100" s="129"/>
      <c r="GKP100" s="129"/>
      <c r="GKQ100" s="129"/>
      <c r="GKR100" s="129"/>
      <c r="GKS100" s="129"/>
      <c r="GKT100" s="129"/>
      <c r="GKU100" s="129"/>
      <c r="GKV100" s="129"/>
      <c r="GKW100" s="129"/>
      <c r="GKX100" s="129"/>
      <c r="GKY100" s="129"/>
      <c r="GKZ100" s="129"/>
      <c r="GLA100" s="129"/>
      <c r="GLB100" s="129"/>
      <c r="GLC100" s="129"/>
      <c r="GLD100" s="129"/>
      <c r="GLE100" s="129"/>
      <c r="GLF100" s="129"/>
      <c r="GLG100" s="129"/>
      <c r="GLH100" s="129"/>
      <c r="GLI100" s="129"/>
      <c r="GLJ100" s="129"/>
      <c r="GLK100" s="129"/>
      <c r="GLL100" s="129"/>
      <c r="GLM100" s="129"/>
      <c r="GLN100" s="129"/>
      <c r="GLO100" s="129"/>
      <c r="GLP100" s="129"/>
      <c r="GLQ100" s="129"/>
      <c r="GLR100" s="129"/>
      <c r="GLS100" s="129"/>
      <c r="GLT100" s="129"/>
      <c r="GLU100" s="129"/>
      <c r="GLV100" s="129"/>
      <c r="GLW100" s="129"/>
      <c r="GLX100" s="129"/>
      <c r="GLY100" s="129"/>
      <c r="GLZ100" s="129"/>
      <c r="GMA100" s="129"/>
      <c r="GMB100" s="129"/>
      <c r="GMC100" s="129"/>
      <c r="GMD100" s="129"/>
      <c r="GME100" s="129"/>
      <c r="GMF100" s="129"/>
      <c r="GMG100" s="129"/>
      <c r="GMH100" s="129"/>
      <c r="GMI100" s="129"/>
      <c r="GMJ100" s="129"/>
      <c r="GMK100" s="129"/>
      <c r="GML100" s="129"/>
      <c r="GMM100" s="129"/>
      <c r="GMN100" s="129"/>
      <c r="GMO100" s="129"/>
      <c r="GMP100" s="129"/>
      <c r="GMQ100" s="129"/>
      <c r="GMR100" s="129"/>
      <c r="GMS100" s="129"/>
      <c r="GMT100" s="129"/>
      <c r="GMU100" s="129"/>
      <c r="GMV100" s="129"/>
      <c r="GMW100" s="129"/>
      <c r="GMX100" s="129"/>
      <c r="GMY100" s="129"/>
      <c r="GMZ100" s="129"/>
      <c r="GNA100" s="129"/>
      <c r="GNB100" s="129"/>
      <c r="GNC100" s="129"/>
      <c r="GND100" s="129"/>
      <c r="GNE100" s="129"/>
      <c r="GNF100" s="129"/>
      <c r="GNG100" s="129"/>
      <c r="GNH100" s="129"/>
      <c r="GNI100" s="129"/>
      <c r="GNJ100" s="129"/>
      <c r="GNK100" s="129"/>
      <c r="GNL100" s="129"/>
      <c r="GNM100" s="129"/>
      <c r="GNN100" s="129"/>
      <c r="GNO100" s="129"/>
      <c r="GNP100" s="129"/>
      <c r="GNQ100" s="129"/>
      <c r="GNR100" s="129"/>
      <c r="GNS100" s="129"/>
      <c r="GNT100" s="129"/>
      <c r="GNU100" s="129"/>
      <c r="GNV100" s="129"/>
      <c r="GNW100" s="129"/>
      <c r="GNX100" s="129"/>
      <c r="GNY100" s="129"/>
      <c r="GNZ100" s="129"/>
      <c r="GOA100" s="129"/>
      <c r="GOB100" s="129"/>
      <c r="GOC100" s="129"/>
      <c r="GOD100" s="129"/>
      <c r="GOE100" s="129"/>
      <c r="GOF100" s="129"/>
      <c r="GOG100" s="129"/>
      <c r="GOH100" s="129"/>
      <c r="GOI100" s="129"/>
      <c r="GOJ100" s="129"/>
      <c r="GOK100" s="129"/>
      <c r="GOL100" s="129"/>
      <c r="GOM100" s="129"/>
      <c r="GON100" s="129"/>
      <c r="GOO100" s="129"/>
      <c r="GOP100" s="129"/>
      <c r="GOQ100" s="129"/>
      <c r="GOR100" s="129"/>
      <c r="GOS100" s="129"/>
      <c r="GOT100" s="129"/>
      <c r="GOU100" s="129"/>
      <c r="GOV100" s="129"/>
      <c r="GOW100" s="129"/>
      <c r="GOX100" s="129"/>
      <c r="GOY100" s="129"/>
      <c r="GOZ100" s="129"/>
      <c r="GPA100" s="129"/>
      <c r="GPB100" s="129"/>
      <c r="GPC100" s="129"/>
      <c r="GPD100" s="129"/>
      <c r="GPE100" s="129"/>
      <c r="GPF100" s="129"/>
      <c r="GPG100" s="129"/>
      <c r="GPH100" s="129"/>
      <c r="GPI100" s="129"/>
      <c r="GPJ100" s="129"/>
      <c r="GPK100" s="129"/>
      <c r="GPL100" s="129"/>
      <c r="GPM100" s="129"/>
      <c r="GPN100" s="129"/>
      <c r="GPO100" s="129"/>
      <c r="GPP100" s="129"/>
      <c r="GPQ100" s="129"/>
      <c r="GPR100" s="129"/>
      <c r="GPS100" s="129"/>
      <c r="GPT100" s="129"/>
      <c r="GPU100" s="129"/>
      <c r="GPV100" s="129"/>
      <c r="GPW100" s="129"/>
      <c r="GPX100" s="129"/>
      <c r="GPY100" s="129"/>
      <c r="GPZ100" s="129"/>
      <c r="GQA100" s="129"/>
      <c r="GQB100" s="129"/>
      <c r="GQC100" s="129"/>
      <c r="GQD100" s="129"/>
      <c r="GQE100" s="129"/>
      <c r="GQF100" s="129"/>
      <c r="GQG100" s="129"/>
      <c r="GQH100" s="129"/>
      <c r="GQI100" s="129"/>
      <c r="GQJ100" s="129"/>
      <c r="GQK100" s="129"/>
      <c r="GQL100" s="129"/>
      <c r="GQM100" s="129"/>
      <c r="GQN100" s="129"/>
      <c r="GQO100" s="129"/>
      <c r="GQP100" s="129"/>
      <c r="GQQ100" s="129"/>
      <c r="GQR100" s="129"/>
      <c r="GQS100" s="129"/>
      <c r="GQT100" s="129"/>
      <c r="GQU100" s="129"/>
      <c r="GQV100" s="129"/>
      <c r="GQW100" s="129"/>
      <c r="GQX100" s="129"/>
      <c r="GQY100" s="129"/>
      <c r="GQZ100" s="129"/>
      <c r="GRA100" s="129"/>
      <c r="GRB100" s="129"/>
      <c r="GRC100" s="129"/>
      <c r="GRD100" s="129"/>
      <c r="GRE100" s="129"/>
      <c r="GRF100" s="129"/>
      <c r="GRG100" s="129"/>
      <c r="GRH100" s="129"/>
      <c r="GRI100" s="129"/>
      <c r="GRJ100" s="129"/>
      <c r="GRK100" s="129"/>
      <c r="GRL100" s="129"/>
      <c r="GRM100" s="129"/>
      <c r="GRN100" s="129"/>
      <c r="GRO100" s="129"/>
      <c r="GRP100" s="129"/>
      <c r="GRQ100" s="129"/>
      <c r="GRR100" s="129"/>
      <c r="GRS100" s="129"/>
      <c r="GRT100" s="129"/>
      <c r="GRU100" s="129"/>
      <c r="GRV100" s="129"/>
      <c r="GRW100" s="129"/>
      <c r="GRX100" s="129"/>
      <c r="GRY100" s="129"/>
      <c r="GRZ100" s="129"/>
      <c r="GSA100" s="129"/>
      <c r="GSB100" s="129"/>
      <c r="GSC100" s="129"/>
      <c r="GSD100" s="129"/>
      <c r="GSE100" s="129"/>
      <c r="GSF100" s="129"/>
      <c r="GSG100" s="129"/>
      <c r="GSH100" s="129"/>
      <c r="GSI100" s="129"/>
      <c r="GSJ100" s="129"/>
      <c r="GSK100" s="129"/>
      <c r="GSL100" s="129"/>
      <c r="GSM100" s="129"/>
      <c r="GSN100" s="129"/>
      <c r="GSO100" s="129"/>
      <c r="GSP100" s="129"/>
      <c r="GSQ100" s="129"/>
      <c r="GSR100" s="129"/>
      <c r="GSS100" s="129"/>
      <c r="GST100" s="129"/>
      <c r="GSU100" s="129"/>
      <c r="GSV100" s="129"/>
      <c r="GSW100" s="129"/>
      <c r="GSX100" s="129"/>
      <c r="GSY100" s="129"/>
      <c r="GSZ100" s="129"/>
      <c r="GTA100" s="129"/>
      <c r="GTB100" s="129"/>
      <c r="GTC100" s="129"/>
      <c r="GTD100" s="129"/>
      <c r="GTE100" s="129"/>
      <c r="GTF100" s="129"/>
      <c r="GTG100" s="129"/>
      <c r="GTH100" s="129"/>
      <c r="GTI100" s="129"/>
      <c r="GTJ100" s="129"/>
      <c r="GTK100" s="129"/>
      <c r="GTL100" s="129"/>
      <c r="GTM100" s="129"/>
      <c r="GTN100" s="129"/>
      <c r="GTO100" s="129"/>
      <c r="GTP100" s="129"/>
      <c r="GTQ100" s="129"/>
      <c r="GTR100" s="129"/>
      <c r="GTS100" s="129"/>
      <c r="GTT100" s="129"/>
      <c r="GTU100" s="129"/>
      <c r="GTV100" s="129"/>
      <c r="GTW100" s="129"/>
      <c r="GTX100" s="129"/>
      <c r="GTY100" s="129"/>
      <c r="GTZ100" s="129"/>
      <c r="GUA100" s="129"/>
      <c r="GUB100" s="129"/>
      <c r="GUC100" s="129"/>
      <c r="GUD100" s="129"/>
      <c r="GUE100" s="129"/>
      <c r="GUF100" s="129"/>
      <c r="GUG100" s="129"/>
      <c r="GUH100" s="129"/>
      <c r="GUI100" s="129"/>
      <c r="GUJ100" s="129"/>
      <c r="GUK100" s="129"/>
      <c r="GUL100" s="129"/>
      <c r="GUM100" s="129"/>
      <c r="GUN100" s="129"/>
      <c r="GUO100" s="129"/>
      <c r="GUP100" s="129"/>
      <c r="GUQ100" s="129"/>
      <c r="GUR100" s="129"/>
      <c r="GUS100" s="129"/>
      <c r="GUT100" s="129"/>
      <c r="GUU100" s="129"/>
      <c r="GUV100" s="129"/>
      <c r="GUW100" s="129"/>
      <c r="GUX100" s="129"/>
      <c r="GUY100" s="129"/>
      <c r="GUZ100" s="129"/>
      <c r="GVA100" s="129"/>
      <c r="GVB100" s="129"/>
      <c r="GVC100" s="129"/>
      <c r="GVD100" s="129"/>
      <c r="GVE100" s="129"/>
      <c r="GVF100" s="129"/>
      <c r="GVG100" s="129"/>
      <c r="GVH100" s="129"/>
      <c r="GVI100" s="129"/>
      <c r="GVJ100" s="129"/>
      <c r="GVK100" s="129"/>
      <c r="GVL100" s="129"/>
      <c r="GVM100" s="129"/>
      <c r="GVN100" s="129"/>
      <c r="GVO100" s="129"/>
      <c r="GVP100" s="129"/>
      <c r="GVQ100" s="129"/>
      <c r="GVR100" s="129"/>
      <c r="GVS100" s="129"/>
      <c r="GVT100" s="129"/>
      <c r="GVU100" s="129"/>
      <c r="GVV100" s="129"/>
      <c r="GVW100" s="129"/>
      <c r="GVX100" s="129"/>
      <c r="GVY100" s="129"/>
      <c r="GVZ100" s="129"/>
      <c r="GWA100" s="129"/>
      <c r="GWB100" s="129"/>
      <c r="GWC100" s="129"/>
      <c r="GWD100" s="129"/>
      <c r="GWE100" s="129"/>
      <c r="GWF100" s="129"/>
      <c r="GWG100" s="129"/>
      <c r="GWH100" s="129"/>
      <c r="GWI100" s="129"/>
      <c r="GWJ100" s="129"/>
      <c r="GWK100" s="129"/>
      <c r="GWL100" s="129"/>
      <c r="GWM100" s="129"/>
      <c r="GWN100" s="129"/>
      <c r="GWO100" s="129"/>
      <c r="GWP100" s="129"/>
      <c r="GWQ100" s="129"/>
      <c r="GWR100" s="129"/>
      <c r="GWS100" s="129"/>
      <c r="GWT100" s="129"/>
      <c r="GWU100" s="129"/>
      <c r="GWV100" s="129"/>
      <c r="GWW100" s="129"/>
      <c r="GWX100" s="129"/>
      <c r="GWY100" s="129"/>
      <c r="GWZ100" s="129"/>
      <c r="GXA100" s="129"/>
      <c r="GXB100" s="129"/>
      <c r="GXC100" s="129"/>
      <c r="GXD100" s="129"/>
      <c r="GXE100" s="129"/>
      <c r="GXF100" s="129"/>
      <c r="GXG100" s="129"/>
      <c r="GXH100" s="129"/>
      <c r="GXI100" s="129"/>
      <c r="GXJ100" s="129"/>
      <c r="GXK100" s="129"/>
      <c r="GXL100" s="129"/>
      <c r="GXM100" s="129"/>
      <c r="GXN100" s="129"/>
      <c r="GXO100" s="129"/>
      <c r="GXP100" s="129"/>
      <c r="GXQ100" s="129"/>
      <c r="GXR100" s="129"/>
      <c r="GXS100" s="129"/>
      <c r="GXT100" s="129"/>
      <c r="GXU100" s="129"/>
      <c r="GXV100" s="129"/>
      <c r="GXW100" s="129"/>
      <c r="GXX100" s="129"/>
      <c r="GXY100" s="129"/>
      <c r="GXZ100" s="129"/>
      <c r="GYA100" s="129"/>
      <c r="GYB100" s="129"/>
      <c r="GYC100" s="129"/>
      <c r="GYD100" s="129"/>
      <c r="GYE100" s="129"/>
      <c r="GYF100" s="129"/>
      <c r="GYG100" s="129"/>
      <c r="GYH100" s="129"/>
      <c r="GYI100" s="129"/>
      <c r="GYJ100" s="129"/>
      <c r="GYK100" s="129"/>
      <c r="GYL100" s="129"/>
      <c r="GYM100" s="129"/>
      <c r="GYN100" s="129"/>
      <c r="GYO100" s="129"/>
      <c r="GYP100" s="129"/>
      <c r="GYQ100" s="129"/>
      <c r="GYR100" s="129"/>
      <c r="GYS100" s="129"/>
      <c r="GYT100" s="129"/>
      <c r="GYU100" s="129"/>
      <c r="GYV100" s="129"/>
      <c r="GYW100" s="129"/>
      <c r="GYX100" s="129"/>
      <c r="GYY100" s="129"/>
      <c r="GYZ100" s="129"/>
      <c r="GZA100" s="129"/>
      <c r="GZB100" s="129"/>
      <c r="GZC100" s="129"/>
      <c r="GZD100" s="129"/>
      <c r="GZE100" s="129"/>
      <c r="GZF100" s="129"/>
      <c r="GZG100" s="129"/>
      <c r="GZH100" s="129"/>
      <c r="GZI100" s="129"/>
      <c r="GZJ100" s="129"/>
      <c r="GZK100" s="129"/>
      <c r="GZL100" s="129"/>
      <c r="GZM100" s="129"/>
      <c r="GZN100" s="129"/>
      <c r="GZO100" s="129"/>
      <c r="GZP100" s="129"/>
      <c r="GZQ100" s="129"/>
      <c r="GZR100" s="129"/>
      <c r="GZS100" s="129"/>
      <c r="GZT100" s="129"/>
      <c r="GZU100" s="129"/>
      <c r="GZV100" s="129"/>
      <c r="GZW100" s="129"/>
      <c r="GZX100" s="129"/>
      <c r="GZY100" s="129"/>
      <c r="GZZ100" s="129"/>
      <c r="HAA100" s="129"/>
      <c r="HAB100" s="129"/>
      <c r="HAC100" s="129"/>
      <c r="HAD100" s="129"/>
      <c r="HAE100" s="129"/>
      <c r="HAF100" s="129"/>
      <c r="HAG100" s="129"/>
      <c r="HAH100" s="129"/>
      <c r="HAI100" s="129"/>
      <c r="HAJ100" s="129"/>
      <c r="HAK100" s="129"/>
      <c r="HAL100" s="129"/>
      <c r="HAM100" s="129"/>
      <c r="HAN100" s="129"/>
      <c r="HAO100" s="129"/>
      <c r="HAP100" s="129"/>
      <c r="HAQ100" s="129"/>
      <c r="HAR100" s="129"/>
      <c r="HAS100" s="129"/>
      <c r="HAT100" s="129"/>
      <c r="HAU100" s="129"/>
      <c r="HAV100" s="129"/>
      <c r="HAW100" s="129"/>
      <c r="HAX100" s="129"/>
      <c r="HAY100" s="129"/>
      <c r="HAZ100" s="129"/>
      <c r="HBA100" s="129"/>
      <c r="HBB100" s="129"/>
      <c r="HBC100" s="129"/>
      <c r="HBD100" s="129"/>
      <c r="HBE100" s="129"/>
      <c r="HBF100" s="129"/>
      <c r="HBG100" s="129"/>
      <c r="HBH100" s="129"/>
      <c r="HBI100" s="129"/>
      <c r="HBJ100" s="129"/>
      <c r="HBK100" s="129"/>
      <c r="HBL100" s="129"/>
      <c r="HBM100" s="129"/>
      <c r="HBN100" s="129"/>
      <c r="HBO100" s="129"/>
      <c r="HBP100" s="129"/>
      <c r="HBQ100" s="129"/>
      <c r="HBR100" s="129"/>
      <c r="HBS100" s="129"/>
      <c r="HBT100" s="129"/>
      <c r="HBU100" s="129"/>
      <c r="HBV100" s="129"/>
      <c r="HBW100" s="129"/>
      <c r="HBX100" s="129"/>
      <c r="HBY100" s="129"/>
      <c r="HBZ100" s="129"/>
      <c r="HCA100" s="129"/>
      <c r="HCB100" s="129"/>
      <c r="HCC100" s="129"/>
      <c r="HCD100" s="129"/>
      <c r="HCE100" s="129"/>
      <c r="HCF100" s="129"/>
      <c r="HCG100" s="129"/>
      <c r="HCH100" s="129"/>
      <c r="HCI100" s="129"/>
      <c r="HCJ100" s="129"/>
      <c r="HCK100" s="129"/>
      <c r="HCL100" s="129"/>
      <c r="HCM100" s="129"/>
      <c r="HCN100" s="129"/>
      <c r="HCO100" s="129"/>
      <c r="HCP100" s="129"/>
      <c r="HCQ100" s="129"/>
      <c r="HCR100" s="129"/>
      <c r="HCS100" s="129"/>
      <c r="HCT100" s="129"/>
      <c r="HCU100" s="129"/>
      <c r="HCV100" s="129"/>
      <c r="HCW100" s="129"/>
      <c r="HCX100" s="129"/>
      <c r="HCY100" s="129"/>
      <c r="HCZ100" s="129"/>
      <c r="HDA100" s="129"/>
      <c r="HDB100" s="129"/>
      <c r="HDC100" s="129"/>
      <c r="HDD100" s="129"/>
      <c r="HDE100" s="129"/>
      <c r="HDF100" s="129"/>
      <c r="HDG100" s="129"/>
      <c r="HDH100" s="129"/>
      <c r="HDI100" s="129"/>
      <c r="HDJ100" s="129"/>
      <c r="HDK100" s="129"/>
      <c r="HDL100" s="129"/>
      <c r="HDM100" s="129"/>
      <c r="HDN100" s="129"/>
      <c r="HDO100" s="129"/>
      <c r="HDP100" s="129"/>
      <c r="HDQ100" s="129"/>
      <c r="HDR100" s="129"/>
      <c r="HDS100" s="129"/>
      <c r="HDT100" s="129"/>
      <c r="HDU100" s="129"/>
      <c r="HDV100" s="129"/>
      <c r="HDW100" s="129"/>
      <c r="HDX100" s="129"/>
      <c r="HDY100" s="129"/>
      <c r="HDZ100" s="129"/>
      <c r="HEA100" s="129"/>
      <c r="HEB100" s="129"/>
      <c r="HEC100" s="129"/>
      <c r="HED100" s="129"/>
      <c r="HEE100" s="129"/>
      <c r="HEF100" s="129"/>
      <c r="HEG100" s="129"/>
      <c r="HEH100" s="129"/>
      <c r="HEI100" s="129"/>
      <c r="HEJ100" s="129"/>
      <c r="HEK100" s="129"/>
      <c r="HEL100" s="129"/>
      <c r="HEM100" s="129"/>
      <c r="HEN100" s="129"/>
      <c r="HEO100" s="129"/>
      <c r="HEP100" s="129"/>
      <c r="HEQ100" s="129"/>
      <c r="HER100" s="129"/>
      <c r="HES100" s="129"/>
      <c r="HET100" s="129"/>
      <c r="HEU100" s="129"/>
      <c r="HEV100" s="129"/>
      <c r="HEW100" s="129"/>
      <c r="HEX100" s="129"/>
      <c r="HEY100" s="129"/>
      <c r="HEZ100" s="129"/>
      <c r="HFA100" s="129"/>
      <c r="HFB100" s="129"/>
      <c r="HFC100" s="129"/>
      <c r="HFD100" s="129"/>
      <c r="HFE100" s="129"/>
      <c r="HFF100" s="129"/>
      <c r="HFG100" s="129"/>
      <c r="HFH100" s="129"/>
      <c r="HFI100" s="129"/>
      <c r="HFJ100" s="129"/>
      <c r="HFK100" s="129"/>
      <c r="HFL100" s="129"/>
      <c r="HFM100" s="129"/>
      <c r="HFN100" s="129"/>
      <c r="HFO100" s="129"/>
      <c r="HFP100" s="129"/>
      <c r="HFQ100" s="129"/>
      <c r="HFR100" s="129"/>
      <c r="HFS100" s="129"/>
      <c r="HFT100" s="129"/>
      <c r="HFU100" s="129"/>
      <c r="HFV100" s="129"/>
      <c r="HFW100" s="129"/>
      <c r="HFX100" s="129"/>
      <c r="HFY100" s="129"/>
      <c r="HFZ100" s="129"/>
      <c r="HGA100" s="129"/>
      <c r="HGB100" s="129"/>
      <c r="HGC100" s="129"/>
      <c r="HGD100" s="129"/>
      <c r="HGE100" s="129"/>
      <c r="HGF100" s="129"/>
      <c r="HGG100" s="129"/>
      <c r="HGH100" s="129"/>
      <c r="HGI100" s="129"/>
      <c r="HGJ100" s="129"/>
      <c r="HGK100" s="129"/>
      <c r="HGL100" s="129"/>
      <c r="HGM100" s="129"/>
      <c r="HGN100" s="129"/>
      <c r="HGO100" s="129"/>
      <c r="HGP100" s="129"/>
      <c r="HGQ100" s="129"/>
      <c r="HGR100" s="129"/>
      <c r="HGS100" s="129"/>
      <c r="HGT100" s="129"/>
      <c r="HGU100" s="129"/>
      <c r="HGV100" s="129"/>
      <c r="HGW100" s="129"/>
      <c r="HGX100" s="129"/>
      <c r="HGY100" s="129"/>
      <c r="HGZ100" s="129"/>
      <c r="HHA100" s="129"/>
      <c r="HHB100" s="129"/>
      <c r="HHC100" s="129"/>
      <c r="HHD100" s="129"/>
      <c r="HHE100" s="129"/>
      <c r="HHF100" s="129"/>
      <c r="HHG100" s="129"/>
      <c r="HHH100" s="129"/>
      <c r="HHI100" s="129"/>
      <c r="HHJ100" s="129"/>
      <c r="HHK100" s="129"/>
      <c r="HHL100" s="129"/>
      <c r="HHM100" s="129"/>
      <c r="HHN100" s="129"/>
      <c r="HHO100" s="129"/>
      <c r="HHP100" s="129"/>
      <c r="HHQ100" s="129"/>
      <c r="HHR100" s="129"/>
      <c r="HHS100" s="129"/>
      <c r="HHT100" s="129"/>
      <c r="HHU100" s="129"/>
      <c r="HHV100" s="129"/>
      <c r="HHW100" s="129"/>
      <c r="HHX100" s="129"/>
      <c r="HHY100" s="129"/>
      <c r="HHZ100" s="129"/>
      <c r="HIA100" s="129"/>
      <c r="HIB100" s="129"/>
      <c r="HIC100" s="129"/>
      <c r="HID100" s="129"/>
      <c r="HIE100" s="129"/>
      <c r="HIF100" s="129"/>
      <c r="HIG100" s="129"/>
      <c r="HIH100" s="129"/>
      <c r="HII100" s="129"/>
      <c r="HIJ100" s="129"/>
      <c r="HIK100" s="129"/>
      <c r="HIL100" s="129"/>
      <c r="HIM100" s="129"/>
      <c r="HIN100" s="129"/>
      <c r="HIO100" s="129"/>
      <c r="HIP100" s="129"/>
      <c r="HIQ100" s="129"/>
      <c r="HIR100" s="129"/>
      <c r="HIS100" s="129"/>
      <c r="HIT100" s="129"/>
      <c r="HIU100" s="129"/>
      <c r="HIV100" s="129"/>
      <c r="HIW100" s="129"/>
      <c r="HIX100" s="129"/>
      <c r="HIY100" s="129"/>
      <c r="HIZ100" s="129"/>
      <c r="HJA100" s="129"/>
      <c r="HJB100" s="129"/>
      <c r="HJC100" s="129"/>
      <c r="HJD100" s="129"/>
      <c r="HJE100" s="129"/>
      <c r="HJF100" s="129"/>
      <c r="HJG100" s="129"/>
      <c r="HJH100" s="129"/>
      <c r="HJI100" s="129"/>
      <c r="HJJ100" s="129"/>
      <c r="HJK100" s="129"/>
      <c r="HJL100" s="129"/>
      <c r="HJM100" s="129"/>
      <c r="HJN100" s="129"/>
      <c r="HJO100" s="129"/>
      <c r="HJP100" s="129"/>
      <c r="HJQ100" s="129"/>
      <c r="HJR100" s="129"/>
      <c r="HJS100" s="129"/>
      <c r="HJT100" s="129"/>
      <c r="HJU100" s="129"/>
      <c r="HJV100" s="129"/>
      <c r="HJW100" s="129"/>
      <c r="HJX100" s="129"/>
      <c r="HJY100" s="129"/>
      <c r="HJZ100" s="129"/>
      <c r="HKA100" s="129"/>
      <c r="HKB100" s="129"/>
      <c r="HKC100" s="129"/>
      <c r="HKD100" s="129"/>
      <c r="HKE100" s="129"/>
      <c r="HKF100" s="129"/>
      <c r="HKG100" s="129"/>
      <c r="HKH100" s="129"/>
      <c r="HKI100" s="129"/>
      <c r="HKJ100" s="129"/>
      <c r="HKK100" s="129"/>
      <c r="HKL100" s="129"/>
      <c r="HKM100" s="129"/>
      <c r="HKN100" s="129"/>
      <c r="HKO100" s="129"/>
      <c r="HKP100" s="129"/>
      <c r="HKQ100" s="129"/>
      <c r="HKR100" s="129"/>
      <c r="HKS100" s="129"/>
      <c r="HKT100" s="129"/>
      <c r="HKU100" s="129"/>
      <c r="HKV100" s="129"/>
      <c r="HKW100" s="129"/>
      <c r="HKX100" s="129"/>
      <c r="HKY100" s="129"/>
      <c r="HKZ100" s="129"/>
      <c r="HLA100" s="129"/>
      <c r="HLB100" s="129"/>
      <c r="HLC100" s="129"/>
      <c r="HLD100" s="129"/>
      <c r="HLE100" s="129"/>
      <c r="HLF100" s="129"/>
      <c r="HLG100" s="129"/>
      <c r="HLH100" s="129"/>
      <c r="HLI100" s="129"/>
      <c r="HLJ100" s="129"/>
      <c r="HLK100" s="129"/>
      <c r="HLL100" s="129"/>
      <c r="HLM100" s="129"/>
      <c r="HLN100" s="129"/>
      <c r="HLO100" s="129"/>
      <c r="HLP100" s="129"/>
      <c r="HLQ100" s="129"/>
      <c r="HLR100" s="129"/>
      <c r="HLS100" s="129"/>
      <c r="HLT100" s="129"/>
      <c r="HLU100" s="129"/>
      <c r="HLV100" s="129"/>
      <c r="HLW100" s="129"/>
      <c r="HLX100" s="129"/>
      <c r="HLY100" s="129"/>
      <c r="HLZ100" s="129"/>
      <c r="HMA100" s="129"/>
      <c r="HMB100" s="129"/>
      <c r="HMC100" s="129"/>
      <c r="HMD100" s="129"/>
      <c r="HME100" s="129"/>
      <c r="HMF100" s="129"/>
      <c r="HMG100" s="129"/>
      <c r="HMH100" s="129"/>
      <c r="HMI100" s="129"/>
      <c r="HMJ100" s="129"/>
      <c r="HMK100" s="129"/>
      <c r="HML100" s="129"/>
      <c r="HMM100" s="129"/>
      <c r="HMN100" s="129"/>
      <c r="HMO100" s="129"/>
      <c r="HMP100" s="129"/>
      <c r="HMQ100" s="129"/>
      <c r="HMR100" s="129"/>
      <c r="HMS100" s="129"/>
      <c r="HMT100" s="129"/>
      <c r="HMU100" s="129"/>
      <c r="HMV100" s="129"/>
      <c r="HMW100" s="129"/>
      <c r="HMX100" s="129"/>
      <c r="HMY100" s="129"/>
      <c r="HMZ100" s="129"/>
      <c r="HNA100" s="129"/>
      <c r="HNB100" s="129"/>
      <c r="HNC100" s="129"/>
      <c r="HND100" s="129"/>
      <c r="HNE100" s="129"/>
      <c r="HNF100" s="129"/>
      <c r="HNG100" s="129"/>
      <c r="HNH100" s="129"/>
      <c r="HNI100" s="129"/>
      <c r="HNJ100" s="129"/>
      <c r="HNK100" s="129"/>
      <c r="HNL100" s="129"/>
      <c r="HNM100" s="129"/>
      <c r="HNN100" s="129"/>
      <c r="HNO100" s="129"/>
      <c r="HNP100" s="129"/>
      <c r="HNQ100" s="129"/>
      <c r="HNR100" s="129"/>
      <c r="HNS100" s="129"/>
      <c r="HNT100" s="129"/>
      <c r="HNU100" s="129"/>
      <c r="HNV100" s="129"/>
      <c r="HNW100" s="129"/>
      <c r="HNX100" s="129"/>
      <c r="HNY100" s="129"/>
      <c r="HNZ100" s="129"/>
      <c r="HOA100" s="129"/>
      <c r="HOB100" s="129"/>
      <c r="HOC100" s="129"/>
      <c r="HOD100" s="129"/>
      <c r="HOE100" s="129"/>
      <c r="HOF100" s="129"/>
      <c r="HOG100" s="129"/>
      <c r="HOH100" s="129"/>
      <c r="HOI100" s="129"/>
      <c r="HOJ100" s="129"/>
      <c r="HOK100" s="129"/>
      <c r="HOL100" s="129"/>
      <c r="HOM100" s="129"/>
      <c r="HON100" s="129"/>
      <c r="HOO100" s="129"/>
      <c r="HOP100" s="129"/>
      <c r="HOQ100" s="129"/>
      <c r="HOR100" s="129"/>
      <c r="HOS100" s="129"/>
      <c r="HOT100" s="129"/>
      <c r="HOU100" s="129"/>
      <c r="HOV100" s="129"/>
      <c r="HOW100" s="129"/>
      <c r="HOX100" s="129"/>
      <c r="HOY100" s="129"/>
      <c r="HOZ100" s="129"/>
      <c r="HPA100" s="129"/>
      <c r="HPB100" s="129"/>
      <c r="HPC100" s="129"/>
      <c r="HPD100" s="129"/>
      <c r="HPE100" s="129"/>
      <c r="HPF100" s="129"/>
      <c r="HPG100" s="129"/>
      <c r="HPH100" s="129"/>
      <c r="HPI100" s="129"/>
      <c r="HPJ100" s="129"/>
      <c r="HPK100" s="129"/>
      <c r="HPL100" s="129"/>
      <c r="HPM100" s="129"/>
      <c r="HPN100" s="129"/>
      <c r="HPO100" s="129"/>
      <c r="HPP100" s="129"/>
      <c r="HPQ100" s="129"/>
      <c r="HPR100" s="129"/>
      <c r="HPS100" s="129"/>
      <c r="HPT100" s="129"/>
      <c r="HPU100" s="129"/>
      <c r="HPV100" s="129"/>
      <c r="HPW100" s="129"/>
      <c r="HPX100" s="129"/>
      <c r="HPY100" s="129"/>
      <c r="HPZ100" s="129"/>
      <c r="HQA100" s="129"/>
      <c r="HQB100" s="129"/>
      <c r="HQC100" s="129"/>
      <c r="HQD100" s="129"/>
      <c r="HQE100" s="129"/>
      <c r="HQF100" s="129"/>
      <c r="HQG100" s="129"/>
      <c r="HQH100" s="129"/>
      <c r="HQI100" s="129"/>
      <c r="HQJ100" s="129"/>
      <c r="HQK100" s="129"/>
      <c r="HQL100" s="129"/>
      <c r="HQM100" s="129"/>
      <c r="HQN100" s="129"/>
      <c r="HQO100" s="129"/>
      <c r="HQP100" s="129"/>
      <c r="HQQ100" s="129"/>
      <c r="HQR100" s="129"/>
      <c r="HQS100" s="129"/>
      <c r="HQT100" s="129"/>
      <c r="HQU100" s="129"/>
      <c r="HQV100" s="129"/>
      <c r="HQW100" s="129"/>
      <c r="HQX100" s="129"/>
      <c r="HQY100" s="129"/>
      <c r="HQZ100" s="129"/>
      <c r="HRA100" s="129"/>
      <c r="HRB100" s="129"/>
      <c r="HRC100" s="129"/>
      <c r="HRD100" s="129"/>
      <c r="HRE100" s="129"/>
      <c r="HRF100" s="129"/>
      <c r="HRG100" s="129"/>
      <c r="HRH100" s="129"/>
      <c r="HRI100" s="129"/>
      <c r="HRJ100" s="129"/>
      <c r="HRK100" s="129"/>
      <c r="HRL100" s="129"/>
      <c r="HRM100" s="129"/>
      <c r="HRN100" s="129"/>
      <c r="HRO100" s="129"/>
      <c r="HRP100" s="129"/>
      <c r="HRQ100" s="129"/>
      <c r="HRR100" s="129"/>
      <c r="HRS100" s="129"/>
      <c r="HRT100" s="129"/>
      <c r="HRU100" s="129"/>
      <c r="HRV100" s="129"/>
      <c r="HRW100" s="129"/>
      <c r="HRX100" s="129"/>
      <c r="HRY100" s="129"/>
      <c r="HRZ100" s="129"/>
      <c r="HSA100" s="129"/>
      <c r="HSB100" s="129"/>
      <c r="HSC100" s="129"/>
      <c r="HSD100" s="129"/>
      <c r="HSE100" s="129"/>
      <c r="HSF100" s="129"/>
      <c r="HSG100" s="129"/>
      <c r="HSH100" s="129"/>
      <c r="HSI100" s="129"/>
      <c r="HSJ100" s="129"/>
      <c r="HSK100" s="129"/>
      <c r="HSL100" s="129"/>
      <c r="HSM100" s="129"/>
      <c r="HSN100" s="129"/>
      <c r="HSO100" s="129"/>
      <c r="HSP100" s="129"/>
      <c r="HSQ100" s="129"/>
      <c r="HSR100" s="129"/>
      <c r="HSS100" s="129"/>
      <c r="HST100" s="129"/>
      <c r="HSU100" s="129"/>
      <c r="HSV100" s="129"/>
      <c r="HSW100" s="129"/>
      <c r="HSX100" s="129"/>
      <c r="HSY100" s="129"/>
      <c r="HSZ100" s="129"/>
      <c r="HTA100" s="129"/>
      <c r="HTB100" s="129"/>
      <c r="HTC100" s="129"/>
      <c r="HTD100" s="129"/>
      <c r="HTE100" s="129"/>
      <c r="HTF100" s="129"/>
      <c r="HTG100" s="129"/>
      <c r="HTH100" s="129"/>
      <c r="HTI100" s="129"/>
      <c r="HTJ100" s="129"/>
      <c r="HTK100" s="129"/>
      <c r="HTL100" s="129"/>
      <c r="HTM100" s="129"/>
      <c r="HTN100" s="129"/>
      <c r="HTO100" s="129"/>
      <c r="HTP100" s="129"/>
      <c r="HTQ100" s="129"/>
      <c r="HTR100" s="129"/>
      <c r="HTS100" s="129"/>
      <c r="HTT100" s="129"/>
      <c r="HTU100" s="129"/>
      <c r="HTV100" s="129"/>
      <c r="HTW100" s="129"/>
      <c r="HTX100" s="129"/>
      <c r="HTY100" s="129"/>
      <c r="HTZ100" s="129"/>
      <c r="HUA100" s="129"/>
      <c r="HUB100" s="129"/>
      <c r="HUC100" s="129"/>
      <c r="HUD100" s="129"/>
      <c r="HUE100" s="129"/>
      <c r="HUF100" s="129"/>
      <c r="HUG100" s="129"/>
      <c r="HUH100" s="129"/>
      <c r="HUI100" s="129"/>
      <c r="HUJ100" s="129"/>
      <c r="HUK100" s="129"/>
      <c r="HUL100" s="129"/>
      <c r="HUM100" s="129"/>
      <c r="HUN100" s="129"/>
      <c r="HUO100" s="129"/>
      <c r="HUP100" s="129"/>
      <c r="HUQ100" s="129"/>
      <c r="HUR100" s="129"/>
      <c r="HUS100" s="129"/>
      <c r="HUT100" s="129"/>
      <c r="HUU100" s="129"/>
      <c r="HUV100" s="129"/>
      <c r="HUW100" s="129"/>
      <c r="HUX100" s="129"/>
      <c r="HUY100" s="129"/>
      <c r="HUZ100" s="129"/>
      <c r="HVA100" s="129"/>
      <c r="HVB100" s="129"/>
      <c r="HVC100" s="129"/>
      <c r="HVD100" s="129"/>
      <c r="HVE100" s="129"/>
      <c r="HVF100" s="129"/>
      <c r="HVG100" s="129"/>
      <c r="HVH100" s="129"/>
      <c r="HVI100" s="129"/>
      <c r="HVJ100" s="129"/>
      <c r="HVK100" s="129"/>
      <c r="HVL100" s="129"/>
      <c r="HVM100" s="129"/>
      <c r="HVN100" s="129"/>
      <c r="HVO100" s="129"/>
      <c r="HVP100" s="129"/>
      <c r="HVQ100" s="129"/>
      <c r="HVR100" s="129"/>
      <c r="HVS100" s="129"/>
      <c r="HVT100" s="129"/>
      <c r="HVU100" s="129"/>
      <c r="HVV100" s="129"/>
      <c r="HVW100" s="129"/>
      <c r="HVX100" s="129"/>
      <c r="HVY100" s="129"/>
      <c r="HVZ100" s="129"/>
      <c r="HWA100" s="129"/>
      <c r="HWB100" s="129"/>
      <c r="HWC100" s="129"/>
      <c r="HWD100" s="129"/>
      <c r="HWE100" s="129"/>
      <c r="HWF100" s="129"/>
      <c r="HWG100" s="129"/>
      <c r="HWH100" s="129"/>
      <c r="HWI100" s="129"/>
      <c r="HWJ100" s="129"/>
      <c r="HWK100" s="129"/>
      <c r="HWL100" s="129"/>
      <c r="HWM100" s="129"/>
      <c r="HWN100" s="129"/>
      <c r="HWO100" s="129"/>
      <c r="HWP100" s="129"/>
      <c r="HWQ100" s="129"/>
      <c r="HWR100" s="129"/>
      <c r="HWS100" s="129"/>
      <c r="HWT100" s="129"/>
      <c r="HWU100" s="129"/>
      <c r="HWV100" s="129"/>
      <c r="HWW100" s="129"/>
      <c r="HWX100" s="129"/>
      <c r="HWY100" s="129"/>
      <c r="HWZ100" s="129"/>
      <c r="HXA100" s="129"/>
      <c r="HXB100" s="129"/>
      <c r="HXC100" s="129"/>
      <c r="HXD100" s="129"/>
      <c r="HXE100" s="129"/>
      <c r="HXF100" s="129"/>
      <c r="HXG100" s="129"/>
      <c r="HXH100" s="129"/>
      <c r="HXI100" s="129"/>
      <c r="HXJ100" s="129"/>
      <c r="HXK100" s="129"/>
      <c r="HXL100" s="129"/>
      <c r="HXM100" s="129"/>
      <c r="HXN100" s="129"/>
      <c r="HXO100" s="129"/>
      <c r="HXP100" s="129"/>
      <c r="HXQ100" s="129"/>
      <c r="HXR100" s="129"/>
      <c r="HXS100" s="129"/>
      <c r="HXT100" s="129"/>
      <c r="HXU100" s="129"/>
      <c r="HXV100" s="129"/>
      <c r="HXW100" s="129"/>
      <c r="HXX100" s="129"/>
      <c r="HXY100" s="129"/>
      <c r="HXZ100" s="129"/>
      <c r="HYA100" s="129"/>
      <c r="HYB100" s="129"/>
      <c r="HYC100" s="129"/>
      <c r="HYD100" s="129"/>
      <c r="HYE100" s="129"/>
      <c r="HYF100" s="129"/>
      <c r="HYG100" s="129"/>
      <c r="HYH100" s="129"/>
      <c r="HYI100" s="129"/>
      <c r="HYJ100" s="129"/>
      <c r="HYK100" s="129"/>
      <c r="HYL100" s="129"/>
      <c r="HYM100" s="129"/>
      <c r="HYN100" s="129"/>
      <c r="HYO100" s="129"/>
      <c r="HYP100" s="129"/>
      <c r="HYQ100" s="129"/>
      <c r="HYR100" s="129"/>
      <c r="HYS100" s="129"/>
      <c r="HYT100" s="129"/>
      <c r="HYU100" s="129"/>
      <c r="HYV100" s="129"/>
      <c r="HYW100" s="129"/>
      <c r="HYX100" s="129"/>
      <c r="HYY100" s="129"/>
      <c r="HYZ100" s="129"/>
      <c r="HZA100" s="129"/>
      <c r="HZB100" s="129"/>
      <c r="HZC100" s="129"/>
      <c r="HZD100" s="129"/>
      <c r="HZE100" s="129"/>
      <c r="HZF100" s="129"/>
      <c r="HZG100" s="129"/>
      <c r="HZH100" s="129"/>
      <c r="HZI100" s="129"/>
      <c r="HZJ100" s="129"/>
      <c r="HZK100" s="129"/>
      <c r="HZL100" s="129"/>
      <c r="HZM100" s="129"/>
      <c r="HZN100" s="129"/>
      <c r="HZO100" s="129"/>
      <c r="HZP100" s="129"/>
      <c r="HZQ100" s="129"/>
      <c r="HZR100" s="129"/>
      <c r="HZS100" s="129"/>
      <c r="HZT100" s="129"/>
      <c r="HZU100" s="129"/>
      <c r="HZV100" s="129"/>
      <c r="HZW100" s="129"/>
      <c r="HZX100" s="129"/>
      <c r="HZY100" s="129"/>
      <c r="HZZ100" s="129"/>
      <c r="IAA100" s="129"/>
      <c r="IAB100" s="129"/>
      <c r="IAC100" s="129"/>
      <c r="IAD100" s="129"/>
      <c r="IAE100" s="129"/>
      <c r="IAF100" s="129"/>
      <c r="IAG100" s="129"/>
      <c r="IAH100" s="129"/>
      <c r="IAI100" s="129"/>
      <c r="IAJ100" s="129"/>
      <c r="IAK100" s="129"/>
      <c r="IAL100" s="129"/>
      <c r="IAM100" s="129"/>
      <c r="IAN100" s="129"/>
      <c r="IAO100" s="129"/>
      <c r="IAP100" s="129"/>
      <c r="IAQ100" s="129"/>
      <c r="IAR100" s="129"/>
      <c r="IAS100" s="129"/>
      <c r="IAT100" s="129"/>
      <c r="IAU100" s="129"/>
      <c r="IAV100" s="129"/>
      <c r="IAW100" s="129"/>
      <c r="IAX100" s="129"/>
      <c r="IAY100" s="129"/>
      <c r="IAZ100" s="129"/>
      <c r="IBA100" s="129"/>
      <c r="IBB100" s="129"/>
      <c r="IBC100" s="129"/>
      <c r="IBD100" s="129"/>
      <c r="IBE100" s="129"/>
      <c r="IBF100" s="129"/>
      <c r="IBG100" s="129"/>
      <c r="IBH100" s="129"/>
      <c r="IBI100" s="129"/>
      <c r="IBJ100" s="129"/>
      <c r="IBK100" s="129"/>
      <c r="IBL100" s="129"/>
      <c r="IBM100" s="129"/>
      <c r="IBN100" s="129"/>
      <c r="IBO100" s="129"/>
      <c r="IBP100" s="129"/>
      <c r="IBQ100" s="129"/>
      <c r="IBR100" s="129"/>
      <c r="IBS100" s="129"/>
      <c r="IBT100" s="129"/>
      <c r="IBU100" s="129"/>
      <c r="IBV100" s="129"/>
      <c r="IBW100" s="129"/>
      <c r="IBX100" s="129"/>
      <c r="IBY100" s="129"/>
      <c r="IBZ100" s="129"/>
      <c r="ICA100" s="129"/>
      <c r="ICB100" s="129"/>
      <c r="ICC100" s="129"/>
      <c r="ICD100" s="129"/>
      <c r="ICE100" s="129"/>
      <c r="ICF100" s="129"/>
      <c r="ICG100" s="129"/>
      <c r="ICH100" s="129"/>
      <c r="ICI100" s="129"/>
      <c r="ICJ100" s="129"/>
      <c r="ICK100" s="129"/>
      <c r="ICL100" s="129"/>
      <c r="ICM100" s="129"/>
      <c r="ICN100" s="129"/>
      <c r="ICO100" s="129"/>
      <c r="ICP100" s="129"/>
      <c r="ICQ100" s="129"/>
      <c r="ICR100" s="129"/>
      <c r="ICS100" s="129"/>
      <c r="ICT100" s="129"/>
      <c r="ICU100" s="129"/>
      <c r="ICV100" s="129"/>
      <c r="ICW100" s="129"/>
      <c r="ICX100" s="129"/>
      <c r="ICY100" s="129"/>
      <c r="ICZ100" s="129"/>
      <c r="IDA100" s="129"/>
      <c r="IDB100" s="129"/>
      <c r="IDC100" s="129"/>
      <c r="IDD100" s="129"/>
      <c r="IDE100" s="129"/>
      <c r="IDF100" s="129"/>
      <c r="IDG100" s="129"/>
      <c r="IDH100" s="129"/>
      <c r="IDI100" s="129"/>
      <c r="IDJ100" s="129"/>
      <c r="IDK100" s="129"/>
      <c r="IDL100" s="129"/>
      <c r="IDM100" s="129"/>
      <c r="IDN100" s="129"/>
      <c r="IDO100" s="129"/>
      <c r="IDP100" s="129"/>
      <c r="IDQ100" s="129"/>
      <c r="IDR100" s="129"/>
      <c r="IDS100" s="129"/>
      <c r="IDT100" s="129"/>
      <c r="IDU100" s="129"/>
      <c r="IDV100" s="129"/>
      <c r="IDW100" s="129"/>
      <c r="IDX100" s="129"/>
      <c r="IDY100" s="129"/>
      <c r="IDZ100" s="129"/>
      <c r="IEA100" s="129"/>
      <c r="IEB100" s="129"/>
      <c r="IEC100" s="129"/>
      <c r="IED100" s="129"/>
      <c r="IEE100" s="129"/>
      <c r="IEF100" s="129"/>
      <c r="IEG100" s="129"/>
      <c r="IEH100" s="129"/>
      <c r="IEI100" s="129"/>
      <c r="IEJ100" s="129"/>
      <c r="IEK100" s="129"/>
      <c r="IEL100" s="129"/>
      <c r="IEM100" s="129"/>
      <c r="IEN100" s="129"/>
      <c r="IEO100" s="129"/>
      <c r="IEP100" s="129"/>
      <c r="IEQ100" s="129"/>
      <c r="IER100" s="129"/>
      <c r="IES100" s="129"/>
      <c r="IET100" s="129"/>
      <c r="IEU100" s="129"/>
      <c r="IEV100" s="129"/>
      <c r="IEW100" s="129"/>
      <c r="IEX100" s="129"/>
      <c r="IEY100" s="129"/>
      <c r="IEZ100" s="129"/>
      <c r="IFA100" s="129"/>
      <c r="IFB100" s="129"/>
      <c r="IFC100" s="129"/>
      <c r="IFD100" s="129"/>
      <c r="IFE100" s="129"/>
      <c r="IFF100" s="129"/>
      <c r="IFG100" s="129"/>
      <c r="IFH100" s="129"/>
      <c r="IFI100" s="129"/>
      <c r="IFJ100" s="129"/>
      <c r="IFK100" s="129"/>
      <c r="IFL100" s="129"/>
      <c r="IFM100" s="129"/>
      <c r="IFN100" s="129"/>
      <c r="IFO100" s="129"/>
      <c r="IFP100" s="129"/>
      <c r="IFQ100" s="129"/>
      <c r="IFR100" s="129"/>
      <c r="IFS100" s="129"/>
      <c r="IFT100" s="129"/>
      <c r="IFU100" s="129"/>
      <c r="IFV100" s="129"/>
      <c r="IFW100" s="129"/>
      <c r="IFX100" s="129"/>
      <c r="IFY100" s="129"/>
      <c r="IFZ100" s="129"/>
      <c r="IGA100" s="129"/>
      <c r="IGB100" s="129"/>
      <c r="IGC100" s="129"/>
      <c r="IGD100" s="129"/>
      <c r="IGE100" s="129"/>
      <c r="IGF100" s="129"/>
      <c r="IGG100" s="129"/>
      <c r="IGH100" s="129"/>
      <c r="IGI100" s="129"/>
      <c r="IGJ100" s="129"/>
      <c r="IGK100" s="129"/>
      <c r="IGL100" s="129"/>
      <c r="IGM100" s="129"/>
      <c r="IGN100" s="129"/>
      <c r="IGO100" s="129"/>
      <c r="IGP100" s="129"/>
      <c r="IGQ100" s="129"/>
      <c r="IGR100" s="129"/>
      <c r="IGS100" s="129"/>
      <c r="IGT100" s="129"/>
      <c r="IGU100" s="129"/>
      <c r="IGV100" s="129"/>
      <c r="IGW100" s="129"/>
      <c r="IGX100" s="129"/>
      <c r="IGY100" s="129"/>
      <c r="IGZ100" s="129"/>
      <c r="IHA100" s="129"/>
      <c r="IHB100" s="129"/>
      <c r="IHC100" s="129"/>
      <c r="IHD100" s="129"/>
      <c r="IHE100" s="129"/>
      <c r="IHF100" s="129"/>
      <c r="IHG100" s="129"/>
      <c r="IHH100" s="129"/>
      <c r="IHI100" s="129"/>
      <c r="IHJ100" s="129"/>
      <c r="IHK100" s="129"/>
      <c r="IHL100" s="129"/>
      <c r="IHM100" s="129"/>
      <c r="IHN100" s="129"/>
      <c r="IHO100" s="129"/>
      <c r="IHP100" s="129"/>
      <c r="IHQ100" s="129"/>
      <c r="IHR100" s="129"/>
      <c r="IHS100" s="129"/>
      <c r="IHT100" s="129"/>
      <c r="IHU100" s="129"/>
      <c r="IHV100" s="129"/>
      <c r="IHW100" s="129"/>
      <c r="IHX100" s="129"/>
      <c r="IHY100" s="129"/>
      <c r="IHZ100" s="129"/>
      <c r="IIA100" s="129"/>
      <c r="IIB100" s="129"/>
      <c r="IIC100" s="129"/>
      <c r="IID100" s="129"/>
      <c r="IIE100" s="129"/>
      <c r="IIF100" s="129"/>
      <c r="IIG100" s="129"/>
      <c r="IIH100" s="129"/>
      <c r="III100" s="129"/>
      <c r="IIJ100" s="129"/>
      <c r="IIK100" s="129"/>
      <c r="IIL100" s="129"/>
      <c r="IIM100" s="129"/>
      <c r="IIN100" s="129"/>
      <c r="IIO100" s="129"/>
      <c r="IIP100" s="129"/>
      <c r="IIQ100" s="129"/>
      <c r="IIR100" s="129"/>
      <c r="IIS100" s="129"/>
      <c r="IIT100" s="129"/>
      <c r="IIU100" s="129"/>
      <c r="IIV100" s="129"/>
      <c r="IIW100" s="129"/>
      <c r="IIX100" s="129"/>
      <c r="IIY100" s="129"/>
      <c r="IIZ100" s="129"/>
      <c r="IJA100" s="129"/>
      <c r="IJB100" s="129"/>
      <c r="IJC100" s="129"/>
      <c r="IJD100" s="129"/>
      <c r="IJE100" s="129"/>
      <c r="IJF100" s="129"/>
      <c r="IJG100" s="129"/>
      <c r="IJH100" s="129"/>
      <c r="IJI100" s="129"/>
      <c r="IJJ100" s="129"/>
      <c r="IJK100" s="129"/>
      <c r="IJL100" s="129"/>
      <c r="IJM100" s="129"/>
      <c r="IJN100" s="129"/>
      <c r="IJO100" s="129"/>
      <c r="IJP100" s="129"/>
      <c r="IJQ100" s="129"/>
      <c r="IJR100" s="129"/>
      <c r="IJS100" s="129"/>
      <c r="IJT100" s="129"/>
      <c r="IJU100" s="129"/>
      <c r="IJV100" s="129"/>
      <c r="IJW100" s="129"/>
      <c r="IJX100" s="129"/>
      <c r="IJY100" s="129"/>
      <c r="IJZ100" s="129"/>
      <c r="IKA100" s="129"/>
      <c r="IKB100" s="129"/>
      <c r="IKC100" s="129"/>
      <c r="IKD100" s="129"/>
      <c r="IKE100" s="129"/>
      <c r="IKF100" s="129"/>
      <c r="IKG100" s="129"/>
      <c r="IKH100" s="129"/>
      <c r="IKI100" s="129"/>
      <c r="IKJ100" s="129"/>
      <c r="IKK100" s="129"/>
      <c r="IKL100" s="129"/>
      <c r="IKM100" s="129"/>
      <c r="IKN100" s="129"/>
      <c r="IKO100" s="129"/>
      <c r="IKP100" s="129"/>
      <c r="IKQ100" s="129"/>
      <c r="IKR100" s="129"/>
      <c r="IKS100" s="129"/>
      <c r="IKT100" s="129"/>
      <c r="IKU100" s="129"/>
      <c r="IKV100" s="129"/>
      <c r="IKW100" s="129"/>
      <c r="IKX100" s="129"/>
      <c r="IKY100" s="129"/>
      <c r="IKZ100" s="129"/>
      <c r="ILA100" s="129"/>
      <c r="ILB100" s="129"/>
      <c r="ILC100" s="129"/>
      <c r="ILD100" s="129"/>
      <c r="ILE100" s="129"/>
      <c r="ILF100" s="129"/>
      <c r="ILG100" s="129"/>
      <c r="ILH100" s="129"/>
      <c r="ILI100" s="129"/>
      <c r="ILJ100" s="129"/>
      <c r="ILK100" s="129"/>
      <c r="ILL100" s="129"/>
      <c r="ILM100" s="129"/>
      <c r="ILN100" s="129"/>
      <c r="ILO100" s="129"/>
      <c r="ILP100" s="129"/>
      <c r="ILQ100" s="129"/>
      <c r="ILR100" s="129"/>
      <c r="ILS100" s="129"/>
      <c r="ILT100" s="129"/>
      <c r="ILU100" s="129"/>
      <c r="ILV100" s="129"/>
      <c r="ILW100" s="129"/>
      <c r="ILX100" s="129"/>
      <c r="ILY100" s="129"/>
      <c r="ILZ100" s="129"/>
      <c r="IMA100" s="129"/>
      <c r="IMB100" s="129"/>
      <c r="IMC100" s="129"/>
      <c r="IMD100" s="129"/>
      <c r="IME100" s="129"/>
      <c r="IMF100" s="129"/>
      <c r="IMG100" s="129"/>
      <c r="IMH100" s="129"/>
      <c r="IMI100" s="129"/>
      <c r="IMJ100" s="129"/>
      <c r="IMK100" s="129"/>
      <c r="IML100" s="129"/>
      <c r="IMM100" s="129"/>
      <c r="IMN100" s="129"/>
      <c r="IMO100" s="129"/>
      <c r="IMP100" s="129"/>
      <c r="IMQ100" s="129"/>
      <c r="IMR100" s="129"/>
      <c r="IMS100" s="129"/>
      <c r="IMT100" s="129"/>
      <c r="IMU100" s="129"/>
      <c r="IMV100" s="129"/>
      <c r="IMW100" s="129"/>
      <c r="IMX100" s="129"/>
      <c r="IMY100" s="129"/>
      <c r="IMZ100" s="129"/>
      <c r="INA100" s="129"/>
      <c r="INB100" s="129"/>
      <c r="INC100" s="129"/>
      <c r="IND100" s="129"/>
      <c r="INE100" s="129"/>
      <c r="INF100" s="129"/>
      <c r="ING100" s="129"/>
      <c r="INH100" s="129"/>
      <c r="INI100" s="129"/>
      <c r="INJ100" s="129"/>
      <c r="INK100" s="129"/>
      <c r="INL100" s="129"/>
      <c r="INM100" s="129"/>
      <c r="INN100" s="129"/>
      <c r="INO100" s="129"/>
      <c r="INP100" s="129"/>
      <c r="INQ100" s="129"/>
      <c r="INR100" s="129"/>
      <c r="INS100" s="129"/>
      <c r="INT100" s="129"/>
      <c r="INU100" s="129"/>
      <c r="INV100" s="129"/>
      <c r="INW100" s="129"/>
      <c r="INX100" s="129"/>
      <c r="INY100" s="129"/>
      <c r="INZ100" s="129"/>
      <c r="IOA100" s="129"/>
      <c r="IOB100" s="129"/>
      <c r="IOC100" s="129"/>
      <c r="IOD100" s="129"/>
      <c r="IOE100" s="129"/>
      <c r="IOF100" s="129"/>
      <c r="IOG100" s="129"/>
      <c r="IOH100" s="129"/>
      <c r="IOI100" s="129"/>
      <c r="IOJ100" s="129"/>
      <c r="IOK100" s="129"/>
      <c r="IOL100" s="129"/>
      <c r="IOM100" s="129"/>
      <c r="ION100" s="129"/>
      <c r="IOO100" s="129"/>
      <c r="IOP100" s="129"/>
      <c r="IOQ100" s="129"/>
      <c r="IOR100" s="129"/>
      <c r="IOS100" s="129"/>
      <c r="IOT100" s="129"/>
      <c r="IOU100" s="129"/>
      <c r="IOV100" s="129"/>
      <c r="IOW100" s="129"/>
      <c r="IOX100" s="129"/>
      <c r="IOY100" s="129"/>
      <c r="IOZ100" s="129"/>
      <c r="IPA100" s="129"/>
      <c r="IPB100" s="129"/>
      <c r="IPC100" s="129"/>
      <c r="IPD100" s="129"/>
      <c r="IPE100" s="129"/>
      <c r="IPF100" s="129"/>
      <c r="IPG100" s="129"/>
      <c r="IPH100" s="129"/>
      <c r="IPI100" s="129"/>
      <c r="IPJ100" s="129"/>
      <c r="IPK100" s="129"/>
      <c r="IPL100" s="129"/>
      <c r="IPM100" s="129"/>
      <c r="IPN100" s="129"/>
      <c r="IPO100" s="129"/>
      <c r="IPP100" s="129"/>
      <c r="IPQ100" s="129"/>
      <c r="IPR100" s="129"/>
      <c r="IPS100" s="129"/>
      <c r="IPT100" s="129"/>
      <c r="IPU100" s="129"/>
      <c r="IPV100" s="129"/>
      <c r="IPW100" s="129"/>
      <c r="IPX100" s="129"/>
      <c r="IPY100" s="129"/>
      <c r="IPZ100" s="129"/>
      <c r="IQA100" s="129"/>
      <c r="IQB100" s="129"/>
      <c r="IQC100" s="129"/>
      <c r="IQD100" s="129"/>
      <c r="IQE100" s="129"/>
      <c r="IQF100" s="129"/>
      <c r="IQG100" s="129"/>
      <c r="IQH100" s="129"/>
      <c r="IQI100" s="129"/>
      <c r="IQJ100" s="129"/>
      <c r="IQK100" s="129"/>
      <c r="IQL100" s="129"/>
      <c r="IQM100" s="129"/>
      <c r="IQN100" s="129"/>
      <c r="IQO100" s="129"/>
      <c r="IQP100" s="129"/>
      <c r="IQQ100" s="129"/>
      <c r="IQR100" s="129"/>
      <c r="IQS100" s="129"/>
      <c r="IQT100" s="129"/>
      <c r="IQU100" s="129"/>
      <c r="IQV100" s="129"/>
      <c r="IQW100" s="129"/>
      <c r="IQX100" s="129"/>
      <c r="IQY100" s="129"/>
      <c r="IQZ100" s="129"/>
      <c r="IRA100" s="129"/>
      <c r="IRB100" s="129"/>
      <c r="IRC100" s="129"/>
      <c r="IRD100" s="129"/>
      <c r="IRE100" s="129"/>
      <c r="IRF100" s="129"/>
      <c r="IRG100" s="129"/>
      <c r="IRH100" s="129"/>
      <c r="IRI100" s="129"/>
      <c r="IRJ100" s="129"/>
      <c r="IRK100" s="129"/>
      <c r="IRL100" s="129"/>
      <c r="IRM100" s="129"/>
      <c r="IRN100" s="129"/>
      <c r="IRO100" s="129"/>
      <c r="IRP100" s="129"/>
      <c r="IRQ100" s="129"/>
      <c r="IRR100" s="129"/>
      <c r="IRS100" s="129"/>
      <c r="IRT100" s="129"/>
      <c r="IRU100" s="129"/>
      <c r="IRV100" s="129"/>
      <c r="IRW100" s="129"/>
      <c r="IRX100" s="129"/>
      <c r="IRY100" s="129"/>
      <c r="IRZ100" s="129"/>
      <c r="ISA100" s="129"/>
      <c r="ISB100" s="129"/>
      <c r="ISC100" s="129"/>
      <c r="ISD100" s="129"/>
      <c r="ISE100" s="129"/>
      <c r="ISF100" s="129"/>
      <c r="ISG100" s="129"/>
      <c r="ISH100" s="129"/>
      <c r="ISI100" s="129"/>
      <c r="ISJ100" s="129"/>
      <c r="ISK100" s="129"/>
      <c r="ISL100" s="129"/>
      <c r="ISM100" s="129"/>
      <c r="ISN100" s="129"/>
      <c r="ISO100" s="129"/>
      <c r="ISP100" s="129"/>
      <c r="ISQ100" s="129"/>
      <c r="ISR100" s="129"/>
      <c r="ISS100" s="129"/>
      <c r="IST100" s="129"/>
      <c r="ISU100" s="129"/>
      <c r="ISV100" s="129"/>
      <c r="ISW100" s="129"/>
      <c r="ISX100" s="129"/>
      <c r="ISY100" s="129"/>
      <c r="ISZ100" s="129"/>
      <c r="ITA100" s="129"/>
      <c r="ITB100" s="129"/>
      <c r="ITC100" s="129"/>
      <c r="ITD100" s="129"/>
      <c r="ITE100" s="129"/>
      <c r="ITF100" s="129"/>
      <c r="ITG100" s="129"/>
      <c r="ITH100" s="129"/>
      <c r="ITI100" s="129"/>
      <c r="ITJ100" s="129"/>
      <c r="ITK100" s="129"/>
      <c r="ITL100" s="129"/>
      <c r="ITM100" s="129"/>
      <c r="ITN100" s="129"/>
      <c r="ITO100" s="129"/>
      <c r="ITP100" s="129"/>
      <c r="ITQ100" s="129"/>
      <c r="ITR100" s="129"/>
      <c r="ITS100" s="129"/>
      <c r="ITT100" s="129"/>
      <c r="ITU100" s="129"/>
      <c r="ITV100" s="129"/>
      <c r="ITW100" s="129"/>
      <c r="ITX100" s="129"/>
      <c r="ITY100" s="129"/>
      <c r="ITZ100" s="129"/>
      <c r="IUA100" s="129"/>
      <c r="IUB100" s="129"/>
      <c r="IUC100" s="129"/>
      <c r="IUD100" s="129"/>
      <c r="IUE100" s="129"/>
      <c r="IUF100" s="129"/>
      <c r="IUG100" s="129"/>
      <c r="IUH100" s="129"/>
      <c r="IUI100" s="129"/>
      <c r="IUJ100" s="129"/>
      <c r="IUK100" s="129"/>
      <c r="IUL100" s="129"/>
      <c r="IUM100" s="129"/>
      <c r="IUN100" s="129"/>
      <c r="IUO100" s="129"/>
      <c r="IUP100" s="129"/>
      <c r="IUQ100" s="129"/>
      <c r="IUR100" s="129"/>
      <c r="IUS100" s="129"/>
      <c r="IUT100" s="129"/>
      <c r="IUU100" s="129"/>
      <c r="IUV100" s="129"/>
      <c r="IUW100" s="129"/>
      <c r="IUX100" s="129"/>
      <c r="IUY100" s="129"/>
      <c r="IUZ100" s="129"/>
      <c r="IVA100" s="129"/>
      <c r="IVB100" s="129"/>
      <c r="IVC100" s="129"/>
      <c r="IVD100" s="129"/>
      <c r="IVE100" s="129"/>
      <c r="IVF100" s="129"/>
      <c r="IVG100" s="129"/>
      <c r="IVH100" s="129"/>
      <c r="IVI100" s="129"/>
      <c r="IVJ100" s="129"/>
      <c r="IVK100" s="129"/>
      <c r="IVL100" s="129"/>
      <c r="IVM100" s="129"/>
      <c r="IVN100" s="129"/>
      <c r="IVO100" s="129"/>
      <c r="IVP100" s="129"/>
      <c r="IVQ100" s="129"/>
      <c r="IVR100" s="129"/>
      <c r="IVS100" s="129"/>
      <c r="IVT100" s="129"/>
      <c r="IVU100" s="129"/>
      <c r="IVV100" s="129"/>
      <c r="IVW100" s="129"/>
      <c r="IVX100" s="129"/>
      <c r="IVY100" s="129"/>
      <c r="IVZ100" s="129"/>
      <c r="IWA100" s="129"/>
      <c r="IWB100" s="129"/>
      <c r="IWC100" s="129"/>
      <c r="IWD100" s="129"/>
      <c r="IWE100" s="129"/>
      <c r="IWF100" s="129"/>
      <c r="IWG100" s="129"/>
      <c r="IWH100" s="129"/>
      <c r="IWI100" s="129"/>
      <c r="IWJ100" s="129"/>
      <c r="IWK100" s="129"/>
      <c r="IWL100" s="129"/>
      <c r="IWM100" s="129"/>
      <c r="IWN100" s="129"/>
      <c r="IWO100" s="129"/>
      <c r="IWP100" s="129"/>
      <c r="IWQ100" s="129"/>
      <c r="IWR100" s="129"/>
      <c r="IWS100" s="129"/>
      <c r="IWT100" s="129"/>
      <c r="IWU100" s="129"/>
      <c r="IWV100" s="129"/>
      <c r="IWW100" s="129"/>
      <c r="IWX100" s="129"/>
      <c r="IWY100" s="129"/>
      <c r="IWZ100" s="129"/>
      <c r="IXA100" s="129"/>
      <c r="IXB100" s="129"/>
      <c r="IXC100" s="129"/>
      <c r="IXD100" s="129"/>
      <c r="IXE100" s="129"/>
      <c r="IXF100" s="129"/>
      <c r="IXG100" s="129"/>
      <c r="IXH100" s="129"/>
      <c r="IXI100" s="129"/>
      <c r="IXJ100" s="129"/>
      <c r="IXK100" s="129"/>
      <c r="IXL100" s="129"/>
      <c r="IXM100" s="129"/>
      <c r="IXN100" s="129"/>
      <c r="IXO100" s="129"/>
      <c r="IXP100" s="129"/>
      <c r="IXQ100" s="129"/>
      <c r="IXR100" s="129"/>
      <c r="IXS100" s="129"/>
      <c r="IXT100" s="129"/>
      <c r="IXU100" s="129"/>
      <c r="IXV100" s="129"/>
      <c r="IXW100" s="129"/>
      <c r="IXX100" s="129"/>
      <c r="IXY100" s="129"/>
      <c r="IXZ100" s="129"/>
      <c r="IYA100" s="129"/>
      <c r="IYB100" s="129"/>
      <c r="IYC100" s="129"/>
      <c r="IYD100" s="129"/>
      <c r="IYE100" s="129"/>
      <c r="IYF100" s="129"/>
      <c r="IYG100" s="129"/>
      <c r="IYH100" s="129"/>
      <c r="IYI100" s="129"/>
      <c r="IYJ100" s="129"/>
      <c r="IYK100" s="129"/>
      <c r="IYL100" s="129"/>
      <c r="IYM100" s="129"/>
      <c r="IYN100" s="129"/>
      <c r="IYO100" s="129"/>
      <c r="IYP100" s="129"/>
      <c r="IYQ100" s="129"/>
      <c r="IYR100" s="129"/>
      <c r="IYS100" s="129"/>
      <c r="IYT100" s="129"/>
      <c r="IYU100" s="129"/>
      <c r="IYV100" s="129"/>
      <c r="IYW100" s="129"/>
      <c r="IYX100" s="129"/>
      <c r="IYY100" s="129"/>
      <c r="IYZ100" s="129"/>
      <c r="IZA100" s="129"/>
      <c r="IZB100" s="129"/>
      <c r="IZC100" s="129"/>
      <c r="IZD100" s="129"/>
      <c r="IZE100" s="129"/>
      <c r="IZF100" s="129"/>
      <c r="IZG100" s="129"/>
      <c r="IZH100" s="129"/>
      <c r="IZI100" s="129"/>
      <c r="IZJ100" s="129"/>
      <c r="IZK100" s="129"/>
      <c r="IZL100" s="129"/>
      <c r="IZM100" s="129"/>
      <c r="IZN100" s="129"/>
      <c r="IZO100" s="129"/>
      <c r="IZP100" s="129"/>
      <c r="IZQ100" s="129"/>
      <c r="IZR100" s="129"/>
      <c r="IZS100" s="129"/>
      <c r="IZT100" s="129"/>
      <c r="IZU100" s="129"/>
      <c r="IZV100" s="129"/>
      <c r="IZW100" s="129"/>
      <c r="IZX100" s="129"/>
      <c r="IZY100" s="129"/>
      <c r="IZZ100" s="129"/>
      <c r="JAA100" s="129"/>
      <c r="JAB100" s="129"/>
      <c r="JAC100" s="129"/>
      <c r="JAD100" s="129"/>
      <c r="JAE100" s="129"/>
      <c r="JAF100" s="129"/>
      <c r="JAG100" s="129"/>
      <c r="JAH100" s="129"/>
      <c r="JAI100" s="129"/>
      <c r="JAJ100" s="129"/>
      <c r="JAK100" s="129"/>
      <c r="JAL100" s="129"/>
      <c r="JAM100" s="129"/>
      <c r="JAN100" s="129"/>
      <c r="JAO100" s="129"/>
      <c r="JAP100" s="129"/>
      <c r="JAQ100" s="129"/>
      <c r="JAR100" s="129"/>
      <c r="JAS100" s="129"/>
      <c r="JAT100" s="129"/>
      <c r="JAU100" s="129"/>
      <c r="JAV100" s="129"/>
      <c r="JAW100" s="129"/>
      <c r="JAX100" s="129"/>
      <c r="JAY100" s="129"/>
      <c r="JAZ100" s="129"/>
      <c r="JBA100" s="129"/>
      <c r="JBB100" s="129"/>
      <c r="JBC100" s="129"/>
      <c r="JBD100" s="129"/>
      <c r="JBE100" s="129"/>
      <c r="JBF100" s="129"/>
      <c r="JBG100" s="129"/>
      <c r="JBH100" s="129"/>
      <c r="JBI100" s="129"/>
      <c r="JBJ100" s="129"/>
      <c r="JBK100" s="129"/>
      <c r="JBL100" s="129"/>
      <c r="JBM100" s="129"/>
      <c r="JBN100" s="129"/>
      <c r="JBO100" s="129"/>
      <c r="JBP100" s="129"/>
      <c r="JBQ100" s="129"/>
      <c r="JBR100" s="129"/>
      <c r="JBS100" s="129"/>
      <c r="JBT100" s="129"/>
      <c r="JBU100" s="129"/>
      <c r="JBV100" s="129"/>
      <c r="JBW100" s="129"/>
      <c r="JBX100" s="129"/>
      <c r="JBY100" s="129"/>
      <c r="JBZ100" s="129"/>
      <c r="JCA100" s="129"/>
      <c r="JCB100" s="129"/>
      <c r="JCC100" s="129"/>
      <c r="JCD100" s="129"/>
      <c r="JCE100" s="129"/>
      <c r="JCF100" s="129"/>
      <c r="JCG100" s="129"/>
      <c r="JCH100" s="129"/>
      <c r="JCI100" s="129"/>
      <c r="JCJ100" s="129"/>
      <c r="JCK100" s="129"/>
      <c r="JCL100" s="129"/>
      <c r="JCM100" s="129"/>
      <c r="JCN100" s="129"/>
      <c r="JCO100" s="129"/>
      <c r="JCP100" s="129"/>
      <c r="JCQ100" s="129"/>
      <c r="JCR100" s="129"/>
      <c r="JCS100" s="129"/>
      <c r="JCT100" s="129"/>
      <c r="JCU100" s="129"/>
      <c r="JCV100" s="129"/>
      <c r="JCW100" s="129"/>
      <c r="JCX100" s="129"/>
      <c r="JCY100" s="129"/>
      <c r="JCZ100" s="129"/>
      <c r="JDA100" s="129"/>
      <c r="JDB100" s="129"/>
      <c r="JDC100" s="129"/>
      <c r="JDD100" s="129"/>
      <c r="JDE100" s="129"/>
      <c r="JDF100" s="129"/>
      <c r="JDG100" s="129"/>
      <c r="JDH100" s="129"/>
      <c r="JDI100" s="129"/>
      <c r="JDJ100" s="129"/>
      <c r="JDK100" s="129"/>
      <c r="JDL100" s="129"/>
      <c r="JDM100" s="129"/>
      <c r="JDN100" s="129"/>
      <c r="JDO100" s="129"/>
      <c r="JDP100" s="129"/>
      <c r="JDQ100" s="129"/>
      <c r="JDR100" s="129"/>
      <c r="JDS100" s="129"/>
      <c r="JDT100" s="129"/>
      <c r="JDU100" s="129"/>
      <c r="JDV100" s="129"/>
      <c r="JDW100" s="129"/>
      <c r="JDX100" s="129"/>
      <c r="JDY100" s="129"/>
      <c r="JDZ100" s="129"/>
      <c r="JEA100" s="129"/>
      <c r="JEB100" s="129"/>
      <c r="JEC100" s="129"/>
      <c r="JED100" s="129"/>
      <c r="JEE100" s="129"/>
      <c r="JEF100" s="129"/>
      <c r="JEG100" s="129"/>
      <c r="JEH100" s="129"/>
      <c r="JEI100" s="129"/>
      <c r="JEJ100" s="129"/>
      <c r="JEK100" s="129"/>
      <c r="JEL100" s="129"/>
      <c r="JEM100" s="129"/>
      <c r="JEN100" s="129"/>
      <c r="JEO100" s="129"/>
      <c r="JEP100" s="129"/>
      <c r="JEQ100" s="129"/>
      <c r="JER100" s="129"/>
      <c r="JES100" s="129"/>
      <c r="JET100" s="129"/>
      <c r="JEU100" s="129"/>
      <c r="JEV100" s="129"/>
      <c r="JEW100" s="129"/>
      <c r="JEX100" s="129"/>
      <c r="JEY100" s="129"/>
      <c r="JEZ100" s="129"/>
      <c r="JFA100" s="129"/>
      <c r="JFB100" s="129"/>
      <c r="JFC100" s="129"/>
      <c r="JFD100" s="129"/>
      <c r="JFE100" s="129"/>
      <c r="JFF100" s="129"/>
      <c r="JFG100" s="129"/>
      <c r="JFH100" s="129"/>
      <c r="JFI100" s="129"/>
      <c r="JFJ100" s="129"/>
      <c r="JFK100" s="129"/>
      <c r="JFL100" s="129"/>
      <c r="JFM100" s="129"/>
      <c r="JFN100" s="129"/>
      <c r="JFO100" s="129"/>
      <c r="JFP100" s="129"/>
      <c r="JFQ100" s="129"/>
      <c r="JFR100" s="129"/>
      <c r="JFS100" s="129"/>
      <c r="JFT100" s="129"/>
      <c r="JFU100" s="129"/>
      <c r="JFV100" s="129"/>
      <c r="JFW100" s="129"/>
      <c r="JFX100" s="129"/>
      <c r="JFY100" s="129"/>
      <c r="JFZ100" s="129"/>
      <c r="JGA100" s="129"/>
      <c r="JGB100" s="129"/>
      <c r="JGC100" s="129"/>
      <c r="JGD100" s="129"/>
      <c r="JGE100" s="129"/>
      <c r="JGF100" s="129"/>
      <c r="JGG100" s="129"/>
      <c r="JGH100" s="129"/>
      <c r="JGI100" s="129"/>
      <c r="JGJ100" s="129"/>
      <c r="JGK100" s="129"/>
      <c r="JGL100" s="129"/>
      <c r="JGM100" s="129"/>
      <c r="JGN100" s="129"/>
      <c r="JGO100" s="129"/>
      <c r="JGP100" s="129"/>
      <c r="JGQ100" s="129"/>
      <c r="JGR100" s="129"/>
      <c r="JGS100" s="129"/>
      <c r="JGT100" s="129"/>
      <c r="JGU100" s="129"/>
      <c r="JGV100" s="129"/>
      <c r="JGW100" s="129"/>
      <c r="JGX100" s="129"/>
      <c r="JGY100" s="129"/>
      <c r="JGZ100" s="129"/>
      <c r="JHA100" s="129"/>
      <c r="JHB100" s="129"/>
      <c r="JHC100" s="129"/>
      <c r="JHD100" s="129"/>
      <c r="JHE100" s="129"/>
      <c r="JHF100" s="129"/>
      <c r="JHG100" s="129"/>
      <c r="JHH100" s="129"/>
      <c r="JHI100" s="129"/>
      <c r="JHJ100" s="129"/>
      <c r="JHK100" s="129"/>
      <c r="JHL100" s="129"/>
      <c r="JHM100" s="129"/>
      <c r="JHN100" s="129"/>
      <c r="JHO100" s="129"/>
      <c r="JHP100" s="129"/>
      <c r="JHQ100" s="129"/>
      <c r="JHR100" s="129"/>
      <c r="JHS100" s="129"/>
      <c r="JHT100" s="129"/>
      <c r="JHU100" s="129"/>
      <c r="JHV100" s="129"/>
      <c r="JHW100" s="129"/>
      <c r="JHX100" s="129"/>
      <c r="JHY100" s="129"/>
      <c r="JHZ100" s="129"/>
      <c r="JIA100" s="129"/>
      <c r="JIB100" s="129"/>
      <c r="JIC100" s="129"/>
      <c r="JID100" s="129"/>
      <c r="JIE100" s="129"/>
      <c r="JIF100" s="129"/>
      <c r="JIG100" s="129"/>
      <c r="JIH100" s="129"/>
      <c r="JII100" s="129"/>
      <c r="JIJ100" s="129"/>
      <c r="JIK100" s="129"/>
      <c r="JIL100" s="129"/>
      <c r="JIM100" s="129"/>
      <c r="JIN100" s="129"/>
      <c r="JIO100" s="129"/>
      <c r="JIP100" s="129"/>
      <c r="JIQ100" s="129"/>
      <c r="JIR100" s="129"/>
      <c r="JIS100" s="129"/>
      <c r="JIT100" s="129"/>
      <c r="JIU100" s="129"/>
      <c r="JIV100" s="129"/>
      <c r="JIW100" s="129"/>
      <c r="JIX100" s="129"/>
      <c r="JIY100" s="129"/>
      <c r="JIZ100" s="129"/>
      <c r="JJA100" s="129"/>
      <c r="JJB100" s="129"/>
      <c r="JJC100" s="129"/>
      <c r="JJD100" s="129"/>
      <c r="JJE100" s="129"/>
      <c r="JJF100" s="129"/>
      <c r="JJG100" s="129"/>
      <c r="JJH100" s="129"/>
      <c r="JJI100" s="129"/>
      <c r="JJJ100" s="129"/>
      <c r="JJK100" s="129"/>
      <c r="JJL100" s="129"/>
      <c r="JJM100" s="129"/>
      <c r="JJN100" s="129"/>
      <c r="JJO100" s="129"/>
      <c r="JJP100" s="129"/>
      <c r="JJQ100" s="129"/>
      <c r="JJR100" s="129"/>
      <c r="JJS100" s="129"/>
      <c r="JJT100" s="129"/>
      <c r="JJU100" s="129"/>
      <c r="JJV100" s="129"/>
      <c r="JJW100" s="129"/>
      <c r="JJX100" s="129"/>
      <c r="JJY100" s="129"/>
      <c r="JJZ100" s="129"/>
      <c r="JKA100" s="129"/>
      <c r="JKB100" s="129"/>
      <c r="JKC100" s="129"/>
      <c r="JKD100" s="129"/>
      <c r="JKE100" s="129"/>
      <c r="JKF100" s="129"/>
      <c r="JKG100" s="129"/>
      <c r="JKH100" s="129"/>
      <c r="JKI100" s="129"/>
      <c r="JKJ100" s="129"/>
      <c r="JKK100" s="129"/>
      <c r="JKL100" s="129"/>
      <c r="JKM100" s="129"/>
      <c r="JKN100" s="129"/>
      <c r="JKO100" s="129"/>
      <c r="JKP100" s="129"/>
      <c r="JKQ100" s="129"/>
      <c r="JKR100" s="129"/>
      <c r="JKS100" s="129"/>
      <c r="JKT100" s="129"/>
      <c r="JKU100" s="129"/>
      <c r="JKV100" s="129"/>
      <c r="JKW100" s="129"/>
      <c r="JKX100" s="129"/>
      <c r="JKY100" s="129"/>
      <c r="JKZ100" s="129"/>
      <c r="JLA100" s="129"/>
      <c r="JLB100" s="129"/>
      <c r="JLC100" s="129"/>
      <c r="JLD100" s="129"/>
      <c r="JLE100" s="129"/>
      <c r="JLF100" s="129"/>
      <c r="JLG100" s="129"/>
      <c r="JLH100" s="129"/>
      <c r="JLI100" s="129"/>
      <c r="JLJ100" s="129"/>
      <c r="JLK100" s="129"/>
      <c r="JLL100" s="129"/>
      <c r="JLM100" s="129"/>
      <c r="JLN100" s="129"/>
      <c r="JLO100" s="129"/>
      <c r="JLP100" s="129"/>
      <c r="JLQ100" s="129"/>
      <c r="JLR100" s="129"/>
      <c r="JLS100" s="129"/>
      <c r="JLT100" s="129"/>
      <c r="JLU100" s="129"/>
      <c r="JLV100" s="129"/>
      <c r="JLW100" s="129"/>
      <c r="JLX100" s="129"/>
      <c r="JLY100" s="129"/>
      <c r="JLZ100" s="129"/>
      <c r="JMA100" s="129"/>
      <c r="JMB100" s="129"/>
      <c r="JMC100" s="129"/>
      <c r="JMD100" s="129"/>
      <c r="JME100" s="129"/>
      <c r="JMF100" s="129"/>
      <c r="JMG100" s="129"/>
      <c r="JMH100" s="129"/>
      <c r="JMI100" s="129"/>
      <c r="JMJ100" s="129"/>
      <c r="JMK100" s="129"/>
      <c r="JML100" s="129"/>
      <c r="JMM100" s="129"/>
      <c r="JMN100" s="129"/>
      <c r="JMO100" s="129"/>
      <c r="JMP100" s="129"/>
      <c r="JMQ100" s="129"/>
      <c r="JMR100" s="129"/>
      <c r="JMS100" s="129"/>
      <c r="JMT100" s="129"/>
      <c r="JMU100" s="129"/>
      <c r="JMV100" s="129"/>
      <c r="JMW100" s="129"/>
      <c r="JMX100" s="129"/>
      <c r="JMY100" s="129"/>
      <c r="JMZ100" s="129"/>
      <c r="JNA100" s="129"/>
      <c r="JNB100" s="129"/>
      <c r="JNC100" s="129"/>
      <c r="JND100" s="129"/>
      <c r="JNE100" s="129"/>
      <c r="JNF100" s="129"/>
      <c r="JNG100" s="129"/>
      <c r="JNH100" s="129"/>
      <c r="JNI100" s="129"/>
      <c r="JNJ100" s="129"/>
      <c r="JNK100" s="129"/>
      <c r="JNL100" s="129"/>
      <c r="JNM100" s="129"/>
      <c r="JNN100" s="129"/>
      <c r="JNO100" s="129"/>
      <c r="JNP100" s="129"/>
      <c r="JNQ100" s="129"/>
      <c r="JNR100" s="129"/>
      <c r="JNS100" s="129"/>
      <c r="JNT100" s="129"/>
      <c r="JNU100" s="129"/>
      <c r="JNV100" s="129"/>
      <c r="JNW100" s="129"/>
      <c r="JNX100" s="129"/>
      <c r="JNY100" s="129"/>
      <c r="JNZ100" s="129"/>
      <c r="JOA100" s="129"/>
      <c r="JOB100" s="129"/>
      <c r="JOC100" s="129"/>
      <c r="JOD100" s="129"/>
      <c r="JOE100" s="129"/>
      <c r="JOF100" s="129"/>
      <c r="JOG100" s="129"/>
      <c r="JOH100" s="129"/>
      <c r="JOI100" s="129"/>
      <c r="JOJ100" s="129"/>
      <c r="JOK100" s="129"/>
      <c r="JOL100" s="129"/>
      <c r="JOM100" s="129"/>
      <c r="JON100" s="129"/>
      <c r="JOO100" s="129"/>
      <c r="JOP100" s="129"/>
      <c r="JOQ100" s="129"/>
      <c r="JOR100" s="129"/>
      <c r="JOS100" s="129"/>
      <c r="JOT100" s="129"/>
      <c r="JOU100" s="129"/>
      <c r="JOV100" s="129"/>
      <c r="JOW100" s="129"/>
      <c r="JOX100" s="129"/>
      <c r="JOY100" s="129"/>
      <c r="JOZ100" s="129"/>
      <c r="JPA100" s="129"/>
      <c r="JPB100" s="129"/>
      <c r="JPC100" s="129"/>
      <c r="JPD100" s="129"/>
      <c r="JPE100" s="129"/>
      <c r="JPF100" s="129"/>
      <c r="JPG100" s="129"/>
      <c r="JPH100" s="129"/>
      <c r="JPI100" s="129"/>
      <c r="JPJ100" s="129"/>
      <c r="JPK100" s="129"/>
      <c r="JPL100" s="129"/>
      <c r="JPM100" s="129"/>
      <c r="JPN100" s="129"/>
      <c r="JPO100" s="129"/>
      <c r="JPP100" s="129"/>
      <c r="JPQ100" s="129"/>
      <c r="JPR100" s="129"/>
      <c r="JPS100" s="129"/>
      <c r="JPT100" s="129"/>
      <c r="JPU100" s="129"/>
      <c r="JPV100" s="129"/>
      <c r="JPW100" s="129"/>
      <c r="JPX100" s="129"/>
      <c r="JPY100" s="129"/>
      <c r="JPZ100" s="129"/>
      <c r="JQA100" s="129"/>
      <c r="JQB100" s="129"/>
      <c r="JQC100" s="129"/>
      <c r="JQD100" s="129"/>
      <c r="JQE100" s="129"/>
      <c r="JQF100" s="129"/>
      <c r="JQG100" s="129"/>
      <c r="JQH100" s="129"/>
      <c r="JQI100" s="129"/>
      <c r="JQJ100" s="129"/>
      <c r="JQK100" s="129"/>
      <c r="JQL100" s="129"/>
      <c r="JQM100" s="129"/>
      <c r="JQN100" s="129"/>
      <c r="JQO100" s="129"/>
      <c r="JQP100" s="129"/>
      <c r="JQQ100" s="129"/>
      <c r="JQR100" s="129"/>
      <c r="JQS100" s="129"/>
      <c r="JQT100" s="129"/>
      <c r="JQU100" s="129"/>
      <c r="JQV100" s="129"/>
      <c r="JQW100" s="129"/>
      <c r="JQX100" s="129"/>
      <c r="JQY100" s="129"/>
      <c r="JQZ100" s="129"/>
      <c r="JRA100" s="129"/>
      <c r="JRB100" s="129"/>
      <c r="JRC100" s="129"/>
      <c r="JRD100" s="129"/>
      <c r="JRE100" s="129"/>
      <c r="JRF100" s="129"/>
      <c r="JRG100" s="129"/>
      <c r="JRH100" s="129"/>
      <c r="JRI100" s="129"/>
      <c r="JRJ100" s="129"/>
      <c r="JRK100" s="129"/>
      <c r="JRL100" s="129"/>
      <c r="JRM100" s="129"/>
      <c r="JRN100" s="129"/>
      <c r="JRO100" s="129"/>
      <c r="JRP100" s="129"/>
      <c r="JRQ100" s="129"/>
      <c r="JRR100" s="129"/>
      <c r="JRS100" s="129"/>
      <c r="JRT100" s="129"/>
      <c r="JRU100" s="129"/>
      <c r="JRV100" s="129"/>
      <c r="JRW100" s="129"/>
      <c r="JRX100" s="129"/>
      <c r="JRY100" s="129"/>
      <c r="JRZ100" s="129"/>
      <c r="JSA100" s="129"/>
      <c r="JSB100" s="129"/>
      <c r="JSC100" s="129"/>
      <c r="JSD100" s="129"/>
      <c r="JSE100" s="129"/>
      <c r="JSF100" s="129"/>
      <c r="JSG100" s="129"/>
      <c r="JSH100" s="129"/>
      <c r="JSI100" s="129"/>
      <c r="JSJ100" s="129"/>
      <c r="JSK100" s="129"/>
      <c r="JSL100" s="129"/>
      <c r="JSM100" s="129"/>
      <c r="JSN100" s="129"/>
      <c r="JSO100" s="129"/>
      <c r="JSP100" s="129"/>
      <c r="JSQ100" s="129"/>
      <c r="JSR100" s="129"/>
      <c r="JSS100" s="129"/>
      <c r="JST100" s="129"/>
      <c r="JSU100" s="129"/>
      <c r="JSV100" s="129"/>
      <c r="JSW100" s="129"/>
      <c r="JSX100" s="129"/>
      <c r="JSY100" s="129"/>
      <c r="JSZ100" s="129"/>
      <c r="JTA100" s="129"/>
      <c r="JTB100" s="129"/>
      <c r="JTC100" s="129"/>
      <c r="JTD100" s="129"/>
      <c r="JTE100" s="129"/>
      <c r="JTF100" s="129"/>
      <c r="JTG100" s="129"/>
      <c r="JTH100" s="129"/>
      <c r="JTI100" s="129"/>
      <c r="JTJ100" s="129"/>
      <c r="JTK100" s="129"/>
      <c r="JTL100" s="129"/>
      <c r="JTM100" s="129"/>
      <c r="JTN100" s="129"/>
      <c r="JTO100" s="129"/>
      <c r="JTP100" s="129"/>
      <c r="JTQ100" s="129"/>
      <c r="JTR100" s="129"/>
      <c r="JTS100" s="129"/>
      <c r="JTT100" s="129"/>
      <c r="JTU100" s="129"/>
      <c r="JTV100" s="129"/>
      <c r="JTW100" s="129"/>
      <c r="JTX100" s="129"/>
      <c r="JTY100" s="129"/>
      <c r="JTZ100" s="129"/>
      <c r="JUA100" s="129"/>
      <c r="JUB100" s="129"/>
      <c r="JUC100" s="129"/>
      <c r="JUD100" s="129"/>
      <c r="JUE100" s="129"/>
      <c r="JUF100" s="129"/>
      <c r="JUG100" s="129"/>
      <c r="JUH100" s="129"/>
      <c r="JUI100" s="129"/>
      <c r="JUJ100" s="129"/>
      <c r="JUK100" s="129"/>
      <c r="JUL100" s="129"/>
      <c r="JUM100" s="129"/>
      <c r="JUN100" s="129"/>
      <c r="JUO100" s="129"/>
      <c r="JUP100" s="129"/>
      <c r="JUQ100" s="129"/>
      <c r="JUR100" s="129"/>
      <c r="JUS100" s="129"/>
      <c r="JUT100" s="129"/>
      <c r="JUU100" s="129"/>
      <c r="JUV100" s="129"/>
      <c r="JUW100" s="129"/>
      <c r="JUX100" s="129"/>
      <c r="JUY100" s="129"/>
      <c r="JUZ100" s="129"/>
      <c r="JVA100" s="129"/>
      <c r="JVB100" s="129"/>
      <c r="JVC100" s="129"/>
      <c r="JVD100" s="129"/>
      <c r="JVE100" s="129"/>
      <c r="JVF100" s="129"/>
      <c r="JVG100" s="129"/>
      <c r="JVH100" s="129"/>
      <c r="JVI100" s="129"/>
      <c r="JVJ100" s="129"/>
      <c r="JVK100" s="129"/>
      <c r="JVL100" s="129"/>
      <c r="JVM100" s="129"/>
      <c r="JVN100" s="129"/>
      <c r="JVO100" s="129"/>
      <c r="JVP100" s="129"/>
      <c r="JVQ100" s="129"/>
      <c r="JVR100" s="129"/>
      <c r="JVS100" s="129"/>
      <c r="JVT100" s="129"/>
      <c r="JVU100" s="129"/>
      <c r="JVV100" s="129"/>
      <c r="JVW100" s="129"/>
      <c r="JVX100" s="129"/>
      <c r="JVY100" s="129"/>
      <c r="JVZ100" s="129"/>
      <c r="JWA100" s="129"/>
      <c r="JWB100" s="129"/>
      <c r="JWC100" s="129"/>
      <c r="JWD100" s="129"/>
      <c r="JWE100" s="129"/>
      <c r="JWF100" s="129"/>
      <c r="JWG100" s="129"/>
      <c r="JWH100" s="129"/>
      <c r="JWI100" s="129"/>
      <c r="JWJ100" s="129"/>
      <c r="JWK100" s="129"/>
      <c r="JWL100" s="129"/>
      <c r="JWM100" s="129"/>
      <c r="JWN100" s="129"/>
      <c r="JWO100" s="129"/>
      <c r="JWP100" s="129"/>
      <c r="JWQ100" s="129"/>
      <c r="JWR100" s="129"/>
      <c r="JWS100" s="129"/>
      <c r="JWT100" s="129"/>
      <c r="JWU100" s="129"/>
      <c r="JWV100" s="129"/>
      <c r="JWW100" s="129"/>
      <c r="JWX100" s="129"/>
      <c r="JWY100" s="129"/>
      <c r="JWZ100" s="129"/>
      <c r="JXA100" s="129"/>
      <c r="JXB100" s="129"/>
      <c r="JXC100" s="129"/>
      <c r="JXD100" s="129"/>
      <c r="JXE100" s="129"/>
      <c r="JXF100" s="129"/>
      <c r="JXG100" s="129"/>
      <c r="JXH100" s="129"/>
      <c r="JXI100" s="129"/>
      <c r="JXJ100" s="129"/>
      <c r="JXK100" s="129"/>
      <c r="JXL100" s="129"/>
      <c r="JXM100" s="129"/>
      <c r="JXN100" s="129"/>
      <c r="JXO100" s="129"/>
      <c r="JXP100" s="129"/>
      <c r="JXQ100" s="129"/>
      <c r="JXR100" s="129"/>
      <c r="JXS100" s="129"/>
      <c r="JXT100" s="129"/>
      <c r="JXU100" s="129"/>
      <c r="JXV100" s="129"/>
      <c r="JXW100" s="129"/>
      <c r="JXX100" s="129"/>
      <c r="JXY100" s="129"/>
      <c r="JXZ100" s="129"/>
      <c r="JYA100" s="129"/>
      <c r="JYB100" s="129"/>
      <c r="JYC100" s="129"/>
      <c r="JYD100" s="129"/>
      <c r="JYE100" s="129"/>
      <c r="JYF100" s="129"/>
      <c r="JYG100" s="129"/>
      <c r="JYH100" s="129"/>
      <c r="JYI100" s="129"/>
      <c r="JYJ100" s="129"/>
      <c r="JYK100" s="129"/>
      <c r="JYL100" s="129"/>
      <c r="JYM100" s="129"/>
      <c r="JYN100" s="129"/>
      <c r="JYO100" s="129"/>
      <c r="JYP100" s="129"/>
      <c r="JYQ100" s="129"/>
      <c r="JYR100" s="129"/>
      <c r="JYS100" s="129"/>
      <c r="JYT100" s="129"/>
      <c r="JYU100" s="129"/>
      <c r="JYV100" s="129"/>
      <c r="JYW100" s="129"/>
      <c r="JYX100" s="129"/>
      <c r="JYY100" s="129"/>
      <c r="JYZ100" s="129"/>
      <c r="JZA100" s="129"/>
      <c r="JZB100" s="129"/>
      <c r="JZC100" s="129"/>
      <c r="JZD100" s="129"/>
      <c r="JZE100" s="129"/>
      <c r="JZF100" s="129"/>
      <c r="JZG100" s="129"/>
      <c r="JZH100" s="129"/>
      <c r="JZI100" s="129"/>
      <c r="JZJ100" s="129"/>
      <c r="JZK100" s="129"/>
      <c r="JZL100" s="129"/>
      <c r="JZM100" s="129"/>
      <c r="JZN100" s="129"/>
      <c r="JZO100" s="129"/>
      <c r="JZP100" s="129"/>
      <c r="JZQ100" s="129"/>
      <c r="JZR100" s="129"/>
      <c r="JZS100" s="129"/>
      <c r="JZT100" s="129"/>
      <c r="JZU100" s="129"/>
      <c r="JZV100" s="129"/>
      <c r="JZW100" s="129"/>
      <c r="JZX100" s="129"/>
      <c r="JZY100" s="129"/>
      <c r="JZZ100" s="129"/>
      <c r="KAA100" s="129"/>
      <c r="KAB100" s="129"/>
      <c r="KAC100" s="129"/>
      <c r="KAD100" s="129"/>
      <c r="KAE100" s="129"/>
      <c r="KAF100" s="129"/>
      <c r="KAG100" s="129"/>
      <c r="KAH100" s="129"/>
      <c r="KAI100" s="129"/>
      <c r="KAJ100" s="129"/>
      <c r="KAK100" s="129"/>
      <c r="KAL100" s="129"/>
      <c r="KAM100" s="129"/>
      <c r="KAN100" s="129"/>
      <c r="KAO100" s="129"/>
      <c r="KAP100" s="129"/>
      <c r="KAQ100" s="129"/>
      <c r="KAR100" s="129"/>
      <c r="KAS100" s="129"/>
      <c r="KAT100" s="129"/>
      <c r="KAU100" s="129"/>
      <c r="KAV100" s="129"/>
      <c r="KAW100" s="129"/>
      <c r="KAX100" s="129"/>
      <c r="KAY100" s="129"/>
      <c r="KAZ100" s="129"/>
      <c r="KBA100" s="129"/>
      <c r="KBB100" s="129"/>
      <c r="KBC100" s="129"/>
      <c r="KBD100" s="129"/>
      <c r="KBE100" s="129"/>
      <c r="KBF100" s="129"/>
      <c r="KBG100" s="129"/>
      <c r="KBH100" s="129"/>
      <c r="KBI100" s="129"/>
      <c r="KBJ100" s="129"/>
      <c r="KBK100" s="129"/>
      <c r="KBL100" s="129"/>
      <c r="KBM100" s="129"/>
      <c r="KBN100" s="129"/>
      <c r="KBO100" s="129"/>
      <c r="KBP100" s="129"/>
      <c r="KBQ100" s="129"/>
      <c r="KBR100" s="129"/>
      <c r="KBS100" s="129"/>
      <c r="KBT100" s="129"/>
      <c r="KBU100" s="129"/>
      <c r="KBV100" s="129"/>
      <c r="KBW100" s="129"/>
      <c r="KBX100" s="129"/>
      <c r="KBY100" s="129"/>
      <c r="KBZ100" s="129"/>
      <c r="KCA100" s="129"/>
      <c r="KCB100" s="129"/>
      <c r="KCC100" s="129"/>
      <c r="KCD100" s="129"/>
      <c r="KCE100" s="129"/>
      <c r="KCF100" s="129"/>
      <c r="KCG100" s="129"/>
      <c r="KCH100" s="129"/>
      <c r="KCI100" s="129"/>
      <c r="KCJ100" s="129"/>
      <c r="KCK100" s="129"/>
      <c r="KCL100" s="129"/>
      <c r="KCM100" s="129"/>
      <c r="KCN100" s="129"/>
      <c r="KCO100" s="129"/>
      <c r="KCP100" s="129"/>
      <c r="KCQ100" s="129"/>
      <c r="KCR100" s="129"/>
      <c r="KCS100" s="129"/>
      <c r="KCT100" s="129"/>
      <c r="KCU100" s="129"/>
      <c r="KCV100" s="129"/>
      <c r="KCW100" s="129"/>
      <c r="KCX100" s="129"/>
      <c r="KCY100" s="129"/>
      <c r="KCZ100" s="129"/>
      <c r="KDA100" s="129"/>
      <c r="KDB100" s="129"/>
      <c r="KDC100" s="129"/>
      <c r="KDD100" s="129"/>
      <c r="KDE100" s="129"/>
      <c r="KDF100" s="129"/>
      <c r="KDG100" s="129"/>
      <c r="KDH100" s="129"/>
      <c r="KDI100" s="129"/>
      <c r="KDJ100" s="129"/>
      <c r="KDK100" s="129"/>
      <c r="KDL100" s="129"/>
      <c r="KDM100" s="129"/>
      <c r="KDN100" s="129"/>
      <c r="KDO100" s="129"/>
      <c r="KDP100" s="129"/>
      <c r="KDQ100" s="129"/>
      <c r="KDR100" s="129"/>
      <c r="KDS100" s="129"/>
      <c r="KDT100" s="129"/>
      <c r="KDU100" s="129"/>
      <c r="KDV100" s="129"/>
      <c r="KDW100" s="129"/>
      <c r="KDX100" s="129"/>
      <c r="KDY100" s="129"/>
      <c r="KDZ100" s="129"/>
      <c r="KEA100" s="129"/>
      <c r="KEB100" s="129"/>
      <c r="KEC100" s="129"/>
      <c r="KED100" s="129"/>
      <c r="KEE100" s="129"/>
      <c r="KEF100" s="129"/>
      <c r="KEG100" s="129"/>
      <c r="KEH100" s="129"/>
      <c r="KEI100" s="129"/>
      <c r="KEJ100" s="129"/>
      <c r="KEK100" s="129"/>
      <c r="KEL100" s="129"/>
      <c r="KEM100" s="129"/>
      <c r="KEN100" s="129"/>
      <c r="KEO100" s="129"/>
      <c r="KEP100" s="129"/>
      <c r="KEQ100" s="129"/>
      <c r="KER100" s="129"/>
      <c r="KES100" s="129"/>
      <c r="KET100" s="129"/>
      <c r="KEU100" s="129"/>
      <c r="KEV100" s="129"/>
      <c r="KEW100" s="129"/>
      <c r="KEX100" s="129"/>
      <c r="KEY100" s="129"/>
      <c r="KEZ100" s="129"/>
      <c r="KFA100" s="129"/>
      <c r="KFB100" s="129"/>
      <c r="KFC100" s="129"/>
      <c r="KFD100" s="129"/>
      <c r="KFE100" s="129"/>
      <c r="KFF100" s="129"/>
      <c r="KFG100" s="129"/>
      <c r="KFH100" s="129"/>
      <c r="KFI100" s="129"/>
      <c r="KFJ100" s="129"/>
      <c r="KFK100" s="129"/>
      <c r="KFL100" s="129"/>
      <c r="KFM100" s="129"/>
      <c r="KFN100" s="129"/>
      <c r="KFO100" s="129"/>
      <c r="KFP100" s="129"/>
      <c r="KFQ100" s="129"/>
      <c r="KFR100" s="129"/>
      <c r="KFS100" s="129"/>
      <c r="KFT100" s="129"/>
      <c r="KFU100" s="129"/>
      <c r="KFV100" s="129"/>
      <c r="KFW100" s="129"/>
      <c r="KFX100" s="129"/>
      <c r="KFY100" s="129"/>
      <c r="KFZ100" s="129"/>
      <c r="KGA100" s="129"/>
      <c r="KGB100" s="129"/>
      <c r="KGC100" s="129"/>
      <c r="KGD100" s="129"/>
      <c r="KGE100" s="129"/>
      <c r="KGF100" s="129"/>
      <c r="KGG100" s="129"/>
      <c r="KGH100" s="129"/>
      <c r="KGI100" s="129"/>
      <c r="KGJ100" s="129"/>
      <c r="KGK100" s="129"/>
      <c r="KGL100" s="129"/>
      <c r="KGM100" s="129"/>
      <c r="KGN100" s="129"/>
      <c r="KGO100" s="129"/>
      <c r="KGP100" s="129"/>
      <c r="KGQ100" s="129"/>
      <c r="KGR100" s="129"/>
      <c r="KGS100" s="129"/>
      <c r="KGT100" s="129"/>
      <c r="KGU100" s="129"/>
      <c r="KGV100" s="129"/>
      <c r="KGW100" s="129"/>
      <c r="KGX100" s="129"/>
      <c r="KGY100" s="129"/>
      <c r="KGZ100" s="129"/>
      <c r="KHA100" s="129"/>
      <c r="KHB100" s="129"/>
      <c r="KHC100" s="129"/>
      <c r="KHD100" s="129"/>
      <c r="KHE100" s="129"/>
      <c r="KHF100" s="129"/>
      <c r="KHG100" s="129"/>
      <c r="KHH100" s="129"/>
      <c r="KHI100" s="129"/>
      <c r="KHJ100" s="129"/>
      <c r="KHK100" s="129"/>
      <c r="KHL100" s="129"/>
      <c r="KHM100" s="129"/>
      <c r="KHN100" s="129"/>
      <c r="KHO100" s="129"/>
      <c r="KHP100" s="129"/>
      <c r="KHQ100" s="129"/>
      <c r="KHR100" s="129"/>
      <c r="KHS100" s="129"/>
      <c r="KHT100" s="129"/>
      <c r="KHU100" s="129"/>
      <c r="KHV100" s="129"/>
      <c r="KHW100" s="129"/>
      <c r="KHX100" s="129"/>
      <c r="KHY100" s="129"/>
      <c r="KHZ100" s="129"/>
      <c r="KIA100" s="129"/>
      <c r="KIB100" s="129"/>
      <c r="KIC100" s="129"/>
      <c r="KID100" s="129"/>
      <c r="KIE100" s="129"/>
      <c r="KIF100" s="129"/>
      <c r="KIG100" s="129"/>
      <c r="KIH100" s="129"/>
      <c r="KII100" s="129"/>
      <c r="KIJ100" s="129"/>
      <c r="KIK100" s="129"/>
      <c r="KIL100" s="129"/>
      <c r="KIM100" s="129"/>
      <c r="KIN100" s="129"/>
      <c r="KIO100" s="129"/>
      <c r="KIP100" s="129"/>
      <c r="KIQ100" s="129"/>
      <c r="KIR100" s="129"/>
      <c r="KIS100" s="129"/>
      <c r="KIT100" s="129"/>
      <c r="KIU100" s="129"/>
      <c r="KIV100" s="129"/>
      <c r="KIW100" s="129"/>
      <c r="KIX100" s="129"/>
      <c r="KIY100" s="129"/>
      <c r="KIZ100" s="129"/>
      <c r="KJA100" s="129"/>
      <c r="KJB100" s="129"/>
      <c r="KJC100" s="129"/>
      <c r="KJD100" s="129"/>
      <c r="KJE100" s="129"/>
      <c r="KJF100" s="129"/>
      <c r="KJG100" s="129"/>
      <c r="KJH100" s="129"/>
      <c r="KJI100" s="129"/>
      <c r="KJJ100" s="129"/>
      <c r="KJK100" s="129"/>
      <c r="KJL100" s="129"/>
      <c r="KJM100" s="129"/>
      <c r="KJN100" s="129"/>
      <c r="KJO100" s="129"/>
      <c r="KJP100" s="129"/>
      <c r="KJQ100" s="129"/>
      <c r="KJR100" s="129"/>
      <c r="KJS100" s="129"/>
      <c r="KJT100" s="129"/>
      <c r="KJU100" s="129"/>
      <c r="KJV100" s="129"/>
      <c r="KJW100" s="129"/>
      <c r="KJX100" s="129"/>
      <c r="KJY100" s="129"/>
      <c r="KJZ100" s="129"/>
      <c r="KKA100" s="129"/>
      <c r="KKB100" s="129"/>
      <c r="KKC100" s="129"/>
      <c r="KKD100" s="129"/>
      <c r="KKE100" s="129"/>
      <c r="KKF100" s="129"/>
      <c r="KKG100" s="129"/>
      <c r="KKH100" s="129"/>
      <c r="KKI100" s="129"/>
      <c r="KKJ100" s="129"/>
      <c r="KKK100" s="129"/>
      <c r="KKL100" s="129"/>
      <c r="KKM100" s="129"/>
      <c r="KKN100" s="129"/>
      <c r="KKO100" s="129"/>
      <c r="KKP100" s="129"/>
      <c r="KKQ100" s="129"/>
      <c r="KKR100" s="129"/>
      <c r="KKS100" s="129"/>
      <c r="KKT100" s="129"/>
      <c r="KKU100" s="129"/>
      <c r="KKV100" s="129"/>
      <c r="KKW100" s="129"/>
      <c r="KKX100" s="129"/>
      <c r="KKY100" s="129"/>
      <c r="KKZ100" s="129"/>
      <c r="KLA100" s="129"/>
      <c r="KLB100" s="129"/>
      <c r="KLC100" s="129"/>
      <c r="KLD100" s="129"/>
      <c r="KLE100" s="129"/>
      <c r="KLF100" s="129"/>
      <c r="KLG100" s="129"/>
      <c r="KLH100" s="129"/>
      <c r="KLI100" s="129"/>
      <c r="KLJ100" s="129"/>
      <c r="KLK100" s="129"/>
      <c r="KLL100" s="129"/>
      <c r="KLM100" s="129"/>
      <c r="KLN100" s="129"/>
      <c r="KLO100" s="129"/>
      <c r="KLP100" s="129"/>
      <c r="KLQ100" s="129"/>
      <c r="KLR100" s="129"/>
      <c r="KLS100" s="129"/>
      <c r="KLT100" s="129"/>
      <c r="KLU100" s="129"/>
      <c r="KLV100" s="129"/>
      <c r="KLW100" s="129"/>
      <c r="KLX100" s="129"/>
      <c r="KLY100" s="129"/>
      <c r="KLZ100" s="129"/>
      <c r="KMA100" s="129"/>
      <c r="KMB100" s="129"/>
      <c r="KMC100" s="129"/>
      <c r="KMD100" s="129"/>
      <c r="KME100" s="129"/>
      <c r="KMF100" s="129"/>
      <c r="KMG100" s="129"/>
      <c r="KMH100" s="129"/>
      <c r="KMI100" s="129"/>
      <c r="KMJ100" s="129"/>
      <c r="KMK100" s="129"/>
      <c r="KML100" s="129"/>
      <c r="KMM100" s="129"/>
      <c r="KMN100" s="129"/>
      <c r="KMO100" s="129"/>
      <c r="KMP100" s="129"/>
      <c r="KMQ100" s="129"/>
      <c r="KMR100" s="129"/>
      <c r="KMS100" s="129"/>
      <c r="KMT100" s="129"/>
      <c r="KMU100" s="129"/>
      <c r="KMV100" s="129"/>
      <c r="KMW100" s="129"/>
      <c r="KMX100" s="129"/>
      <c r="KMY100" s="129"/>
      <c r="KMZ100" s="129"/>
      <c r="KNA100" s="129"/>
      <c r="KNB100" s="129"/>
      <c r="KNC100" s="129"/>
      <c r="KND100" s="129"/>
      <c r="KNE100" s="129"/>
      <c r="KNF100" s="129"/>
      <c r="KNG100" s="129"/>
      <c r="KNH100" s="129"/>
      <c r="KNI100" s="129"/>
      <c r="KNJ100" s="129"/>
      <c r="KNK100" s="129"/>
      <c r="KNL100" s="129"/>
      <c r="KNM100" s="129"/>
      <c r="KNN100" s="129"/>
      <c r="KNO100" s="129"/>
      <c r="KNP100" s="129"/>
      <c r="KNQ100" s="129"/>
      <c r="KNR100" s="129"/>
      <c r="KNS100" s="129"/>
      <c r="KNT100" s="129"/>
      <c r="KNU100" s="129"/>
      <c r="KNV100" s="129"/>
      <c r="KNW100" s="129"/>
      <c r="KNX100" s="129"/>
      <c r="KNY100" s="129"/>
      <c r="KNZ100" s="129"/>
      <c r="KOA100" s="129"/>
      <c r="KOB100" s="129"/>
      <c r="KOC100" s="129"/>
      <c r="KOD100" s="129"/>
      <c r="KOE100" s="129"/>
      <c r="KOF100" s="129"/>
      <c r="KOG100" s="129"/>
      <c r="KOH100" s="129"/>
      <c r="KOI100" s="129"/>
      <c r="KOJ100" s="129"/>
      <c r="KOK100" s="129"/>
      <c r="KOL100" s="129"/>
      <c r="KOM100" s="129"/>
      <c r="KON100" s="129"/>
      <c r="KOO100" s="129"/>
      <c r="KOP100" s="129"/>
      <c r="KOQ100" s="129"/>
      <c r="KOR100" s="129"/>
      <c r="KOS100" s="129"/>
      <c r="KOT100" s="129"/>
      <c r="KOU100" s="129"/>
      <c r="KOV100" s="129"/>
      <c r="KOW100" s="129"/>
      <c r="KOX100" s="129"/>
      <c r="KOY100" s="129"/>
      <c r="KOZ100" s="129"/>
      <c r="KPA100" s="129"/>
      <c r="KPB100" s="129"/>
      <c r="KPC100" s="129"/>
      <c r="KPD100" s="129"/>
      <c r="KPE100" s="129"/>
      <c r="KPF100" s="129"/>
      <c r="KPG100" s="129"/>
      <c r="KPH100" s="129"/>
      <c r="KPI100" s="129"/>
      <c r="KPJ100" s="129"/>
      <c r="KPK100" s="129"/>
      <c r="KPL100" s="129"/>
      <c r="KPM100" s="129"/>
      <c r="KPN100" s="129"/>
      <c r="KPO100" s="129"/>
      <c r="KPP100" s="129"/>
      <c r="KPQ100" s="129"/>
      <c r="KPR100" s="129"/>
      <c r="KPS100" s="129"/>
      <c r="KPT100" s="129"/>
      <c r="KPU100" s="129"/>
      <c r="KPV100" s="129"/>
      <c r="KPW100" s="129"/>
      <c r="KPX100" s="129"/>
      <c r="KPY100" s="129"/>
      <c r="KPZ100" s="129"/>
      <c r="KQA100" s="129"/>
      <c r="KQB100" s="129"/>
      <c r="KQC100" s="129"/>
      <c r="KQD100" s="129"/>
      <c r="KQE100" s="129"/>
      <c r="KQF100" s="129"/>
      <c r="KQG100" s="129"/>
      <c r="KQH100" s="129"/>
      <c r="KQI100" s="129"/>
      <c r="KQJ100" s="129"/>
      <c r="KQK100" s="129"/>
      <c r="KQL100" s="129"/>
      <c r="KQM100" s="129"/>
      <c r="KQN100" s="129"/>
      <c r="KQO100" s="129"/>
      <c r="KQP100" s="129"/>
      <c r="KQQ100" s="129"/>
      <c r="KQR100" s="129"/>
      <c r="KQS100" s="129"/>
      <c r="KQT100" s="129"/>
      <c r="KQU100" s="129"/>
      <c r="KQV100" s="129"/>
      <c r="KQW100" s="129"/>
      <c r="KQX100" s="129"/>
      <c r="KQY100" s="129"/>
      <c r="KQZ100" s="129"/>
      <c r="KRA100" s="129"/>
      <c r="KRB100" s="129"/>
      <c r="KRC100" s="129"/>
      <c r="KRD100" s="129"/>
      <c r="KRE100" s="129"/>
      <c r="KRF100" s="129"/>
      <c r="KRG100" s="129"/>
      <c r="KRH100" s="129"/>
      <c r="KRI100" s="129"/>
      <c r="KRJ100" s="129"/>
      <c r="KRK100" s="129"/>
      <c r="KRL100" s="129"/>
      <c r="KRM100" s="129"/>
      <c r="KRN100" s="129"/>
      <c r="KRO100" s="129"/>
      <c r="KRP100" s="129"/>
      <c r="KRQ100" s="129"/>
      <c r="KRR100" s="129"/>
      <c r="KRS100" s="129"/>
      <c r="KRT100" s="129"/>
      <c r="KRU100" s="129"/>
      <c r="KRV100" s="129"/>
      <c r="KRW100" s="129"/>
      <c r="KRX100" s="129"/>
      <c r="KRY100" s="129"/>
      <c r="KRZ100" s="129"/>
      <c r="KSA100" s="129"/>
      <c r="KSB100" s="129"/>
      <c r="KSC100" s="129"/>
      <c r="KSD100" s="129"/>
      <c r="KSE100" s="129"/>
      <c r="KSF100" s="129"/>
      <c r="KSG100" s="129"/>
      <c r="KSH100" s="129"/>
      <c r="KSI100" s="129"/>
      <c r="KSJ100" s="129"/>
      <c r="KSK100" s="129"/>
      <c r="KSL100" s="129"/>
      <c r="KSM100" s="129"/>
      <c r="KSN100" s="129"/>
      <c r="KSO100" s="129"/>
      <c r="KSP100" s="129"/>
      <c r="KSQ100" s="129"/>
      <c r="KSR100" s="129"/>
      <c r="KSS100" s="129"/>
      <c r="KST100" s="129"/>
      <c r="KSU100" s="129"/>
      <c r="KSV100" s="129"/>
      <c r="KSW100" s="129"/>
      <c r="KSX100" s="129"/>
      <c r="KSY100" s="129"/>
      <c r="KSZ100" s="129"/>
      <c r="KTA100" s="129"/>
      <c r="KTB100" s="129"/>
      <c r="KTC100" s="129"/>
      <c r="KTD100" s="129"/>
      <c r="KTE100" s="129"/>
      <c r="KTF100" s="129"/>
      <c r="KTG100" s="129"/>
      <c r="KTH100" s="129"/>
      <c r="KTI100" s="129"/>
      <c r="KTJ100" s="129"/>
      <c r="KTK100" s="129"/>
      <c r="KTL100" s="129"/>
      <c r="KTM100" s="129"/>
      <c r="KTN100" s="129"/>
      <c r="KTO100" s="129"/>
      <c r="KTP100" s="129"/>
      <c r="KTQ100" s="129"/>
      <c r="KTR100" s="129"/>
      <c r="KTS100" s="129"/>
      <c r="KTT100" s="129"/>
      <c r="KTU100" s="129"/>
      <c r="KTV100" s="129"/>
      <c r="KTW100" s="129"/>
      <c r="KTX100" s="129"/>
      <c r="KTY100" s="129"/>
      <c r="KTZ100" s="129"/>
      <c r="KUA100" s="129"/>
      <c r="KUB100" s="129"/>
      <c r="KUC100" s="129"/>
      <c r="KUD100" s="129"/>
      <c r="KUE100" s="129"/>
      <c r="KUF100" s="129"/>
      <c r="KUG100" s="129"/>
      <c r="KUH100" s="129"/>
      <c r="KUI100" s="129"/>
      <c r="KUJ100" s="129"/>
      <c r="KUK100" s="129"/>
      <c r="KUL100" s="129"/>
      <c r="KUM100" s="129"/>
      <c r="KUN100" s="129"/>
      <c r="KUO100" s="129"/>
      <c r="KUP100" s="129"/>
      <c r="KUQ100" s="129"/>
      <c r="KUR100" s="129"/>
      <c r="KUS100" s="129"/>
      <c r="KUT100" s="129"/>
      <c r="KUU100" s="129"/>
      <c r="KUV100" s="129"/>
      <c r="KUW100" s="129"/>
      <c r="KUX100" s="129"/>
      <c r="KUY100" s="129"/>
      <c r="KUZ100" s="129"/>
      <c r="KVA100" s="129"/>
      <c r="KVB100" s="129"/>
      <c r="KVC100" s="129"/>
      <c r="KVD100" s="129"/>
      <c r="KVE100" s="129"/>
      <c r="KVF100" s="129"/>
      <c r="KVG100" s="129"/>
      <c r="KVH100" s="129"/>
      <c r="KVI100" s="129"/>
      <c r="KVJ100" s="129"/>
      <c r="KVK100" s="129"/>
      <c r="KVL100" s="129"/>
      <c r="KVM100" s="129"/>
      <c r="KVN100" s="129"/>
      <c r="KVO100" s="129"/>
      <c r="KVP100" s="129"/>
      <c r="KVQ100" s="129"/>
      <c r="KVR100" s="129"/>
      <c r="KVS100" s="129"/>
      <c r="KVT100" s="129"/>
      <c r="KVU100" s="129"/>
      <c r="KVV100" s="129"/>
      <c r="KVW100" s="129"/>
      <c r="KVX100" s="129"/>
      <c r="KVY100" s="129"/>
      <c r="KVZ100" s="129"/>
      <c r="KWA100" s="129"/>
      <c r="KWB100" s="129"/>
      <c r="KWC100" s="129"/>
      <c r="KWD100" s="129"/>
      <c r="KWE100" s="129"/>
      <c r="KWF100" s="129"/>
      <c r="KWG100" s="129"/>
      <c r="KWH100" s="129"/>
      <c r="KWI100" s="129"/>
      <c r="KWJ100" s="129"/>
      <c r="KWK100" s="129"/>
      <c r="KWL100" s="129"/>
      <c r="KWM100" s="129"/>
      <c r="KWN100" s="129"/>
      <c r="KWO100" s="129"/>
      <c r="KWP100" s="129"/>
      <c r="KWQ100" s="129"/>
      <c r="KWR100" s="129"/>
      <c r="KWS100" s="129"/>
      <c r="KWT100" s="129"/>
      <c r="KWU100" s="129"/>
      <c r="KWV100" s="129"/>
      <c r="KWW100" s="129"/>
      <c r="KWX100" s="129"/>
      <c r="KWY100" s="129"/>
      <c r="KWZ100" s="129"/>
      <c r="KXA100" s="129"/>
      <c r="KXB100" s="129"/>
      <c r="KXC100" s="129"/>
      <c r="KXD100" s="129"/>
      <c r="KXE100" s="129"/>
      <c r="KXF100" s="129"/>
      <c r="KXG100" s="129"/>
      <c r="KXH100" s="129"/>
      <c r="KXI100" s="129"/>
      <c r="KXJ100" s="129"/>
      <c r="KXK100" s="129"/>
      <c r="KXL100" s="129"/>
      <c r="KXM100" s="129"/>
      <c r="KXN100" s="129"/>
      <c r="KXO100" s="129"/>
      <c r="KXP100" s="129"/>
      <c r="KXQ100" s="129"/>
      <c r="KXR100" s="129"/>
      <c r="KXS100" s="129"/>
      <c r="KXT100" s="129"/>
      <c r="KXU100" s="129"/>
      <c r="KXV100" s="129"/>
      <c r="KXW100" s="129"/>
      <c r="KXX100" s="129"/>
      <c r="KXY100" s="129"/>
      <c r="KXZ100" s="129"/>
      <c r="KYA100" s="129"/>
      <c r="KYB100" s="129"/>
      <c r="KYC100" s="129"/>
      <c r="KYD100" s="129"/>
      <c r="KYE100" s="129"/>
      <c r="KYF100" s="129"/>
      <c r="KYG100" s="129"/>
      <c r="KYH100" s="129"/>
      <c r="KYI100" s="129"/>
      <c r="KYJ100" s="129"/>
      <c r="KYK100" s="129"/>
      <c r="KYL100" s="129"/>
      <c r="KYM100" s="129"/>
      <c r="KYN100" s="129"/>
      <c r="KYO100" s="129"/>
      <c r="KYP100" s="129"/>
      <c r="KYQ100" s="129"/>
      <c r="KYR100" s="129"/>
      <c r="KYS100" s="129"/>
      <c r="KYT100" s="129"/>
      <c r="KYU100" s="129"/>
      <c r="KYV100" s="129"/>
      <c r="KYW100" s="129"/>
      <c r="KYX100" s="129"/>
      <c r="KYY100" s="129"/>
      <c r="KYZ100" s="129"/>
      <c r="KZA100" s="129"/>
      <c r="KZB100" s="129"/>
      <c r="KZC100" s="129"/>
      <c r="KZD100" s="129"/>
      <c r="KZE100" s="129"/>
      <c r="KZF100" s="129"/>
      <c r="KZG100" s="129"/>
      <c r="KZH100" s="129"/>
      <c r="KZI100" s="129"/>
      <c r="KZJ100" s="129"/>
      <c r="KZK100" s="129"/>
      <c r="KZL100" s="129"/>
      <c r="KZM100" s="129"/>
      <c r="KZN100" s="129"/>
      <c r="KZO100" s="129"/>
      <c r="KZP100" s="129"/>
      <c r="KZQ100" s="129"/>
      <c r="KZR100" s="129"/>
      <c r="KZS100" s="129"/>
      <c r="KZT100" s="129"/>
      <c r="KZU100" s="129"/>
      <c r="KZV100" s="129"/>
      <c r="KZW100" s="129"/>
      <c r="KZX100" s="129"/>
      <c r="KZY100" s="129"/>
      <c r="KZZ100" s="129"/>
      <c r="LAA100" s="129"/>
      <c r="LAB100" s="129"/>
      <c r="LAC100" s="129"/>
      <c r="LAD100" s="129"/>
      <c r="LAE100" s="129"/>
      <c r="LAF100" s="129"/>
      <c r="LAG100" s="129"/>
      <c r="LAH100" s="129"/>
      <c r="LAI100" s="129"/>
      <c r="LAJ100" s="129"/>
      <c r="LAK100" s="129"/>
      <c r="LAL100" s="129"/>
      <c r="LAM100" s="129"/>
      <c r="LAN100" s="129"/>
      <c r="LAO100" s="129"/>
      <c r="LAP100" s="129"/>
      <c r="LAQ100" s="129"/>
      <c r="LAR100" s="129"/>
      <c r="LAS100" s="129"/>
      <c r="LAT100" s="129"/>
      <c r="LAU100" s="129"/>
      <c r="LAV100" s="129"/>
      <c r="LAW100" s="129"/>
      <c r="LAX100" s="129"/>
      <c r="LAY100" s="129"/>
      <c r="LAZ100" s="129"/>
      <c r="LBA100" s="129"/>
      <c r="LBB100" s="129"/>
      <c r="LBC100" s="129"/>
      <c r="LBD100" s="129"/>
      <c r="LBE100" s="129"/>
      <c r="LBF100" s="129"/>
      <c r="LBG100" s="129"/>
      <c r="LBH100" s="129"/>
      <c r="LBI100" s="129"/>
      <c r="LBJ100" s="129"/>
      <c r="LBK100" s="129"/>
      <c r="LBL100" s="129"/>
      <c r="LBM100" s="129"/>
      <c r="LBN100" s="129"/>
      <c r="LBO100" s="129"/>
      <c r="LBP100" s="129"/>
      <c r="LBQ100" s="129"/>
      <c r="LBR100" s="129"/>
      <c r="LBS100" s="129"/>
      <c r="LBT100" s="129"/>
      <c r="LBU100" s="129"/>
      <c r="LBV100" s="129"/>
      <c r="LBW100" s="129"/>
      <c r="LBX100" s="129"/>
      <c r="LBY100" s="129"/>
      <c r="LBZ100" s="129"/>
      <c r="LCA100" s="129"/>
      <c r="LCB100" s="129"/>
      <c r="LCC100" s="129"/>
      <c r="LCD100" s="129"/>
      <c r="LCE100" s="129"/>
      <c r="LCF100" s="129"/>
      <c r="LCG100" s="129"/>
      <c r="LCH100" s="129"/>
      <c r="LCI100" s="129"/>
      <c r="LCJ100" s="129"/>
      <c r="LCK100" s="129"/>
      <c r="LCL100" s="129"/>
      <c r="LCM100" s="129"/>
      <c r="LCN100" s="129"/>
      <c r="LCO100" s="129"/>
      <c r="LCP100" s="129"/>
      <c r="LCQ100" s="129"/>
      <c r="LCR100" s="129"/>
      <c r="LCS100" s="129"/>
      <c r="LCT100" s="129"/>
      <c r="LCU100" s="129"/>
      <c r="LCV100" s="129"/>
      <c r="LCW100" s="129"/>
      <c r="LCX100" s="129"/>
      <c r="LCY100" s="129"/>
      <c r="LCZ100" s="129"/>
      <c r="LDA100" s="129"/>
      <c r="LDB100" s="129"/>
      <c r="LDC100" s="129"/>
      <c r="LDD100" s="129"/>
      <c r="LDE100" s="129"/>
      <c r="LDF100" s="129"/>
      <c r="LDG100" s="129"/>
      <c r="LDH100" s="129"/>
      <c r="LDI100" s="129"/>
      <c r="LDJ100" s="129"/>
      <c r="LDK100" s="129"/>
      <c r="LDL100" s="129"/>
      <c r="LDM100" s="129"/>
      <c r="LDN100" s="129"/>
      <c r="LDO100" s="129"/>
      <c r="LDP100" s="129"/>
      <c r="LDQ100" s="129"/>
      <c r="LDR100" s="129"/>
      <c r="LDS100" s="129"/>
      <c r="LDT100" s="129"/>
      <c r="LDU100" s="129"/>
      <c r="LDV100" s="129"/>
      <c r="LDW100" s="129"/>
      <c r="LDX100" s="129"/>
      <c r="LDY100" s="129"/>
      <c r="LDZ100" s="129"/>
      <c r="LEA100" s="129"/>
      <c r="LEB100" s="129"/>
      <c r="LEC100" s="129"/>
      <c r="LED100" s="129"/>
      <c r="LEE100" s="129"/>
      <c r="LEF100" s="129"/>
      <c r="LEG100" s="129"/>
      <c r="LEH100" s="129"/>
      <c r="LEI100" s="129"/>
      <c r="LEJ100" s="129"/>
      <c r="LEK100" s="129"/>
      <c r="LEL100" s="129"/>
      <c r="LEM100" s="129"/>
      <c r="LEN100" s="129"/>
      <c r="LEO100" s="129"/>
      <c r="LEP100" s="129"/>
      <c r="LEQ100" s="129"/>
      <c r="LER100" s="129"/>
      <c r="LES100" s="129"/>
      <c r="LET100" s="129"/>
      <c r="LEU100" s="129"/>
      <c r="LEV100" s="129"/>
      <c r="LEW100" s="129"/>
      <c r="LEX100" s="129"/>
      <c r="LEY100" s="129"/>
      <c r="LEZ100" s="129"/>
      <c r="LFA100" s="129"/>
      <c r="LFB100" s="129"/>
      <c r="LFC100" s="129"/>
      <c r="LFD100" s="129"/>
      <c r="LFE100" s="129"/>
      <c r="LFF100" s="129"/>
      <c r="LFG100" s="129"/>
      <c r="LFH100" s="129"/>
      <c r="LFI100" s="129"/>
      <c r="LFJ100" s="129"/>
      <c r="LFK100" s="129"/>
      <c r="LFL100" s="129"/>
      <c r="LFM100" s="129"/>
      <c r="LFN100" s="129"/>
      <c r="LFO100" s="129"/>
      <c r="LFP100" s="129"/>
      <c r="LFQ100" s="129"/>
      <c r="LFR100" s="129"/>
      <c r="LFS100" s="129"/>
      <c r="LFT100" s="129"/>
      <c r="LFU100" s="129"/>
      <c r="LFV100" s="129"/>
      <c r="LFW100" s="129"/>
      <c r="LFX100" s="129"/>
      <c r="LFY100" s="129"/>
      <c r="LFZ100" s="129"/>
      <c r="LGA100" s="129"/>
      <c r="LGB100" s="129"/>
      <c r="LGC100" s="129"/>
      <c r="LGD100" s="129"/>
      <c r="LGE100" s="129"/>
      <c r="LGF100" s="129"/>
      <c r="LGG100" s="129"/>
      <c r="LGH100" s="129"/>
      <c r="LGI100" s="129"/>
      <c r="LGJ100" s="129"/>
      <c r="LGK100" s="129"/>
      <c r="LGL100" s="129"/>
      <c r="LGM100" s="129"/>
      <c r="LGN100" s="129"/>
      <c r="LGO100" s="129"/>
      <c r="LGP100" s="129"/>
      <c r="LGQ100" s="129"/>
      <c r="LGR100" s="129"/>
      <c r="LGS100" s="129"/>
      <c r="LGT100" s="129"/>
      <c r="LGU100" s="129"/>
      <c r="LGV100" s="129"/>
      <c r="LGW100" s="129"/>
      <c r="LGX100" s="129"/>
      <c r="LGY100" s="129"/>
      <c r="LGZ100" s="129"/>
      <c r="LHA100" s="129"/>
      <c r="LHB100" s="129"/>
      <c r="LHC100" s="129"/>
      <c r="LHD100" s="129"/>
      <c r="LHE100" s="129"/>
      <c r="LHF100" s="129"/>
      <c r="LHG100" s="129"/>
      <c r="LHH100" s="129"/>
      <c r="LHI100" s="129"/>
      <c r="LHJ100" s="129"/>
      <c r="LHK100" s="129"/>
      <c r="LHL100" s="129"/>
      <c r="LHM100" s="129"/>
      <c r="LHN100" s="129"/>
      <c r="LHO100" s="129"/>
      <c r="LHP100" s="129"/>
      <c r="LHQ100" s="129"/>
      <c r="LHR100" s="129"/>
      <c r="LHS100" s="129"/>
      <c r="LHT100" s="129"/>
      <c r="LHU100" s="129"/>
      <c r="LHV100" s="129"/>
      <c r="LHW100" s="129"/>
      <c r="LHX100" s="129"/>
      <c r="LHY100" s="129"/>
      <c r="LHZ100" s="129"/>
      <c r="LIA100" s="129"/>
      <c r="LIB100" s="129"/>
      <c r="LIC100" s="129"/>
      <c r="LID100" s="129"/>
      <c r="LIE100" s="129"/>
      <c r="LIF100" s="129"/>
      <c r="LIG100" s="129"/>
      <c r="LIH100" s="129"/>
      <c r="LII100" s="129"/>
      <c r="LIJ100" s="129"/>
      <c r="LIK100" s="129"/>
      <c r="LIL100" s="129"/>
      <c r="LIM100" s="129"/>
      <c r="LIN100" s="129"/>
      <c r="LIO100" s="129"/>
      <c r="LIP100" s="129"/>
      <c r="LIQ100" s="129"/>
      <c r="LIR100" s="129"/>
      <c r="LIS100" s="129"/>
      <c r="LIT100" s="129"/>
      <c r="LIU100" s="129"/>
      <c r="LIV100" s="129"/>
      <c r="LIW100" s="129"/>
      <c r="LIX100" s="129"/>
      <c r="LIY100" s="129"/>
      <c r="LIZ100" s="129"/>
      <c r="LJA100" s="129"/>
      <c r="LJB100" s="129"/>
      <c r="LJC100" s="129"/>
      <c r="LJD100" s="129"/>
      <c r="LJE100" s="129"/>
      <c r="LJF100" s="129"/>
      <c r="LJG100" s="129"/>
      <c r="LJH100" s="129"/>
      <c r="LJI100" s="129"/>
      <c r="LJJ100" s="129"/>
      <c r="LJK100" s="129"/>
      <c r="LJL100" s="129"/>
      <c r="LJM100" s="129"/>
      <c r="LJN100" s="129"/>
      <c r="LJO100" s="129"/>
      <c r="LJP100" s="129"/>
      <c r="LJQ100" s="129"/>
      <c r="LJR100" s="129"/>
      <c r="LJS100" s="129"/>
      <c r="LJT100" s="129"/>
      <c r="LJU100" s="129"/>
      <c r="LJV100" s="129"/>
      <c r="LJW100" s="129"/>
      <c r="LJX100" s="129"/>
      <c r="LJY100" s="129"/>
      <c r="LJZ100" s="129"/>
      <c r="LKA100" s="129"/>
      <c r="LKB100" s="129"/>
      <c r="LKC100" s="129"/>
      <c r="LKD100" s="129"/>
      <c r="LKE100" s="129"/>
      <c r="LKF100" s="129"/>
      <c r="LKG100" s="129"/>
      <c r="LKH100" s="129"/>
      <c r="LKI100" s="129"/>
      <c r="LKJ100" s="129"/>
      <c r="LKK100" s="129"/>
      <c r="LKL100" s="129"/>
      <c r="LKM100" s="129"/>
      <c r="LKN100" s="129"/>
      <c r="LKO100" s="129"/>
      <c r="LKP100" s="129"/>
      <c r="LKQ100" s="129"/>
      <c r="LKR100" s="129"/>
      <c r="LKS100" s="129"/>
      <c r="LKT100" s="129"/>
      <c r="LKU100" s="129"/>
      <c r="LKV100" s="129"/>
      <c r="LKW100" s="129"/>
      <c r="LKX100" s="129"/>
      <c r="LKY100" s="129"/>
      <c r="LKZ100" s="129"/>
      <c r="LLA100" s="129"/>
      <c r="LLB100" s="129"/>
      <c r="LLC100" s="129"/>
      <c r="LLD100" s="129"/>
      <c r="LLE100" s="129"/>
      <c r="LLF100" s="129"/>
      <c r="LLG100" s="129"/>
      <c r="LLH100" s="129"/>
      <c r="LLI100" s="129"/>
      <c r="LLJ100" s="129"/>
      <c r="LLK100" s="129"/>
      <c r="LLL100" s="129"/>
      <c r="LLM100" s="129"/>
      <c r="LLN100" s="129"/>
      <c r="LLO100" s="129"/>
      <c r="LLP100" s="129"/>
      <c r="LLQ100" s="129"/>
      <c r="LLR100" s="129"/>
      <c r="LLS100" s="129"/>
      <c r="LLT100" s="129"/>
      <c r="LLU100" s="129"/>
      <c r="LLV100" s="129"/>
      <c r="LLW100" s="129"/>
      <c r="LLX100" s="129"/>
      <c r="LLY100" s="129"/>
      <c r="LLZ100" s="129"/>
      <c r="LMA100" s="129"/>
      <c r="LMB100" s="129"/>
      <c r="LMC100" s="129"/>
      <c r="LMD100" s="129"/>
      <c r="LME100" s="129"/>
      <c r="LMF100" s="129"/>
      <c r="LMG100" s="129"/>
      <c r="LMH100" s="129"/>
      <c r="LMI100" s="129"/>
      <c r="LMJ100" s="129"/>
      <c r="LMK100" s="129"/>
      <c r="LML100" s="129"/>
      <c r="LMM100" s="129"/>
      <c r="LMN100" s="129"/>
      <c r="LMO100" s="129"/>
      <c r="LMP100" s="129"/>
      <c r="LMQ100" s="129"/>
      <c r="LMR100" s="129"/>
      <c r="LMS100" s="129"/>
      <c r="LMT100" s="129"/>
      <c r="LMU100" s="129"/>
      <c r="LMV100" s="129"/>
      <c r="LMW100" s="129"/>
      <c r="LMX100" s="129"/>
      <c r="LMY100" s="129"/>
      <c r="LMZ100" s="129"/>
      <c r="LNA100" s="129"/>
      <c r="LNB100" s="129"/>
      <c r="LNC100" s="129"/>
      <c r="LND100" s="129"/>
      <c r="LNE100" s="129"/>
      <c r="LNF100" s="129"/>
      <c r="LNG100" s="129"/>
      <c r="LNH100" s="129"/>
      <c r="LNI100" s="129"/>
      <c r="LNJ100" s="129"/>
      <c r="LNK100" s="129"/>
      <c r="LNL100" s="129"/>
      <c r="LNM100" s="129"/>
      <c r="LNN100" s="129"/>
      <c r="LNO100" s="129"/>
      <c r="LNP100" s="129"/>
      <c r="LNQ100" s="129"/>
      <c r="LNR100" s="129"/>
      <c r="LNS100" s="129"/>
      <c r="LNT100" s="129"/>
      <c r="LNU100" s="129"/>
      <c r="LNV100" s="129"/>
      <c r="LNW100" s="129"/>
      <c r="LNX100" s="129"/>
      <c r="LNY100" s="129"/>
      <c r="LNZ100" s="129"/>
      <c r="LOA100" s="129"/>
      <c r="LOB100" s="129"/>
      <c r="LOC100" s="129"/>
      <c r="LOD100" s="129"/>
      <c r="LOE100" s="129"/>
      <c r="LOF100" s="129"/>
      <c r="LOG100" s="129"/>
      <c r="LOH100" s="129"/>
      <c r="LOI100" s="129"/>
      <c r="LOJ100" s="129"/>
      <c r="LOK100" s="129"/>
      <c r="LOL100" s="129"/>
      <c r="LOM100" s="129"/>
      <c r="LON100" s="129"/>
      <c r="LOO100" s="129"/>
      <c r="LOP100" s="129"/>
      <c r="LOQ100" s="129"/>
      <c r="LOR100" s="129"/>
      <c r="LOS100" s="129"/>
      <c r="LOT100" s="129"/>
      <c r="LOU100" s="129"/>
      <c r="LOV100" s="129"/>
      <c r="LOW100" s="129"/>
      <c r="LOX100" s="129"/>
      <c r="LOY100" s="129"/>
      <c r="LOZ100" s="129"/>
      <c r="LPA100" s="129"/>
      <c r="LPB100" s="129"/>
      <c r="LPC100" s="129"/>
      <c r="LPD100" s="129"/>
      <c r="LPE100" s="129"/>
      <c r="LPF100" s="129"/>
      <c r="LPG100" s="129"/>
      <c r="LPH100" s="129"/>
      <c r="LPI100" s="129"/>
      <c r="LPJ100" s="129"/>
      <c r="LPK100" s="129"/>
      <c r="LPL100" s="129"/>
      <c r="LPM100" s="129"/>
      <c r="LPN100" s="129"/>
      <c r="LPO100" s="129"/>
      <c r="LPP100" s="129"/>
      <c r="LPQ100" s="129"/>
      <c r="LPR100" s="129"/>
      <c r="LPS100" s="129"/>
      <c r="LPT100" s="129"/>
      <c r="LPU100" s="129"/>
      <c r="LPV100" s="129"/>
      <c r="LPW100" s="129"/>
      <c r="LPX100" s="129"/>
      <c r="LPY100" s="129"/>
      <c r="LPZ100" s="129"/>
      <c r="LQA100" s="129"/>
      <c r="LQB100" s="129"/>
      <c r="LQC100" s="129"/>
      <c r="LQD100" s="129"/>
      <c r="LQE100" s="129"/>
      <c r="LQF100" s="129"/>
      <c r="LQG100" s="129"/>
      <c r="LQH100" s="129"/>
      <c r="LQI100" s="129"/>
      <c r="LQJ100" s="129"/>
      <c r="LQK100" s="129"/>
      <c r="LQL100" s="129"/>
      <c r="LQM100" s="129"/>
      <c r="LQN100" s="129"/>
      <c r="LQO100" s="129"/>
      <c r="LQP100" s="129"/>
      <c r="LQQ100" s="129"/>
      <c r="LQR100" s="129"/>
      <c r="LQS100" s="129"/>
      <c r="LQT100" s="129"/>
      <c r="LQU100" s="129"/>
      <c r="LQV100" s="129"/>
      <c r="LQW100" s="129"/>
      <c r="LQX100" s="129"/>
      <c r="LQY100" s="129"/>
      <c r="LQZ100" s="129"/>
      <c r="LRA100" s="129"/>
      <c r="LRB100" s="129"/>
      <c r="LRC100" s="129"/>
      <c r="LRD100" s="129"/>
      <c r="LRE100" s="129"/>
      <c r="LRF100" s="129"/>
      <c r="LRG100" s="129"/>
      <c r="LRH100" s="129"/>
      <c r="LRI100" s="129"/>
      <c r="LRJ100" s="129"/>
      <c r="LRK100" s="129"/>
      <c r="LRL100" s="129"/>
      <c r="LRM100" s="129"/>
      <c r="LRN100" s="129"/>
      <c r="LRO100" s="129"/>
      <c r="LRP100" s="129"/>
      <c r="LRQ100" s="129"/>
      <c r="LRR100" s="129"/>
      <c r="LRS100" s="129"/>
      <c r="LRT100" s="129"/>
      <c r="LRU100" s="129"/>
      <c r="LRV100" s="129"/>
      <c r="LRW100" s="129"/>
      <c r="LRX100" s="129"/>
      <c r="LRY100" s="129"/>
      <c r="LRZ100" s="129"/>
      <c r="LSA100" s="129"/>
      <c r="LSB100" s="129"/>
      <c r="LSC100" s="129"/>
      <c r="LSD100" s="129"/>
      <c r="LSE100" s="129"/>
      <c r="LSF100" s="129"/>
      <c r="LSG100" s="129"/>
      <c r="LSH100" s="129"/>
      <c r="LSI100" s="129"/>
      <c r="LSJ100" s="129"/>
      <c r="LSK100" s="129"/>
      <c r="LSL100" s="129"/>
      <c r="LSM100" s="129"/>
      <c r="LSN100" s="129"/>
      <c r="LSO100" s="129"/>
      <c r="LSP100" s="129"/>
      <c r="LSQ100" s="129"/>
      <c r="LSR100" s="129"/>
      <c r="LSS100" s="129"/>
      <c r="LST100" s="129"/>
      <c r="LSU100" s="129"/>
      <c r="LSV100" s="129"/>
      <c r="LSW100" s="129"/>
      <c r="LSX100" s="129"/>
      <c r="LSY100" s="129"/>
      <c r="LSZ100" s="129"/>
      <c r="LTA100" s="129"/>
      <c r="LTB100" s="129"/>
      <c r="LTC100" s="129"/>
      <c r="LTD100" s="129"/>
      <c r="LTE100" s="129"/>
      <c r="LTF100" s="129"/>
      <c r="LTG100" s="129"/>
      <c r="LTH100" s="129"/>
      <c r="LTI100" s="129"/>
      <c r="LTJ100" s="129"/>
      <c r="LTK100" s="129"/>
      <c r="LTL100" s="129"/>
      <c r="LTM100" s="129"/>
      <c r="LTN100" s="129"/>
      <c r="LTO100" s="129"/>
      <c r="LTP100" s="129"/>
      <c r="LTQ100" s="129"/>
      <c r="LTR100" s="129"/>
      <c r="LTS100" s="129"/>
      <c r="LTT100" s="129"/>
      <c r="LTU100" s="129"/>
      <c r="LTV100" s="129"/>
      <c r="LTW100" s="129"/>
      <c r="LTX100" s="129"/>
      <c r="LTY100" s="129"/>
      <c r="LTZ100" s="129"/>
      <c r="LUA100" s="129"/>
      <c r="LUB100" s="129"/>
      <c r="LUC100" s="129"/>
      <c r="LUD100" s="129"/>
      <c r="LUE100" s="129"/>
      <c r="LUF100" s="129"/>
      <c r="LUG100" s="129"/>
      <c r="LUH100" s="129"/>
      <c r="LUI100" s="129"/>
      <c r="LUJ100" s="129"/>
      <c r="LUK100" s="129"/>
      <c r="LUL100" s="129"/>
      <c r="LUM100" s="129"/>
      <c r="LUN100" s="129"/>
      <c r="LUO100" s="129"/>
      <c r="LUP100" s="129"/>
      <c r="LUQ100" s="129"/>
      <c r="LUR100" s="129"/>
      <c r="LUS100" s="129"/>
      <c r="LUT100" s="129"/>
      <c r="LUU100" s="129"/>
      <c r="LUV100" s="129"/>
      <c r="LUW100" s="129"/>
      <c r="LUX100" s="129"/>
      <c r="LUY100" s="129"/>
      <c r="LUZ100" s="129"/>
      <c r="LVA100" s="129"/>
      <c r="LVB100" s="129"/>
      <c r="LVC100" s="129"/>
      <c r="LVD100" s="129"/>
      <c r="LVE100" s="129"/>
      <c r="LVF100" s="129"/>
      <c r="LVG100" s="129"/>
      <c r="LVH100" s="129"/>
      <c r="LVI100" s="129"/>
      <c r="LVJ100" s="129"/>
      <c r="LVK100" s="129"/>
      <c r="LVL100" s="129"/>
      <c r="LVM100" s="129"/>
      <c r="LVN100" s="129"/>
      <c r="LVO100" s="129"/>
      <c r="LVP100" s="129"/>
      <c r="LVQ100" s="129"/>
      <c r="LVR100" s="129"/>
      <c r="LVS100" s="129"/>
      <c r="LVT100" s="129"/>
      <c r="LVU100" s="129"/>
      <c r="LVV100" s="129"/>
      <c r="LVW100" s="129"/>
      <c r="LVX100" s="129"/>
      <c r="LVY100" s="129"/>
      <c r="LVZ100" s="129"/>
      <c r="LWA100" s="129"/>
      <c r="LWB100" s="129"/>
      <c r="LWC100" s="129"/>
      <c r="LWD100" s="129"/>
      <c r="LWE100" s="129"/>
      <c r="LWF100" s="129"/>
      <c r="LWG100" s="129"/>
      <c r="LWH100" s="129"/>
      <c r="LWI100" s="129"/>
      <c r="LWJ100" s="129"/>
      <c r="LWK100" s="129"/>
      <c r="LWL100" s="129"/>
      <c r="LWM100" s="129"/>
      <c r="LWN100" s="129"/>
      <c r="LWO100" s="129"/>
      <c r="LWP100" s="129"/>
      <c r="LWQ100" s="129"/>
      <c r="LWR100" s="129"/>
      <c r="LWS100" s="129"/>
      <c r="LWT100" s="129"/>
      <c r="LWU100" s="129"/>
      <c r="LWV100" s="129"/>
      <c r="LWW100" s="129"/>
      <c r="LWX100" s="129"/>
      <c r="LWY100" s="129"/>
      <c r="LWZ100" s="129"/>
      <c r="LXA100" s="129"/>
      <c r="LXB100" s="129"/>
      <c r="LXC100" s="129"/>
      <c r="LXD100" s="129"/>
      <c r="LXE100" s="129"/>
      <c r="LXF100" s="129"/>
      <c r="LXG100" s="129"/>
      <c r="LXH100" s="129"/>
      <c r="LXI100" s="129"/>
      <c r="LXJ100" s="129"/>
      <c r="LXK100" s="129"/>
      <c r="LXL100" s="129"/>
      <c r="LXM100" s="129"/>
      <c r="LXN100" s="129"/>
      <c r="LXO100" s="129"/>
      <c r="LXP100" s="129"/>
      <c r="LXQ100" s="129"/>
      <c r="LXR100" s="129"/>
      <c r="LXS100" s="129"/>
      <c r="LXT100" s="129"/>
      <c r="LXU100" s="129"/>
      <c r="LXV100" s="129"/>
      <c r="LXW100" s="129"/>
      <c r="LXX100" s="129"/>
      <c r="LXY100" s="129"/>
      <c r="LXZ100" s="129"/>
      <c r="LYA100" s="129"/>
      <c r="LYB100" s="129"/>
      <c r="LYC100" s="129"/>
      <c r="LYD100" s="129"/>
      <c r="LYE100" s="129"/>
      <c r="LYF100" s="129"/>
      <c r="LYG100" s="129"/>
      <c r="LYH100" s="129"/>
      <c r="LYI100" s="129"/>
      <c r="LYJ100" s="129"/>
      <c r="LYK100" s="129"/>
      <c r="LYL100" s="129"/>
      <c r="LYM100" s="129"/>
      <c r="LYN100" s="129"/>
      <c r="LYO100" s="129"/>
      <c r="LYP100" s="129"/>
      <c r="LYQ100" s="129"/>
      <c r="LYR100" s="129"/>
      <c r="LYS100" s="129"/>
      <c r="LYT100" s="129"/>
      <c r="LYU100" s="129"/>
      <c r="LYV100" s="129"/>
      <c r="LYW100" s="129"/>
      <c r="LYX100" s="129"/>
      <c r="LYY100" s="129"/>
      <c r="LYZ100" s="129"/>
      <c r="LZA100" s="129"/>
      <c r="LZB100" s="129"/>
      <c r="LZC100" s="129"/>
      <c r="LZD100" s="129"/>
      <c r="LZE100" s="129"/>
      <c r="LZF100" s="129"/>
      <c r="LZG100" s="129"/>
      <c r="LZH100" s="129"/>
      <c r="LZI100" s="129"/>
      <c r="LZJ100" s="129"/>
      <c r="LZK100" s="129"/>
      <c r="LZL100" s="129"/>
      <c r="LZM100" s="129"/>
      <c r="LZN100" s="129"/>
      <c r="LZO100" s="129"/>
      <c r="LZP100" s="129"/>
      <c r="LZQ100" s="129"/>
      <c r="LZR100" s="129"/>
      <c r="LZS100" s="129"/>
      <c r="LZT100" s="129"/>
      <c r="LZU100" s="129"/>
      <c r="LZV100" s="129"/>
      <c r="LZW100" s="129"/>
      <c r="LZX100" s="129"/>
      <c r="LZY100" s="129"/>
      <c r="LZZ100" s="129"/>
      <c r="MAA100" s="129"/>
      <c r="MAB100" s="129"/>
      <c r="MAC100" s="129"/>
      <c r="MAD100" s="129"/>
      <c r="MAE100" s="129"/>
      <c r="MAF100" s="129"/>
      <c r="MAG100" s="129"/>
      <c r="MAH100" s="129"/>
      <c r="MAI100" s="129"/>
      <c r="MAJ100" s="129"/>
      <c r="MAK100" s="129"/>
      <c r="MAL100" s="129"/>
      <c r="MAM100" s="129"/>
      <c r="MAN100" s="129"/>
      <c r="MAO100" s="129"/>
      <c r="MAP100" s="129"/>
      <c r="MAQ100" s="129"/>
      <c r="MAR100" s="129"/>
      <c r="MAS100" s="129"/>
      <c r="MAT100" s="129"/>
      <c r="MAU100" s="129"/>
      <c r="MAV100" s="129"/>
      <c r="MAW100" s="129"/>
      <c r="MAX100" s="129"/>
      <c r="MAY100" s="129"/>
      <c r="MAZ100" s="129"/>
      <c r="MBA100" s="129"/>
      <c r="MBB100" s="129"/>
      <c r="MBC100" s="129"/>
      <c r="MBD100" s="129"/>
      <c r="MBE100" s="129"/>
      <c r="MBF100" s="129"/>
      <c r="MBG100" s="129"/>
      <c r="MBH100" s="129"/>
      <c r="MBI100" s="129"/>
      <c r="MBJ100" s="129"/>
      <c r="MBK100" s="129"/>
      <c r="MBL100" s="129"/>
      <c r="MBM100" s="129"/>
      <c r="MBN100" s="129"/>
      <c r="MBO100" s="129"/>
      <c r="MBP100" s="129"/>
      <c r="MBQ100" s="129"/>
      <c r="MBR100" s="129"/>
      <c r="MBS100" s="129"/>
      <c r="MBT100" s="129"/>
      <c r="MBU100" s="129"/>
      <c r="MBV100" s="129"/>
      <c r="MBW100" s="129"/>
      <c r="MBX100" s="129"/>
      <c r="MBY100" s="129"/>
      <c r="MBZ100" s="129"/>
      <c r="MCA100" s="129"/>
      <c r="MCB100" s="129"/>
      <c r="MCC100" s="129"/>
      <c r="MCD100" s="129"/>
      <c r="MCE100" s="129"/>
      <c r="MCF100" s="129"/>
      <c r="MCG100" s="129"/>
      <c r="MCH100" s="129"/>
      <c r="MCI100" s="129"/>
      <c r="MCJ100" s="129"/>
      <c r="MCK100" s="129"/>
      <c r="MCL100" s="129"/>
      <c r="MCM100" s="129"/>
      <c r="MCN100" s="129"/>
      <c r="MCO100" s="129"/>
      <c r="MCP100" s="129"/>
      <c r="MCQ100" s="129"/>
      <c r="MCR100" s="129"/>
      <c r="MCS100" s="129"/>
      <c r="MCT100" s="129"/>
      <c r="MCU100" s="129"/>
      <c r="MCV100" s="129"/>
      <c r="MCW100" s="129"/>
      <c r="MCX100" s="129"/>
      <c r="MCY100" s="129"/>
      <c r="MCZ100" s="129"/>
      <c r="MDA100" s="129"/>
      <c r="MDB100" s="129"/>
      <c r="MDC100" s="129"/>
      <c r="MDD100" s="129"/>
      <c r="MDE100" s="129"/>
      <c r="MDF100" s="129"/>
      <c r="MDG100" s="129"/>
      <c r="MDH100" s="129"/>
      <c r="MDI100" s="129"/>
      <c r="MDJ100" s="129"/>
      <c r="MDK100" s="129"/>
      <c r="MDL100" s="129"/>
      <c r="MDM100" s="129"/>
      <c r="MDN100" s="129"/>
      <c r="MDO100" s="129"/>
      <c r="MDP100" s="129"/>
      <c r="MDQ100" s="129"/>
      <c r="MDR100" s="129"/>
      <c r="MDS100" s="129"/>
      <c r="MDT100" s="129"/>
      <c r="MDU100" s="129"/>
      <c r="MDV100" s="129"/>
      <c r="MDW100" s="129"/>
      <c r="MDX100" s="129"/>
      <c r="MDY100" s="129"/>
      <c r="MDZ100" s="129"/>
      <c r="MEA100" s="129"/>
      <c r="MEB100" s="129"/>
      <c r="MEC100" s="129"/>
      <c r="MED100" s="129"/>
      <c r="MEE100" s="129"/>
      <c r="MEF100" s="129"/>
      <c r="MEG100" s="129"/>
      <c r="MEH100" s="129"/>
      <c r="MEI100" s="129"/>
      <c r="MEJ100" s="129"/>
      <c r="MEK100" s="129"/>
      <c r="MEL100" s="129"/>
      <c r="MEM100" s="129"/>
      <c r="MEN100" s="129"/>
      <c r="MEO100" s="129"/>
      <c r="MEP100" s="129"/>
      <c r="MEQ100" s="129"/>
      <c r="MER100" s="129"/>
      <c r="MES100" s="129"/>
      <c r="MET100" s="129"/>
      <c r="MEU100" s="129"/>
      <c r="MEV100" s="129"/>
      <c r="MEW100" s="129"/>
      <c r="MEX100" s="129"/>
      <c r="MEY100" s="129"/>
      <c r="MEZ100" s="129"/>
      <c r="MFA100" s="129"/>
      <c r="MFB100" s="129"/>
      <c r="MFC100" s="129"/>
      <c r="MFD100" s="129"/>
      <c r="MFE100" s="129"/>
      <c r="MFF100" s="129"/>
      <c r="MFG100" s="129"/>
      <c r="MFH100" s="129"/>
      <c r="MFI100" s="129"/>
      <c r="MFJ100" s="129"/>
      <c r="MFK100" s="129"/>
      <c r="MFL100" s="129"/>
      <c r="MFM100" s="129"/>
      <c r="MFN100" s="129"/>
      <c r="MFO100" s="129"/>
      <c r="MFP100" s="129"/>
      <c r="MFQ100" s="129"/>
      <c r="MFR100" s="129"/>
      <c r="MFS100" s="129"/>
      <c r="MFT100" s="129"/>
      <c r="MFU100" s="129"/>
      <c r="MFV100" s="129"/>
      <c r="MFW100" s="129"/>
      <c r="MFX100" s="129"/>
      <c r="MFY100" s="129"/>
      <c r="MFZ100" s="129"/>
      <c r="MGA100" s="129"/>
      <c r="MGB100" s="129"/>
      <c r="MGC100" s="129"/>
      <c r="MGD100" s="129"/>
      <c r="MGE100" s="129"/>
      <c r="MGF100" s="129"/>
      <c r="MGG100" s="129"/>
      <c r="MGH100" s="129"/>
      <c r="MGI100" s="129"/>
      <c r="MGJ100" s="129"/>
      <c r="MGK100" s="129"/>
      <c r="MGL100" s="129"/>
      <c r="MGM100" s="129"/>
      <c r="MGN100" s="129"/>
      <c r="MGO100" s="129"/>
      <c r="MGP100" s="129"/>
      <c r="MGQ100" s="129"/>
      <c r="MGR100" s="129"/>
      <c r="MGS100" s="129"/>
      <c r="MGT100" s="129"/>
      <c r="MGU100" s="129"/>
      <c r="MGV100" s="129"/>
      <c r="MGW100" s="129"/>
      <c r="MGX100" s="129"/>
      <c r="MGY100" s="129"/>
      <c r="MGZ100" s="129"/>
      <c r="MHA100" s="129"/>
      <c r="MHB100" s="129"/>
      <c r="MHC100" s="129"/>
      <c r="MHD100" s="129"/>
      <c r="MHE100" s="129"/>
      <c r="MHF100" s="129"/>
      <c r="MHG100" s="129"/>
      <c r="MHH100" s="129"/>
      <c r="MHI100" s="129"/>
      <c r="MHJ100" s="129"/>
      <c r="MHK100" s="129"/>
      <c r="MHL100" s="129"/>
      <c r="MHM100" s="129"/>
      <c r="MHN100" s="129"/>
      <c r="MHO100" s="129"/>
      <c r="MHP100" s="129"/>
      <c r="MHQ100" s="129"/>
      <c r="MHR100" s="129"/>
      <c r="MHS100" s="129"/>
      <c r="MHT100" s="129"/>
      <c r="MHU100" s="129"/>
      <c r="MHV100" s="129"/>
      <c r="MHW100" s="129"/>
      <c r="MHX100" s="129"/>
      <c r="MHY100" s="129"/>
      <c r="MHZ100" s="129"/>
      <c r="MIA100" s="129"/>
      <c r="MIB100" s="129"/>
      <c r="MIC100" s="129"/>
      <c r="MID100" s="129"/>
      <c r="MIE100" s="129"/>
      <c r="MIF100" s="129"/>
      <c r="MIG100" s="129"/>
      <c r="MIH100" s="129"/>
      <c r="MII100" s="129"/>
      <c r="MIJ100" s="129"/>
      <c r="MIK100" s="129"/>
      <c r="MIL100" s="129"/>
      <c r="MIM100" s="129"/>
      <c r="MIN100" s="129"/>
      <c r="MIO100" s="129"/>
      <c r="MIP100" s="129"/>
      <c r="MIQ100" s="129"/>
      <c r="MIR100" s="129"/>
      <c r="MIS100" s="129"/>
      <c r="MIT100" s="129"/>
      <c r="MIU100" s="129"/>
      <c r="MIV100" s="129"/>
      <c r="MIW100" s="129"/>
      <c r="MIX100" s="129"/>
      <c r="MIY100" s="129"/>
      <c r="MIZ100" s="129"/>
      <c r="MJA100" s="129"/>
      <c r="MJB100" s="129"/>
      <c r="MJC100" s="129"/>
      <c r="MJD100" s="129"/>
      <c r="MJE100" s="129"/>
      <c r="MJF100" s="129"/>
      <c r="MJG100" s="129"/>
      <c r="MJH100" s="129"/>
      <c r="MJI100" s="129"/>
      <c r="MJJ100" s="129"/>
      <c r="MJK100" s="129"/>
      <c r="MJL100" s="129"/>
      <c r="MJM100" s="129"/>
      <c r="MJN100" s="129"/>
      <c r="MJO100" s="129"/>
      <c r="MJP100" s="129"/>
      <c r="MJQ100" s="129"/>
      <c r="MJR100" s="129"/>
      <c r="MJS100" s="129"/>
      <c r="MJT100" s="129"/>
      <c r="MJU100" s="129"/>
      <c r="MJV100" s="129"/>
      <c r="MJW100" s="129"/>
      <c r="MJX100" s="129"/>
      <c r="MJY100" s="129"/>
      <c r="MJZ100" s="129"/>
      <c r="MKA100" s="129"/>
      <c r="MKB100" s="129"/>
      <c r="MKC100" s="129"/>
      <c r="MKD100" s="129"/>
      <c r="MKE100" s="129"/>
      <c r="MKF100" s="129"/>
      <c r="MKG100" s="129"/>
      <c r="MKH100" s="129"/>
      <c r="MKI100" s="129"/>
      <c r="MKJ100" s="129"/>
      <c r="MKK100" s="129"/>
      <c r="MKL100" s="129"/>
      <c r="MKM100" s="129"/>
      <c r="MKN100" s="129"/>
      <c r="MKO100" s="129"/>
      <c r="MKP100" s="129"/>
      <c r="MKQ100" s="129"/>
      <c r="MKR100" s="129"/>
      <c r="MKS100" s="129"/>
      <c r="MKT100" s="129"/>
      <c r="MKU100" s="129"/>
      <c r="MKV100" s="129"/>
      <c r="MKW100" s="129"/>
      <c r="MKX100" s="129"/>
      <c r="MKY100" s="129"/>
      <c r="MKZ100" s="129"/>
      <c r="MLA100" s="129"/>
      <c r="MLB100" s="129"/>
      <c r="MLC100" s="129"/>
      <c r="MLD100" s="129"/>
      <c r="MLE100" s="129"/>
      <c r="MLF100" s="129"/>
      <c r="MLG100" s="129"/>
      <c r="MLH100" s="129"/>
      <c r="MLI100" s="129"/>
      <c r="MLJ100" s="129"/>
      <c r="MLK100" s="129"/>
      <c r="MLL100" s="129"/>
      <c r="MLM100" s="129"/>
      <c r="MLN100" s="129"/>
      <c r="MLO100" s="129"/>
      <c r="MLP100" s="129"/>
      <c r="MLQ100" s="129"/>
      <c r="MLR100" s="129"/>
      <c r="MLS100" s="129"/>
      <c r="MLT100" s="129"/>
      <c r="MLU100" s="129"/>
      <c r="MLV100" s="129"/>
      <c r="MLW100" s="129"/>
      <c r="MLX100" s="129"/>
      <c r="MLY100" s="129"/>
      <c r="MLZ100" s="129"/>
      <c r="MMA100" s="129"/>
      <c r="MMB100" s="129"/>
      <c r="MMC100" s="129"/>
      <c r="MMD100" s="129"/>
      <c r="MME100" s="129"/>
      <c r="MMF100" s="129"/>
      <c r="MMG100" s="129"/>
      <c r="MMH100" s="129"/>
      <c r="MMI100" s="129"/>
      <c r="MMJ100" s="129"/>
      <c r="MMK100" s="129"/>
      <c r="MML100" s="129"/>
      <c r="MMM100" s="129"/>
      <c r="MMN100" s="129"/>
      <c r="MMO100" s="129"/>
      <c r="MMP100" s="129"/>
      <c r="MMQ100" s="129"/>
      <c r="MMR100" s="129"/>
      <c r="MMS100" s="129"/>
      <c r="MMT100" s="129"/>
      <c r="MMU100" s="129"/>
      <c r="MMV100" s="129"/>
      <c r="MMW100" s="129"/>
      <c r="MMX100" s="129"/>
      <c r="MMY100" s="129"/>
      <c r="MMZ100" s="129"/>
      <c r="MNA100" s="129"/>
      <c r="MNB100" s="129"/>
      <c r="MNC100" s="129"/>
      <c r="MND100" s="129"/>
      <c r="MNE100" s="129"/>
      <c r="MNF100" s="129"/>
      <c r="MNG100" s="129"/>
      <c r="MNH100" s="129"/>
      <c r="MNI100" s="129"/>
      <c r="MNJ100" s="129"/>
      <c r="MNK100" s="129"/>
      <c r="MNL100" s="129"/>
      <c r="MNM100" s="129"/>
      <c r="MNN100" s="129"/>
      <c r="MNO100" s="129"/>
      <c r="MNP100" s="129"/>
      <c r="MNQ100" s="129"/>
      <c r="MNR100" s="129"/>
      <c r="MNS100" s="129"/>
      <c r="MNT100" s="129"/>
      <c r="MNU100" s="129"/>
      <c r="MNV100" s="129"/>
      <c r="MNW100" s="129"/>
      <c r="MNX100" s="129"/>
      <c r="MNY100" s="129"/>
      <c r="MNZ100" s="129"/>
      <c r="MOA100" s="129"/>
      <c r="MOB100" s="129"/>
      <c r="MOC100" s="129"/>
      <c r="MOD100" s="129"/>
      <c r="MOE100" s="129"/>
      <c r="MOF100" s="129"/>
      <c r="MOG100" s="129"/>
      <c r="MOH100" s="129"/>
      <c r="MOI100" s="129"/>
      <c r="MOJ100" s="129"/>
      <c r="MOK100" s="129"/>
      <c r="MOL100" s="129"/>
      <c r="MOM100" s="129"/>
      <c r="MON100" s="129"/>
      <c r="MOO100" s="129"/>
      <c r="MOP100" s="129"/>
      <c r="MOQ100" s="129"/>
      <c r="MOR100" s="129"/>
      <c r="MOS100" s="129"/>
      <c r="MOT100" s="129"/>
      <c r="MOU100" s="129"/>
      <c r="MOV100" s="129"/>
      <c r="MOW100" s="129"/>
      <c r="MOX100" s="129"/>
      <c r="MOY100" s="129"/>
      <c r="MOZ100" s="129"/>
      <c r="MPA100" s="129"/>
      <c r="MPB100" s="129"/>
      <c r="MPC100" s="129"/>
      <c r="MPD100" s="129"/>
      <c r="MPE100" s="129"/>
      <c r="MPF100" s="129"/>
      <c r="MPG100" s="129"/>
      <c r="MPH100" s="129"/>
      <c r="MPI100" s="129"/>
      <c r="MPJ100" s="129"/>
      <c r="MPK100" s="129"/>
      <c r="MPL100" s="129"/>
      <c r="MPM100" s="129"/>
      <c r="MPN100" s="129"/>
      <c r="MPO100" s="129"/>
      <c r="MPP100" s="129"/>
      <c r="MPQ100" s="129"/>
      <c r="MPR100" s="129"/>
      <c r="MPS100" s="129"/>
      <c r="MPT100" s="129"/>
      <c r="MPU100" s="129"/>
      <c r="MPV100" s="129"/>
      <c r="MPW100" s="129"/>
      <c r="MPX100" s="129"/>
      <c r="MPY100" s="129"/>
      <c r="MPZ100" s="129"/>
      <c r="MQA100" s="129"/>
      <c r="MQB100" s="129"/>
      <c r="MQC100" s="129"/>
      <c r="MQD100" s="129"/>
      <c r="MQE100" s="129"/>
      <c r="MQF100" s="129"/>
      <c r="MQG100" s="129"/>
      <c r="MQH100" s="129"/>
      <c r="MQI100" s="129"/>
      <c r="MQJ100" s="129"/>
      <c r="MQK100" s="129"/>
      <c r="MQL100" s="129"/>
      <c r="MQM100" s="129"/>
      <c r="MQN100" s="129"/>
      <c r="MQO100" s="129"/>
      <c r="MQP100" s="129"/>
      <c r="MQQ100" s="129"/>
      <c r="MQR100" s="129"/>
      <c r="MQS100" s="129"/>
      <c r="MQT100" s="129"/>
      <c r="MQU100" s="129"/>
      <c r="MQV100" s="129"/>
      <c r="MQW100" s="129"/>
      <c r="MQX100" s="129"/>
      <c r="MQY100" s="129"/>
      <c r="MQZ100" s="129"/>
      <c r="MRA100" s="129"/>
      <c r="MRB100" s="129"/>
      <c r="MRC100" s="129"/>
      <c r="MRD100" s="129"/>
      <c r="MRE100" s="129"/>
      <c r="MRF100" s="129"/>
      <c r="MRG100" s="129"/>
      <c r="MRH100" s="129"/>
      <c r="MRI100" s="129"/>
      <c r="MRJ100" s="129"/>
      <c r="MRK100" s="129"/>
      <c r="MRL100" s="129"/>
      <c r="MRM100" s="129"/>
      <c r="MRN100" s="129"/>
      <c r="MRO100" s="129"/>
      <c r="MRP100" s="129"/>
      <c r="MRQ100" s="129"/>
      <c r="MRR100" s="129"/>
      <c r="MRS100" s="129"/>
      <c r="MRT100" s="129"/>
      <c r="MRU100" s="129"/>
      <c r="MRV100" s="129"/>
      <c r="MRW100" s="129"/>
      <c r="MRX100" s="129"/>
      <c r="MRY100" s="129"/>
      <c r="MRZ100" s="129"/>
      <c r="MSA100" s="129"/>
      <c r="MSB100" s="129"/>
      <c r="MSC100" s="129"/>
      <c r="MSD100" s="129"/>
      <c r="MSE100" s="129"/>
      <c r="MSF100" s="129"/>
      <c r="MSG100" s="129"/>
      <c r="MSH100" s="129"/>
      <c r="MSI100" s="129"/>
      <c r="MSJ100" s="129"/>
      <c r="MSK100" s="129"/>
      <c r="MSL100" s="129"/>
      <c r="MSM100" s="129"/>
      <c r="MSN100" s="129"/>
      <c r="MSO100" s="129"/>
      <c r="MSP100" s="129"/>
      <c r="MSQ100" s="129"/>
      <c r="MSR100" s="129"/>
      <c r="MSS100" s="129"/>
      <c r="MST100" s="129"/>
      <c r="MSU100" s="129"/>
      <c r="MSV100" s="129"/>
      <c r="MSW100" s="129"/>
      <c r="MSX100" s="129"/>
      <c r="MSY100" s="129"/>
      <c r="MSZ100" s="129"/>
      <c r="MTA100" s="129"/>
      <c r="MTB100" s="129"/>
      <c r="MTC100" s="129"/>
      <c r="MTD100" s="129"/>
      <c r="MTE100" s="129"/>
      <c r="MTF100" s="129"/>
      <c r="MTG100" s="129"/>
      <c r="MTH100" s="129"/>
      <c r="MTI100" s="129"/>
      <c r="MTJ100" s="129"/>
      <c r="MTK100" s="129"/>
      <c r="MTL100" s="129"/>
      <c r="MTM100" s="129"/>
      <c r="MTN100" s="129"/>
      <c r="MTO100" s="129"/>
      <c r="MTP100" s="129"/>
      <c r="MTQ100" s="129"/>
      <c r="MTR100" s="129"/>
      <c r="MTS100" s="129"/>
      <c r="MTT100" s="129"/>
      <c r="MTU100" s="129"/>
      <c r="MTV100" s="129"/>
      <c r="MTW100" s="129"/>
      <c r="MTX100" s="129"/>
      <c r="MTY100" s="129"/>
      <c r="MTZ100" s="129"/>
      <c r="MUA100" s="129"/>
      <c r="MUB100" s="129"/>
      <c r="MUC100" s="129"/>
      <c r="MUD100" s="129"/>
      <c r="MUE100" s="129"/>
      <c r="MUF100" s="129"/>
      <c r="MUG100" s="129"/>
      <c r="MUH100" s="129"/>
      <c r="MUI100" s="129"/>
      <c r="MUJ100" s="129"/>
      <c r="MUK100" s="129"/>
      <c r="MUL100" s="129"/>
      <c r="MUM100" s="129"/>
      <c r="MUN100" s="129"/>
      <c r="MUO100" s="129"/>
      <c r="MUP100" s="129"/>
      <c r="MUQ100" s="129"/>
      <c r="MUR100" s="129"/>
      <c r="MUS100" s="129"/>
      <c r="MUT100" s="129"/>
      <c r="MUU100" s="129"/>
      <c r="MUV100" s="129"/>
      <c r="MUW100" s="129"/>
      <c r="MUX100" s="129"/>
      <c r="MUY100" s="129"/>
      <c r="MUZ100" s="129"/>
      <c r="MVA100" s="129"/>
      <c r="MVB100" s="129"/>
      <c r="MVC100" s="129"/>
      <c r="MVD100" s="129"/>
      <c r="MVE100" s="129"/>
      <c r="MVF100" s="129"/>
      <c r="MVG100" s="129"/>
      <c r="MVH100" s="129"/>
      <c r="MVI100" s="129"/>
      <c r="MVJ100" s="129"/>
      <c r="MVK100" s="129"/>
      <c r="MVL100" s="129"/>
      <c r="MVM100" s="129"/>
      <c r="MVN100" s="129"/>
      <c r="MVO100" s="129"/>
      <c r="MVP100" s="129"/>
      <c r="MVQ100" s="129"/>
      <c r="MVR100" s="129"/>
      <c r="MVS100" s="129"/>
      <c r="MVT100" s="129"/>
      <c r="MVU100" s="129"/>
      <c r="MVV100" s="129"/>
      <c r="MVW100" s="129"/>
      <c r="MVX100" s="129"/>
      <c r="MVY100" s="129"/>
      <c r="MVZ100" s="129"/>
      <c r="MWA100" s="129"/>
      <c r="MWB100" s="129"/>
      <c r="MWC100" s="129"/>
      <c r="MWD100" s="129"/>
      <c r="MWE100" s="129"/>
      <c r="MWF100" s="129"/>
      <c r="MWG100" s="129"/>
      <c r="MWH100" s="129"/>
      <c r="MWI100" s="129"/>
      <c r="MWJ100" s="129"/>
      <c r="MWK100" s="129"/>
      <c r="MWL100" s="129"/>
      <c r="MWM100" s="129"/>
      <c r="MWN100" s="129"/>
      <c r="MWO100" s="129"/>
      <c r="MWP100" s="129"/>
      <c r="MWQ100" s="129"/>
      <c r="MWR100" s="129"/>
      <c r="MWS100" s="129"/>
      <c r="MWT100" s="129"/>
      <c r="MWU100" s="129"/>
      <c r="MWV100" s="129"/>
      <c r="MWW100" s="129"/>
      <c r="MWX100" s="129"/>
      <c r="MWY100" s="129"/>
      <c r="MWZ100" s="129"/>
      <c r="MXA100" s="129"/>
      <c r="MXB100" s="129"/>
      <c r="MXC100" s="129"/>
      <c r="MXD100" s="129"/>
      <c r="MXE100" s="129"/>
      <c r="MXF100" s="129"/>
      <c r="MXG100" s="129"/>
      <c r="MXH100" s="129"/>
      <c r="MXI100" s="129"/>
      <c r="MXJ100" s="129"/>
      <c r="MXK100" s="129"/>
      <c r="MXL100" s="129"/>
      <c r="MXM100" s="129"/>
      <c r="MXN100" s="129"/>
      <c r="MXO100" s="129"/>
      <c r="MXP100" s="129"/>
      <c r="MXQ100" s="129"/>
      <c r="MXR100" s="129"/>
      <c r="MXS100" s="129"/>
      <c r="MXT100" s="129"/>
      <c r="MXU100" s="129"/>
      <c r="MXV100" s="129"/>
      <c r="MXW100" s="129"/>
      <c r="MXX100" s="129"/>
      <c r="MXY100" s="129"/>
      <c r="MXZ100" s="129"/>
      <c r="MYA100" s="129"/>
      <c r="MYB100" s="129"/>
      <c r="MYC100" s="129"/>
      <c r="MYD100" s="129"/>
      <c r="MYE100" s="129"/>
      <c r="MYF100" s="129"/>
      <c r="MYG100" s="129"/>
      <c r="MYH100" s="129"/>
      <c r="MYI100" s="129"/>
      <c r="MYJ100" s="129"/>
      <c r="MYK100" s="129"/>
      <c r="MYL100" s="129"/>
      <c r="MYM100" s="129"/>
      <c r="MYN100" s="129"/>
      <c r="MYO100" s="129"/>
      <c r="MYP100" s="129"/>
      <c r="MYQ100" s="129"/>
      <c r="MYR100" s="129"/>
      <c r="MYS100" s="129"/>
      <c r="MYT100" s="129"/>
      <c r="MYU100" s="129"/>
      <c r="MYV100" s="129"/>
      <c r="MYW100" s="129"/>
      <c r="MYX100" s="129"/>
      <c r="MYY100" s="129"/>
      <c r="MYZ100" s="129"/>
      <c r="MZA100" s="129"/>
      <c r="MZB100" s="129"/>
      <c r="MZC100" s="129"/>
      <c r="MZD100" s="129"/>
      <c r="MZE100" s="129"/>
      <c r="MZF100" s="129"/>
      <c r="MZG100" s="129"/>
      <c r="MZH100" s="129"/>
      <c r="MZI100" s="129"/>
      <c r="MZJ100" s="129"/>
      <c r="MZK100" s="129"/>
      <c r="MZL100" s="129"/>
      <c r="MZM100" s="129"/>
      <c r="MZN100" s="129"/>
      <c r="MZO100" s="129"/>
      <c r="MZP100" s="129"/>
      <c r="MZQ100" s="129"/>
      <c r="MZR100" s="129"/>
      <c r="MZS100" s="129"/>
      <c r="MZT100" s="129"/>
      <c r="MZU100" s="129"/>
      <c r="MZV100" s="129"/>
      <c r="MZW100" s="129"/>
      <c r="MZX100" s="129"/>
      <c r="MZY100" s="129"/>
      <c r="MZZ100" s="129"/>
      <c r="NAA100" s="129"/>
      <c r="NAB100" s="129"/>
      <c r="NAC100" s="129"/>
      <c r="NAD100" s="129"/>
      <c r="NAE100" s="129"/>
      <c r="NAF100" s="129"/>
      <c r="NAG100" s="129"/>
      <c r="NAH100" s="129"/>
      <c r="NAI100" s="129"/>
      <c r="NAJ100" s="129"/>
      <c r="NAK100" s="129"/>
      <c r="NAL100" s="129"/>
      <c r="NAM100" s="129"/>
      <c r="NAN100" s="129"/>
      <c r="NAO100" s="129"/>
      <c r="NAP100" s="129"/>
      <c r="NAQ100" s="129"/>
      <c r="NAR100" s="129"/>
      <c r="NAS100" s="129"/>
      <c r="NAT100" s="129"/>
      <c r="NAU100" s="129"/>
      <c r="NAV100" s="129"/>
      <c r="NAW100" s="129"/>
      <c r="NAX100" s="129"/>
      <c r="NAY100" s="129"/>
      <c r="NAZ100" s="129"/>
      <c r="NBA100" s="129"/>
      <c r="NBB100" s="129"/>
      <c r="NBC100" s="129"/>
      <c r="NBD100" s="129"/>
      <c r="NBE100" s="129"/>
      <c r="NBF100" s="129"/>
      <c r="NBG100" s="129"/>
      <c r="NBH100" s="129"/>
      <c r="NBI100" s="129"/>
      <c r="NBJ100" s="129"/>
      <c r="NBK100" s="129"/>
      <c r="NBL100" s="129"/>
      <c r="NBM100" s="129"/>
      <c r="NBN100" s="129"/>
      <c r="NBO100" s="129"/>
      <c r="NBP100" s="129"/>
      <c r="NBQ100" s="129"/>
      <c r="NBR100" s="129"/>
      <c r="NBS100" s="129"/>
      <c r="NBT100" s="129"/>
      <c r="NBU100" s="129"/>
      <c r="NBV100" s="129"/>
      <c r="NBW100" s="129"/>
      <c r="NBX100" s="129"/>
      <c r="NBY100" s="129"/>
      <c r="NBZ100" s="129"/>
      <c r="NCA100" s="129"/>
      <c r="NCB100" s="129"/>
      <c r="NCC100" s="129"/>
      <c r="NCD100" s="129"/>
      <c r="NCE100" s="129"/>
      <c r="NCF100" s="129"/>
      <c r="NCG100" s="129"/>
      <c r="NCH100" s="129"/>
      <c r="NCI100" s="129"/>
      <c r="NCJ100" s="129"/>
      <c r="NCK100" s="129"/>
      <c r="NCL100" s="129"/>
      <c r="NCM100" s="129"/>
      <c r="NCN100" s="129"/>
      <c r="NCO100" s="129"/>
      <c r="NCP100" s="129"/>
      <c r="NCQ100" s="129"/>
      <c r="NCR100" s="129"/>
      <c r="NCS100" s="129"/>
      <c r="NCT100" s="129"/>
      <c r="NCU100" s="129"/>
      <c r="NCV100" s="129"/>
      <c r="NCW100" s="129"/>
      <c r="NCX100" s="129"/>
      <c r="NCY100" s="129"/>
      <c r="NCZ100" s="129"/>
      <c r="NDA100" s="129"/>
      <c r="NDB100" s="129"/>
      <c r="NDC100" s="129"/>
      <c r="NDD100" s="129"/>
      <c r="NDE100" s="129"/>
      <c r="NDF100" s="129"/>
      <c r="NDG100" s="129"/>
      <c r="NDH100" s="129"/>
      <c r="NDI100" s="129"/>
      <c r="NDJ100" s="129"/>
      <c r="NDK100" s="129"/>
      <c r="NDL100" s="129"/>
      <c r="NDM100" s="129"/>
      <c r="NDN100" s="129"/>
      <c r="NDO100" s="129"/>
      <c r="NDP100" s="129"/>
      <c r="NDQ100" s="129"/>
      <c r="NDR100" s="129"/>
      <c r="NDS100" s="129"/>
      <c r="NDT100" s="129"/>
      <c r="NDU100" s="129"/>
      <c r="NDV100" s="129"/>
      <c r="NDW100" s="129"/>
      <c r="NDX100" s="129"/>
      <c r="NDY100" s="129"/>
      <c r="NDZ100" s="129"/>
      <c r="NEA100" s="129"/>
      <c r="NEB100" s="129"/>
      <c r="NEC100" s="129"/>
      <c r="NED100" s="129"/>
      <c r="NEE100" s="129"/>
      <c r="NEF100" s="129"/>
      <c r="NEG100" s="129"/>
      <c r="NEH100" s="129"/>
      <c r="NEI100" s="129"/>
      <c r="NEJ100" s="129"/>
      <c r="NEK100" s="129"/>
      <c r="NEL100" s="129"/>
      <c r="NEM100" s="129"/>
      <c r="NEN100" s="129"/>
      <c r="NEO100" s="129"/>
      <c r="NEP100" s="129"/>
      <c r="NEQ100" s="129"/>
      <c r="NER100" s="129"/>
      <c r="NES100" s="129"/>
      <c r="NET100" s="129"/>
      <c r="NEU100" s="129"/>
      <c r="NEV100" s="129"/>
      <c r="NEW100" s="129"/>
      <c r="NEX100" s="129"/>
      <c r="NEY100" s="129"/>
      <c r="NEZ100" s="129"/>
      <c r="NFA100" s="129"/>
      <c r="NFB100" s="129"/>
      <c r="NFC100" s="129"/>
      <c r="NFD100" s="129"/>
      <c r="NFE100" s="129"/>
      <c r="NFF100" s="129"/>
      <c r="NFG100" s="129"/>
      <c r="NFH100" s="129"/>
      <c r="NFI100" s="129"/>
      <c r="NFJ100" s="129"/>
      <c r="NFK100" s="129"/>
      <c r="NFL100" s="129"/>
      <c r="NFM100" s="129"/>
      <c r="NFN100" s="129"/>
      <c r="NFO100" s="129"/>
      <c r="NFP100" s="129"/>
      <c r="NFQ100" s="129"/>
      <c r="NFR100" s="129"/>
      <c r="NFS100" s="129"/>
      <c r="NFT100" s="129"/>
      <c r="NFU100" s="129"/>
      <c r="NFV100" s="129"/>
      <c r="NFW100" s="129"/>
      <c r="NFX100" s="129"/>
      <c r="NFY100" s="129"/>
      <c r="NFZ100" s="129"/>
      <c r="NGA100" s="129"/>
      <c r="NGB100" s="129"/>
      <c r="NGC100" s="129"/>
      <c r="NGD100" s="129"/>
      <c r="NGE100" s="129"/>
      <c r="NGF100" s="129"/>
      <c r="NGG100" s="129"/>
      <c r="NGH100" s="129"/>
      <c r="NGI100" s="129"/>
      <c r="NGJ100" s="129"/>
      <c r="NGK100" s="129"/>
      <c r="NGL100" s="129"/>
      <c r="NGM100" s="129"/>
      <c r="NGN100" s="129"/>
      <c r="NGO100" s="129"/>
      <c r="NGP100" s="129"/>
      <c r="NGQ100" s="129"/>
      <c r="NGR100" s="129"/>
      <c r="NGS100" s="129"/>
      <c r="NGT100" s="129"/>
      <c r="NGU100" s="129"/>
      <c r="NGV100" s="129"/>
      <c r="NGW100" s="129"/>
      <c r="NGX100" s="129"/>
      <c r="NGY100" s="129"/>
      <c r="NGZ100" s="129"/>
      <c r="NHA100" s="129"/>
      <c r="NHB100" s="129"/>
      <c r="NHC100" s="129"/>
      <c r="NHD100" s="129"/>
      <c r="NHE100" s="129"/>
      <c r="NHF100" s="129"/>
      <c r="NHG100" s="129"/>
      <c r="NHH100" s="129"/>
      <c r="NHI100" s="129"/>
      <c r="NHJ100" s="129"/>
      <c r="NHK100" s="129"/>
      <c r="NHL100" s="129"/>
      <c r="NHM100" s="129"/>
      <c r="NHN100" s="129"/>
      <c r="NHO100" s="129"/>
      <c r="NHP100" s="129"/>
      <c r="NHQ100" s="129"/>
      <c r="NHR100" s="129"/>
      <c r="NHS100" s="129"/>
      <c r="NHT100" s="129"/>
      <c r="NHU100" s="129"/>
      <c r="NHV100" s="129"/>
      <c r="NHW100" s="129"/>
      <c r="NHX100" s="129"/>
      <c r="NHY100" s="129"/>
      <c r="NHZ100" s="129"/>
      <c r="NIA100" s="129"/>
      <c r="NIB100" s="129"/>
      <c r="NIC100" s="129"/>
      <c r="NID100" s="129"/>
      <c r="NIE100" s="129"/>
      <c r="NIF100" s="129"/>
      <c r="NIG100" s="129"/>
      <c r="NIH100" s="129"/>
      <c r="NII100" s="129"/>
      <c r="NIJ100" s="129"/>
      <c r="NIK100" s="129"/>
      <c r="NIL100" s="129"/>
      <c r="NIM100" s="129"/>
      <c r="NIN100" s="129"/>
      <c r="NIO100" s="129"/>
      <c r="NIP100" s="129"/>
      <c r="NIQ100" s="129"/>
      <c r="NIR100" s="129"/>
      <c r="NIS100" s="129"/>
      <c r="NIT100" s="129"/>
      <c r="NIU100" s="129"/>
      <c r="NIV100" s="129"/>
      <c r="NIW100" s="129"/>
      <c r="NIX100" s="129"/>
      <c r="NIY100" s="129"/>
      <c r="NIZ100" s="129"/>
      <c r="NJA100" s="129"/>
      <c r="NJB100" s="129"/>
      <c r="NJC100" s="129"/>
      <c r="NJD100" s="129"/>
      <c r="NJE100" s="129"/>
      <c r="NJF100" s="129"/>
      <c r="NJG100" s="129"/>
      <c r="NJH100" s="129"/>
      <c r="NJI100" s="129"/>
      <c r="NJJ100" s="129"/>
      <c r="NJK100" s="129"/>
      <c r="NJL100" s="129"/>
      <c r="NJM100" s="129"/>
      <c r="NJN100" s="129"/>
      <c r="NJO100" s="129"/>
      <c r="NJP100" s="129"/>
      <c r="NJQ100" s="129"/>
      <c r="NJR100" s="129"/>
      <c r="NJS100" s="129"/>
      <c r="NJT100" s="129"/>
      <c r="NJU100" s="129"/>
      <c r="NJV100" s="129"/>
      <c r="NJW100" s="129"/>
      <c r="NJX100" s="129"/>
      <c r="NJY100" s="129"/>
      <c r="NJZ100" s="129"/>
      <c r="NKA100" s="129"/>
      <c r="NKB100" s="129"/>
      <c r="NKC100" s="129"/>
      <c r="NKD100" s="129"/>
      <c r="NKE100" s="129"/>
      <c r="NKF100" s="129"/>
      <c r="NKG100" s="129"/>
      <c r="NKH100" s="129"/>
      <c r="NKI100" s="129"/>
      <c r="NKJ100" s="129"/>
      <c r="NKK100" s="129"/>
      <c r="NKL100" s="129"/>
      <c r="NKM100" s="129"/>
      <c r="NKN100" s="129"/>
      <c r="NKO100" s="129"/>
      <c r="NKP100" s="129"/>
      <c r="NKQ100" s="129"/>
      <c r="NKR100" s="129"/>
      <c r="NKS100" s="129"/>
      <c r="NKT100" s="129"/>
      <c r="NKU100" s="129"/>
      <c r="NKV100" s="129"/>
      <c r="NKW100" s="129"/>
      <c r="NKX100" s="129"/>
      <c r="NKY100" s="129"/>
      <c r="NKZ100" s="129"/>
      <c r="NLA100" s="129"/>
      <c r="NLB100" s="129"/>
      <c r="NLC100" s="129"/>
      <c r="NLD100" s="129"/>
      <c r="NLE100" s="129"/>
      <c r="NLF100" s="129"/>
      <c r="NLG100" s="129"/>
      <c r="NLH100" s="129"/>
      <c r="NLI100" s="129"/>
      <c r="NLJ100" s="129"/>
      <c r="NLK100" s="129"/>
      <c r="NLL100" s="129"/>
      <c r="NLM100" s="129"/>
      <c r="NLN100" s="129"/>
      <c r="NLO100" s="129"/>
      <c r="NLP100" s="129"/>
      <c r="NLQ100" s="129"/>
      <c r="NLR100" s="129"/>
      <c r="NLS100" s="129"/>
      <c r="NLT100" s="129"/>
      <c r="NLU100" s="129"/>
      <c r="NLV100" s="129"/>
      <c r="NLW100" s="129"/>
      <c r="NLX100" s="129"/>
      <c r="NLY100" s="129"/>
      <c r="NLZ100" s="129"/>
      <c r="NMA100" s="129"/>
      <c r="NMB100" s="129"/>
      <c r="NMC100" s="129"/>
      <c r="NMD100" s="129"/>
      <c r="NME100" s="129"/>
      <c r="NMF100" s="129"/>
      <c r="NMG100" s="129"/>
      <c r="NMH100" s="129"/>
      <c r="NMI100" s="129"/>
      <c r="NMJ100" s="129"/>
      <c r="NMK100" s="129"/>
      <c r="NML100" s="129"/>
      <c r="NMM100" s="129"/>
      <c r="NMN100" s="129"/>
      <c r="NMO100" s="129"/>
      <c r="NMP100" s="129"/>
      <c r="NMQ100" s="129"/>
      <c r="NMR100" s="129"/>
      <c r="NMS100" s="129"/>
      <c r="NMT100" s="129"/>
      <c r="NMU100" s="129"/>
      <c r="NMV100" s="129"/>
      <c r="NMW100" s="129"/>
      <c r="NMX100" s="129"/>
      <c r="NMY100" s="129"/>
      <c r="NMZ100" s="129"/>
      <c r="NNA100" s="129"/>
      <c r="NNB100" s="129"/>
      <c r="NNC100" s="129"/>
      <c r="NND100" s="129"/>
      <c r="NNE100" s="129"/>
      <c r="NNF100" s="129"/>
      <c r="NNG100" s="129"/>
      <c r="NNH100" s="129"/>
      <c r="NNI100" s="129"/>
      <c r="NNJ100" s="129"/>
      <c r="NNK100" s="129"/>
      <c r="NNL100" s="129"/>
      <c r="NNM100" s="129"/>
      <c r="NNN100" s="129"/>
      <c r="NNO100" s="129"/>
      <c r="NNP100" s="129"/>
      <c r="NNQ100" s="129"/>
      <c r="NNR100" s="129"/>
      <c r="NNS100" s="129"/>
      <c r="NNT100" s="129"/>
      <c r="NNU100" s="129"/>
      <c r="NNV100" s="129"/>
      <c r="NNW100" s="129"/>
      <c r="NNX100" s="129"/>
      <c r="NNY100" s="129"/>
      <c r="NNZ100" s="129"/>
      <c r="NOA100" s="129"/>
      <c r="NOB100" s="129"/>
      <c r="NOC100" s="129"/>
      <c r="NOD100" s="129"/>
      <c r="NOE100" s="129"/>
      <c r="NOF100" s="129"/>
      <c r="NOG100" s="129"/>
      <c r="NOH100" s="129"/>
      <c r="NOI100" s="129"/>
      <c r="NOJ100" s="129"/>
      <c r="NOK100" s="129"/>
      <c r="NOL100" s="129"/>
      <c r="NOM100" s="129"/>
      <c r="NON100" s="129"/>
      <c r="NOO100" s="129"/>
      <c r="NOP100" s="129"/>
      <c r="NOQ100" s="129"/>
      <c r="NOR100" s="129"/>
      <c r="NOS100" s="129"/>
      <c r="NOT100" s="129"/>
      <c r="NOU100" s="129"/>
      <c r="NOV100" s="129"/>
      <c r="NOW100" s="129"/>
      <c r="NOX100" s="129"/>
      <c r="NOY100" s="129"/>
      <c r="NOZ100" s="129"/>
      <c r="NPA100" s="129"/>
      <c r="NPB100" s="129"/>
      <c r="NPC100" s="129"/>
      <c r="NPD100" s="129"/>
      <c r="NPE100" s="129"/>
      <c r="NPF100" s="129"/>
      <c r="NPG100" s="129"/>
      <c r="NPH100" s="129"/>
      <c r="NPI100" s="129"/>
      <c r="NPJ100" s="129"/>
      <c r="NPK100" s="129"/>
      <c r="NPL100" s="129"/>
      <c r="NPM100" s="129"/>
      <c r="NPN100" s="129"/>
      <c r="NPO100" s="129"/>
      <c r="NPP100" s="129"/>
      <c r="NPQ100" s="129"/>
      <c r="NPR100" s="129"/>
      <c r="NPS100" s="129"/>
      <c r="NPT100" s="129"/>
      <c r="NPU100" s="129"/>
      <c r="NPV100" s="129"/>
      <c r="NPW100" s="129"/>
      <c r="NPX100" s="129"/>
      <c r="NPY100" s="129"/>
      <c r="NPZ100" s="129"/>
      <c r="NQA100" s="129"/>
      <c r="NQB100" s="129"/>
      <c r="NQC100" s="129"/>
      <c r="NQD100" s="129"/>
      <c r="NQE100" s="129"/>
      <c r="NQF100" s="129"/>
      <c r="NQG100" s="129"/>
      <c r="NQH100" s="129"/>
      <c r="NQI100" s="129"/>
      <c r="NQJ100" s="129"/>
      <c r="NQK100" s="129"/>
      <c r="NQL100" s="129"/>
      <c r="NQM100" s="129"/>
      <c r="NQN100" s="129"/>
      <c r="NQO100" s="129"/>
      <c r="NQP100" s="129"/>
      <c r="NQQ100" s="129"/>
      <c r="NQR100" s="129"/>
      <c r="NQS100" s="129"/>
      <c r="NQT100" s="129"/>
      <c r="NQU100" s="129"/>
      <c r="NQV100" s="129"/>
      <c r="NQW100" s="129"/>
      <c r="NQX100" s="129"/>
      <c r="NQY100" s="129"/>
      <c r="NQZ100" s="129"/>
      <c r="NRA100" s="129"/>
      <c r="NRB100" s="129"/>
      <c r="NRC100" s="129"/>
      <c r="NRD100" s="129"/>
      <c r="NRE100" s="129"/>
      <c r="NRF100" s="129"/>
      <c r="NRG100" s="129"/>
      <c r="NRH100" s="129"/>
      <c r="NRI100" s="129"/>
      <c r="NRJ100" s="129"/>
      <c r="NRK100" s="129"/>
      <c r="NRL100" s="129"/>
      <c r="NRM100" s="129"/>
      <c r="NRN100" s="129"/>
      <c r="NRO100" s="129"/>
      <c r="NRP100" s="129"/>
      <c r="NRQ100" s="129"/>
      <c r="NRR100" s="129"/>
      <c r="NRS100" s="129"/>
      <c r="NRT100" s="129"/>
      <c r="NRU100" s="129"/>
      <c r="NRV100" s="129"/>
      <c r="NRW100" s="129"/>
      <c r="NRX100" s="129"/>
      <c r="NRY100" s="129"/>
      <c r="NRZ100" s="129"/>
      <c r="NSA100" s="129"/>
      <c r="NSB100" s="129"/>
      <c r="NSC100" s="129"/>
      <c r="NSD100" s="129"/>
      <c r="NSE100" s="129"/>
      <c r="NSF100" s="129"/>
      <c r="NSG100" s="129"/>
      <c r="NSH100" s="129"/>
      <c r="NSI100" s="129"/>
      <c r="NSJ100" s="129"/>
      <c r="NSK100" s="129"/>
      <c r="NSL100" s="129"/>
      <c r="NSM100" s="129"/>
      <c r="NSN100" s="129"/>
      <c r="NSO100" s="129"/>
      <c r="NSP100" s="129"/>
      <c r="NSQ100" s="129"/>
      <c r="NSR100" s="129"/>
      <c r="NSS100" s="129"/>
      <c r="NST100" s="129"/>
      <c r="NSU100" s="129"/>
      <c r="NSV100" s="129"/>
      <c r="NSW100" s="129"/>
      <c r="NSX100" s="129"/>
      <c r="NSY100" s="129"/>
      <c r="NSZ100" s="129"/>
      <c r="NTA100" s="129"/>
      <c r="NTB100" s="129"/>
      <c r="NTC100" s="129"/>
      <c r="NTD100" s="129"/>
      <c r="NTE100" s="129"/>
      <c r="NTF100" s="129"/>
      <c r="NTG100" s="129"/>
      <c r="NTH100" s="129"/>
      <c r="NTI100" s="129"/>
      <c r="NTJ100" s="129"/>
      <c r="NTK100" s="129"/>
      <c r="NTL100" s="129"/>
      <c r="NTM100" s="129"/>
      <c r="NTN100" s="129"/>
      <c r="NTO100" s="129"/>
      <c r="NTP100" s="129"/>
      <c r="NTQ100" s="129"/>
      <c r="NTR100" s="129"/>
      <c r="NTS100" s="129"/>
      <c r="NTT100" s="129"/>
      <c r="NTU100" s="129"/>
      <c r="NTV100" s="129"/>
      <c r="NTW100" s="129"/>
      <c r="NTX100" s="129"/>
      <c r="NTY100" s="129"/>
      <c r="NTZ100" s="129"/>
      <c r="NUA100" s="129"/>
      <c r="NUB100" s="129"/>
      <c r="NUC100" s="129"/>
      <c r="NUD100" s="129"/>
      <c r="NUE100" s="129"/>
      <c r="NUF100" s="129"/>
      <c r="NUG100" s="129"/>
      <c r="NUH100" s="129"/>
      <c r="NUI100" s="129"/>
      <c r="NUJ100" s="129"/>
      <c r="NUK100" s="129"/>
      <c r="NUL100" s="129"/>
      <c r="NUM100" s="129"/>
      <c r="NUN100" s="129"/>
      <c r="NUO100" s="129"/>
      <c r="NUP100" s="129"/>
      <c r="NUQ100" s="129"/>
      <c r="NUR100" s="129"/>
      <c r="NUS100" s="129"/>
      <c r="NUT100" s="129"/>
      <c r="NUU100" s="129"/>
      <c r="NUV100" s="129"/>
      <c r="NUW100" s="129"/>
      <c r="NUX100" s="129"/>
      <c r="NUY100" s="129"/>
      <c r="NUZ100" s="129"/>
      <c r="NVA100" s="129"/>
      <c r="NVB100" s="129"/>
      <c r="NVC100" s="129"/>
      <c r="NVD100" s="129"/>
      <c r="NVE100" s="129"/>
      <c r="NVF100" s="129"/>
      <c r="NVG100" s="129"/>
      <c r="NVH100" s="129"/>
      <c r="NVI100" s="129"/>
      <c r="NVJ100" s="129"/>
      <c r="NVK100" s="129"/>
      <c r="NVL100" s="129"/>
      <c r="NVM100" s="129"/>
      <c r="NVN100" s="129"/>
      <c r="NVO100" s="129"/>
      <c r="NVP100" s="129"/>
      <c r="NVQ100" s="129"/>
      <c r="NVR100" s="129"/>
      <c r="NVS100" s="129"/>
      <c r="NVT100" s="129"/>
      <c r="NVU100" s="129"/>
      <c r="NVV100" s="129"/>
      <c r="NVW100" s="129"/>
      <c r="NVX100" s="129"/>
      <c r="NVY100" s="129"/>
      <c r="NVZ100" s="129"/>
      <c r="NWA100" s="129"/>
      <c r="NWB100" s="129"/>
      <c r="NWC100" s="129"/>
      <c r="NWD100" s="129"/>
      <c r="NWE100" s="129"/>
      <c r="NWF100" s="129"/>
      <c r="NWG100" s="129"/>
      <c r="NWH100" s="129"/>
      <c r="NWI100" s="129"/>
      <c r="NWJ100" s="129"/>
      <c r="NWK100" s="129"/>
      <c r="NWL100" s="129"/>
      <c r="NWM100" s="129"/>
      <c r="NWN100" s="129"/>
      <c r="NWO100" s="129"/>
      <c r="NWP100" s="129"/>
      <c r="NWQ100" s="129"/>
      <c r="NWR100" s="129"/>
      <c r="NWS100" s="129"/>
      <c r="NWT100" s="129"/>
      <c r="NWU100" s="129"/>
      <c r="NWV100" s="129"/>
      <c r="NWW100" s="129"/>
      <c r="NWX100" s="129"/>
      <c r="NWY100" s="129"/>
      <c r="NWZ100" s="129"/>
      <c r="NXA100" s="129"/>
      <c r="NXB100" s="129"/>
      <c r="NXC100" s="129"/>
      <c r="NXD100" s="129"/>
      <c r="NXE100" s="129"/>
      <c r="NXF100" s="129"/>
      <c r="NXG100" s="129"/>
      <c r="NXH100" s="129"/>
      <c r="NXI100" s="129"/>
      <c r="NXJ100" s="129"/>
      <c r="NXK100" s="129"/>
      <c r="NXL100" s="129"/>
      <c r="NXM100" s="129"/>
      <c r="NXN100" s="129"/>
      <c r="NXO100" s="129"/>
      <c r="NXP100" s="129"/>
      <c r="NXQ100" s="129"/>
      <c r="NXR100" s="129"/>
      <c r="NXS100" s="129"/>
      <c r="NXT100" s="129"/>
      <c r="NXU100" s="129"/>
      <c r="NXV100" s="129"/>
      <c r="NXW100" s="129"/>
      <c r="NXX100" s="129"/>
      <c r="NXY100" s="129"/>
      <c r="NXZ100" s="129"/>
      <c r="NYA100" s="129"/>
      <c r="NYB100" s="129"/>
      <c r="NYC100" s="129"/>
      <c r="NYD100" s="129"/>
      <c r="NYE100" s="129"/>
      <c r="NYF100" s="129"/>
      <c r="NYG100" s="129"/>
      <c r="NYH100" s="129"/>
      <c r="NYI100" s="129"/>
      <c r="NYJ100" s="129"/>
      <c r="NYK100" s="129"/>
      <c r="NYL100" s="129"/>
      <c r="NYM100" s="129"/>
      <c r="NYN100" s="129"/>
      <c r="NYO100" s="129"/>
      <c r="NYP100" s="129"/>
      <c r="NYQ100" s="129"/>
      <c r="NYR100" s="129"/>
      <c r="NYS100" s="129"/>
      <c r="NYT100" s="129"/>
      <c r="NYU100" s="129"/>
      <c r="NYV100" s="129"/>
      <c r="NYW100" s="129"/>
      <c r="NYX100" s="129"/>
      <c r="NYY100" s="129"/>
      <c r="NYZ100" s="129"/>
      <c r="NZA100" s="129"/>
      <c r="NZB100" s="129"/>
      <c r="NZC100" s="129"/>
      <c r="NZD100" s="129"/>
      <c r="NZE100" s="129"/>
      <c r="NZF100" s="129"/>
      <c r="NZG100" s="129"/>
      <c r="NZH100" s="129"/>
      <c r="NZI100" s="129"/>
      <c r="NZJ100" s="129"/>
      <c r="NZK100" s="129"/>
      <c r="NZL100" s="129"/>
      <c r="NZM100" s="129"/>
      <c r="NZN100" s="129"/>
      <c r="NZO100" s="129"/>
      <c r="NZP100" s="129"/>
      <c r="NZQ100" s="129"/>
      <c r="NZR100" s="129"/>
      <c r="NZS100" s="129"/>
      <c r="NZT100" s="129"/>
      <c r="NZU100" s="129"/>
      <c r="NZV100" s="129"/>
      <c r="NZW100" s="129"/>
      <c r="NZX100" s="129"/>
      <c r="NZY100" s="129"/>
      <c r="NZZ100" s="129"/>
      <c r="OAA100" s="129"/>
      <c r="OAB100" s="129"/>
      <c r="OAC100" s="129"/>
      <c r="OAD100" s="129"/>
      <c r="OAE100" s="129"/>
      <c r="OAF100" s="129"/>
      <c r="OAG100" s="129"/>
      <c r="OAH100" s="129"/>
      <c r="OAI100" s="129"/>
      <c r="OAJ100" s="129"/>
      <c r="OAK100" s="129"/>
      <c r="OAL100" s="129"/>
      <c r="OAM100" s="129"/>
      <c r="OAN100" s="129"/>
      <c r="OAO100" s="129"/>
      <c r="OAP100" s="129"/>
      <c r="OAQ100" s="129"/>
      <c r="OAR100" s="129"/>
      <c r="OAS100" s="129"/>
      <c r="OAT100" s="129"/>
      <c r="OAU100" s="129"/>
      <c r="OAV100" s="129"/>
      <c r="OAW100" s="129"/>
      <c r="OAX100" s="129"/>
      <c r="OAY100" s="129"/>
      <c r="OAZ100" s="129"/>
      <c r="OBA100" s="129"/>
      <c r="OBB100" s="129"/>
      <c r="OBC100" s="129"/>
      <c r="OBD100" s="129"/>
      <c r="OBE100" s="129"/>
      <c r="OBF100" s="129"/>
      <c r="OBG100" s="129"/>
      <c r="OBH100" s="129"/>
      <c r="OBI100" s="129"/>
      <c r="OBJ100" s="129"/>
      <c r="OBK100" s="129"/>
      <c r="OBL100" s="129"/>
      <c r="OBM100" s="129"/>
      <c r="OBN100" s="129"/>
      <c r="OBO100" s="129"/>
      <c r="OBP100" s="129"/>
      <c r="OBQ100" s="129"/>
      <c r="OBR100" s="129"/>
      <c r="OBS100" s="129"/>
      <c r="OBT100" s="129"/>
      <c r="OBU100" s="129"/>
      <c r="OBV100" s="129"/>
      <c r="OBW100" s="129"/>
      <c r="OBX100" s="129"/>
      <c r="OBY100" s="129"/>
      <c r="OBZ100" s="129"/>
      <c r="OCA100" s="129"/>
      <c r="OCB100" s="129"/>
      <c r="OCC100" s="129"/>
      <c r="OCD100" s="129"/>
      <c r="OCE100" s="129"/>
      <c r="OCF100" s="129"/>
      <c r="OCG100" s="129"/>
      <c r="OCH100" s="129"/>
      <c r="OCI100" s="129"/>
      <c r="OCJ100" s="129"/>
      <c r="OCK100" s="129"/>
      <c r="OCL100" s="129"/>
      <c r="OCM100" s="129"/>
      <c r="OCN100" s="129"/>
      <c r="OCO100" s="129"/>
      <c r="OCP100" s="129"/>
      <c r="OCQ100" s="129"/>
      <c r="OCR100" s="129"/>
      <c r="OCS100" s="129"/>
      <c r="OCT100" s="129"/>
      <c r="OCU100" s="129"/>
      <c r="OCV100" s="129"/>
      <c r="OCW100" s="129"/>
      <c r="OCX100" s="129"/>
      <c r="OCY100" s="129"/>
      <c r="OCZ100" s="129"/>
      <c r="ODA100" s="129"/>
      <c r="ODB100" s="129"/>
      <c r="ODC100" s="129"/>
      <c r="ODD100" s="129"/>
      <c r="ODE100" s="129"/>
      <c r="ODF100" s="129"/>
      <c r="ODG100" s="129"/>
      <c r="ODH100" s="129"/>
      <c r="ODI100" s="129"/>
      <c r="ODJ100" s="129"/>
      <c r="ODK100" s="129"/>
      <c r="ODL100" s="129"/>
      <c r="ODM100" s="129"/>
      <c r="ODN100" s="129"/>
      <c r="ODO100" s="129"/>
      <c r="ODP100" s="129"/>
      <c r="ODQ100" s="129"/>
      <c r="ODR100" s="129"/>
      <c r="ODS100" s="129"/>
      <c r="ODT100" s="129"/>
      <c r="ODU100" s="129"/>
      <c r="ODV100" s="129"/>
      <c r="ODW100" s="129"/>
      <c r="ODX100" s="129"/>
      <c r="ODY100" s="129"/>
      <c r="ODZ100" s="129"/>
      <c r="OEA100" s="129"/>
      <c r="OEB100" s="129"/>
      <c r="OEC100" s="129"/>
      <c r="OED100" s="129"/>
      <c r="OEE100" s="129"/>
      <c r="OEF100" s="129"/>
      <c r="OEG100" s="129"/>
      <c r="OEH100" s="129"/>
      <c r="OEI100" s="129"/>
      <c r="OEJ100" s="129"/>
      <c r="OEK100" s="129"/>
      <c r="OEL100" s="129"/>
      <c r="OEM100" s="129"/>
      <c r="OEN100" s="129"/>
      <c r="OEO100" s="129"/>
      <c r="OEP100" s="129"/>
      <c r="OEQ100" s="129"/>
      <c r="OER100" s="129"/>
      <c r="OES100" s="129"/>
      <c r="OET100" s="129"/>
      <c r="OEU100" s="129"/>
      <c r="OEV100" s="129"/>
      <c r="OEW100" s="129"/>
      <c r="OEX100" s="129"/>
      <c r="OEY100" s="129"/>
      <c r="OEZ100" s="129"/>
      <c r="OFA100" s="129"/>
      <c r="OFB100" s="129"/>
      <c r="OFC100" s="129"/>
      <c r="OFD100" s="129"/>
      <c r="OFE100" s="129"/>
      <c r="OFF100" s="129"/>
      <c r="OFG100" s="129"/>
      <c r="OFH100" s="129"/>
      <c r="OFI100" s="129"/>
      <c r="OFJ100" s="129"/>
      <c r="OFK100" s="129"/>
      <c r="OFL100" s="129"/>
      <c r="OFM100" s="129"/>
      <c r="OFN100" s="129"/>
      <c r="OFO100" s="129"/>
      <c r="OFP100" s="129"/>
      <c r="OFQ100" s="129"/>
      <c r="OFR100" s="129"/>
      <c r="OFS100" s="129"/>
      <c r="OFT100" s="129"/>
      <c r="OFU100" s="129"/>
      <c r="OFV100" s="129"/>
      <c r="OFW100" s="129"/>
      <c r="OFX100" s="129"/>
      <c r="OFY100" s="129"/>
      <c r="OFZ100" s="129"/>
      <c r="OGA100" s="129"/>
      <c r="OGB100" s="129"/>
      <c r="OGC100" s="129"/>
      <c r="OGD100" s="129"/>
      <c r="OGE100" s="129"/>
      <c r="OGF100" s="129"/>
      <c r="OGG100" s="129"/>
      <c r="OGH100" s="129"/>
      <c r="OGI100" s="129"/>
      <c r="OGJ100" s="129"/>
      <c r="OGK100" s="129"/>
      <c r="OGL100" s="129"/>
      <c r="OGM100" s="129"/>
      <c r="OGN100" s="129"/>
      <c r="OGO100" s="129"/>
      <c r="OGP100" s="129"/>
      <c r="OGQ100" s="129"/>
      <c r="OGR100" s="129"/>
      <c r="OGS100" s="129"/>
      <c r="OGT100" s="129"/>
      <c r="OGU100" s="129"/>
      <c r="OGV100" s="129"/>
      <c r="OGW100" s="129"/>
      <c r="OGX100" s="129"/>
      <c r="OGY100" s="129"/>
      <c r="OGZ100" s="129"/>
      <c r="OHA100" s="129"/>
      <c r="OHB100" s="129"/>
      <c r="OHC100" s="129"/>
      <c r="OHD100" s="129"/>
      <c r="OHE100" s="129"/>
      <c r="OHF100" s="129"/>
      <c r="OHG100" s="129"/>
      <c r="OHH100" s="129"/>
      <c r="OHI100" s="129"/>
      <c r="OHJ100" s="129"/>
      <c r="OHK100" s="129"/>
      <c r="OHL100" s="129"/>
      <c r="OHM100" s="129"/>
      <c r="OHN100" s="129"/>
      <c r="OHO100" s="129"/>
      <c r="OHP100" s="129"/>
      <c r="OHQ100" s="129"/>
      <c r="OHR100" s="129"/>
      <c r="OHS100" s="129"/>
      <c r="OHT100" s="129"/>
      <c r="OHU100" s="129"/>
      <c r="OHV100" s="129"/>
      <c r="OHW100" s="129"/>
      <c r="OHX100" s="129"/>
      <c r="OHY100" s="129"/>
      <c r="OHZ100" s="129"/>
      <c r="OIA100" s="129"/>
      <c r="OIB100" s="129"/>
      <c r="OIC100" s="129"/>
      <c r="OID100" s="129"/>
      <c r="OIE100" s="129"/>
      <c r="OIF100" s="129"/>
      <c r="OIG100" s="129"/>
      <c r="OIH100" s="129"/>
      <c r="OII100" s="129"/>
      <c r="OIJ100" s="129"/>
      <c r="OIK100" s="129"/>
      <c r="OIL100" s="129"/>
      <c r="OIM100" s="129"/>
      <c r="OIN100" s="129"/>
      <c r="OIO100" s="129"/>
      <c r="OIP100" s="129"/>
      <c r="OIQ100" s="129"/>
      <c r="OIR100" s="129"/>
      <c r="OIS100" s="129"/>
      <c r="OIT100" s="129"/>
      <c r="OIU100" s="129"/>
      <c r="OIV100" s="129"/>
      <c r="OIW100" s="129"/>
      <c r="OIX100" s="129"/>
      <c r="OIY100" s="129"/>
      <c r="OIZ100" s="129"/>
      <c r="OJA100" s="129"/>
      <c r="OJB100" s="129"/>
      <c r="OJC100" s="129"/>
      <c r="OJD100" s="129"/>
      <c r="OJE100" s="129"/>
      <c r="OJF100" s="129"/>
      <c r="OJG100" s="129"/>
      <c r="OJH100" s="129"/>
      <c r="OJI100" s="129"/>
      <c r="OJJ100" s="129"/>
      <c r="OJK100" s="129"/>
      <c r="OJL100" s="129"/>
      <c r="OJM100" s="129"/>
      <c r="OJN100" s="129"/>
      <c r="OJO100" s="129"/>
      <c r="OJP100" s="129"/>
      <c r="OJQ100" s="129"/>
      <c r="OJR100" s="129"/>
      <c r="OJS100" s="129"/>
      <c r="OJT100" s="129"/>
      <c r="OJU100" s="129"/>
      <c r="OJV100" s="129"/>
      <c r="OJW100" s="129"/>
      <c r="OJX100" s="129"/>
      <c r="OJY100" s="129"/>
      <c r="OJZ100" s="129"/>
      <c r="OKA100" s="129"/>
      <c r="OKB100" s="129"/>
      <c r="OKC100" s="129"/>
      <c r="OKD100" s="129"/>
      <c r="OKE100" s="129"/>
      <c r="OKF100" s="129"/>
      <c r="OKG100" s="129"/>
      <c r="OKH100" s="129"/>
      <c r="OKI100" s="129"/>
      <c r="OKJ100" s="129"/>
      <c r="OKK100" s="129"/>
      <c r="OKL100" s="129"/>
      <c r="OKM100" s="129"/>
      <c r="OKN100" s="129"/>
      <c r="OKO100" s="129"/>
      <c r="OKP100" s="129"/>
      <c r="OKQ100" s="129"/>
      <c r="OKR100" s="129"/>
      <c r="OKS100" s="129"/>
      <c r="OKT100" s="129"/>
      <c r="OKU100" s="129"/>
      <c r="OKV100" s="129"/>
      <c r="OKW100" s="129"/>
      <c r="OKX100" s="129"/>
      <c r="OKY100" s="129"/>
      <c r="OKZ100" s="129"/>
      <c r="OLA100" s="129"/>
      <c r="OLB100" s="129"/>
      <c r="OLC100" s="129"/>
      <c r="OLD100" s="129"/>
      <c r="OLE100" s="129"/>
      <c r="OLF100" s="129"/>
      <c r="OLG100" s="129"/>
      <c r="OLH100" s="129"/>
      <c r="OLI100" s="129"/>
      <c r="OLJ100" s="129"/>
      <c r="OLK100" s="129"/>
      <c r="OLL100" s="129"/>
      <c r="OLM100" s="129"/>
      <c r="OLN100" s="129"/>
      <c r="OLO100" s="129"/>
      <c r="OLP100" s="129"/>
      <c r="OLQ100" s="129"/>
      <c r="OLR100" s="129"/>
      <c r="OLS100" s="129"/>
      <c r="OLT100" s="129"/>
      <c r="OLU100" s="129"/>
      <c r="OLV100" s="129"/>
      <c r="OLW100" s="129"/>
      <c r="OLX100" s="129"/>
      <c r="OLY100" s="129"/>
      <c r="OLZ100" s="129"/>
      <c r="OMA100" s="129"/>
      <c r="OMB100" s="129"/>
      <c r="OMC100" s="129"/>
      <c r="OMD100" s="129"/>
      <c r="OME100" s="129"/>
      <c r="OMF100" s="129"/>
      <c r="OMG100" s="129"/>
      <c r="OMH100" s="129"/>
      <c r="OMI100" s="129"/>
      <c r="OMJ100" s="129"/>
      <c r="OMK100" s="129"/>
      <c r="OML100" s="129"/>
      <c r="OMM100" s="129"/>
      <c r="OMN100" s="129"/>
      <c r="OMO100" s="129"/>
      <c r="OMP100" s="129"/>
      <c r="OMQ100" s="129"/>
      <c r="OMR100" s="129"/>
      <c r="OMS100" s="129"/>
      <c r="OMT100" s="129"/>
      <c r="OMU100" s="129"/>
      <c r="OMV100" s="129"/>
      <c r="OMW100" s="129"/>
      <c r="OMX100" s="129"/>
      <c r="OMY100" s="129"/>
      <c r="OMZ100" s="129"/>
      <c r="ONA100" s="129"/>
      <c r="ONB100" s="129"/>
      <c r="ONC100" s="129"/>
      <c r="OND100" s="129"/>
      <c r="ONE100" s="129"/>
      <c r="ONF100" s="129"/>
      <c r="ONG100" s="129"/>
      <c r="ONH100" s="129"/>
      <c r="ONI100" s="129"/>
      <c r="ONJ100" s="129"/>
      <c r="ONK100" s="129"/>
      <c r="ONL100" s="129"/>
      <c r="ONM100" s="129"/>
      <c r="ONN100" s="129"/>
      <c r="ONO100" s="129"/>
      <c r="ONP100" s="129"/>
      <c r="ONQ100" s="129"/>
      <c r="ONR100" s="129"/>
      <c r="ONS100" s="129"/>
      <c r="ONT100" s="129"/>
      <c r="ONU100" s="129"/>
      <c r="ONV100" s="129"/>
      <c r="ONW100" s="129"/>
      <c r="ONX100" s="129"/>
      <c r="ONY100" s="129"/>
      <c r="ONZ100" s="129"/>
      <c r="OOA100" s="129"/>
      <c r="OOB100" s="129"/>
      <c r="OOC100" s="129"/>
      <c r="OOD100" s="129"/>
      <c r="OOE100" s="129"/>
      <c r="OOF100" s="129"/>
      <c r="OOG100" s="129"/>
      <c r="OOH100" s="129"/>
      <c r="OOI100" s="129"/>
      <c r="OOJ100" s="129"/>
      <c r="OOK100" s="129"/>
      <c r="OOL100" s="129"/>
      <c r="OOM100" s="129"/>
      <c r="OON100" s="129"/>
      <c r="OOO100" s="129"/>
      <c r="OOP100" s="129"/>
      <c r="OOQ100" s="129"/>
      <c r="OOR100" s="129"/>
      <c r="OOS100" s="129"/>
      <c r="OOT100" s="129"/>
      <c r="OOU100" s="129"/>
      <c r="OOV100" s="129"/>
      <c r="OOW100" s="129"/>
      <c r="OOX100" s="129"/>
      <c r="OOY100" s="129"/>
      <c r="OOZ100" s="129"/>
      <c r="OPA100" s="129"/>
      <c r="OPB100" s="129"/>
      <c r="OPC100" s="129"/>
      <c r="OPD100" s="129"/>
      <c r="OPE100" s="129"/>
      <c r="OPF100" s="129"/>
      <c r="OPG100" s="129"/>
      <c r="OPH100" s="129"/>
      <c r="OPI100" s="129"/>
      <c r="OPJ100" s="129"/>
      <c r="OPK100" s="129"/>
      <c r="OPL100" s="129"/>
      <c r="OPM100" s="129"/>
      <c r="OPN100" s="129"/>
      <c r="OPO100" s="129"/>
      <c r="OPP100" s="129"/>
      <c r="OPQ100" s="129"/>
      <c r="OPR100" s="129"/>
      <c r="OPS100" s="129"/>
      <c r="OPT100" s="129"/>
      <c r="OPU100" s="129"/>
      <c r="OPV100" s="129"/>
      <c r="OPW100" s="129"/>
      <c r="OPX100" s="129"/>
      <c r="OPY100" s="129"/>
      <c r="OPZ100" s="129"/>
      <c r="OQA100" s="129"/>
      <c r="OQB100" s="129"/>
      <c r="OQC100" s="129"/>
      <c r="OQD100" s="129"/>
      <c r="OQE100" s="129"/>
      <c r="OQF100" s="129"/>
      <c r="OQG100" s="129"/>
      <c r="OQH100" s="129"/>
      <c r="OQI100" s="129"/>
      <c r="OQJ100" s="129"/>
      <c r="OQK100" s="129"/>
      <c r="OQL100" s="129"/>
      <c r="OQM100" s="129"/>
      <c r="OQN100" s="129"/>
      <c r="OQO100" s="129"/>
      <c r="OQP100" s="129"/>
      <c r="OQQ100" s="129"/>
      <c r="OQR100" s="129"/>
      <c r="OQS100" s="129"/>
      <c r="OQT100" s="129"/>
      <c r="OQU100" s="129"/>
      <c r="OQV100" s="129"/>
      <c r="OQW100" s="129"/>
      <c r="OQX100" s="129"/>
      <c r="OQY100" s="129"/>
      <c r="OQZ100" s="129"/>
      <c r="ORA100" s="129"/>
      <c r="ORB100" s="129"/>
      <c r="ORC100" s="129"/>
      <c r="ORD100" s="129"/>
      <c r="ORE100" s="129"/>
      <c r="ORF100" s="129"/>
      <c r="ORG100" s="129"/>
      <c r="ORH100" s="129"/>
      <c r="ORI100" s="129"/>
      <c r="ORJ100" s="129"/>
      <c r="ORK100" s="129"/>
      <c r="ORL100" s="129"/>
      <c r="ORM100" s="129"/>
      <c r="ORN100" s="129"/>
      <c r="ORO100" s="129"/>
      <c r="ORP100" s="129"/>
      <c r="ORQ100" s="129"/>
      <c r="ORR100" s="129"/>
      <c r="ORS100" s="129"/>
      <c r="ORT100" s="129"/>
      <c r="ORU100" s="129"/>
      <c r="ORV100" s="129"/>
      <c r="ORW100" s="129"/>
      <c r="ORX100" s="129"/>
      <c r="ORY100" s="129"/>
      <c r="ORZ100" s="129"/>
      <c r="OSA100" s="129"/>
      <c r="OSB100" s="129"/>
      <c r="OSC100" s="129"/>
      <c r="OSD100" s="129"/>
      <c r="OSE100" s="129"/>
      <c r="OSF100" s="129"/>
      <c r="OSG100" s="129"/>
      <c r="OSH100" s="129"/>
      <c r="OSI100" s="129"/>
      <c r="OSJ100" s="129"/>
      <c r="OSK100" s="129"/>
      <c r="OSL100" s="129"/>
      <c r="OSM100" s="129"/>
      <c r="OSN100" s="129"/>
      <c r="OSO100" s="129"/>
      <c r="OSP100" s="129"/>
      <c r="OSQ100" s="129"/>
      <c r="OSR100" s="129"/>
      <c r="OSS100" s="129"/>
      <c r="OST100" s="129"/>
      <c r="OSU100" s="129"/>
      <c r="OSV100" s="129"/>
      <c r="OSW100" s="129"/>
      <c r="OSX100" s="129"/>
      <c r="OSY100" s="129"/>
      <c r="OSZ100" s="129"/>
      <c r="OTA100" s="129"/>
      <c r="OTB100" s="129"/>
      <c r="OTC100" s="129"/>
      <c r="OTD100" s="129"/>
      <c r="OTE100" s="129"/>
      <c r="OTF100" s="129"/>
      <c r="OTG100" s="129"/>
      <c r="OTH100" s="129"/>
      <c r="OTI100" s="129"/>
      <c r="OTJ100" s="129"/>
      <c r="OTK100" s="129"/>
      <c r="OTL100" s="129"/>
      <c r="OTM100" s="129"/>
      <c r="OTN100" s="129"/>
      <c r="OTO100" s="129"/>
      <c r="OTP100" s="129"/>
      <c r="OTQ100" s="129"/>
      <c r="OTR100" s="129"/>
      <c r="OTS100" s="129"/>
      <c r="OTT100" s="129"/>
      <c r="OTU100" s="129"/>
      <c r="OTV100" s="129"/>
      <c r="OTW100" s="129"/>
      <c r="OTX100" s="129"/>
      <c r="OTY100" s="129"/>
      <c r="OTZ100" s="129"/>
      <c r="OUA100" s="129"/>
      <c r="OUB100" s="129"/>
      <c r="OUC100" s="129"/>
      <c r="OUD100" s="129"/>
      <c r="OUE100" s="129"/>
      <c r="OUF100" s="129"/>
      <c r="OUG100" s="129"/>
      <c r="OUH100" s="129"/>
      <c r="OUI100" s="129"/>
      <c r="OUJ100" s="129"/>
      <c r="OUK100" s="129"/>
      <c r="OUL100" s="129"/>
      <c r="OUM100" s="129"/>
      <c r="OUN100" s="129"/>
      <c r="OUO100" s="129"/>
      <c r="OUP100" s="129"/>
      <c r="OUQ100" s="129"/>
      <c r="OUR100" s="129"/>
      <c r="OUS100" s="129"/>
      <c r="OUT100" s="129"/>
      <c r="OUU100" s="129"/>
      <c r="OUV100" s="129"/>
      <c r="OUW100" s="129"/>
      <c r="OUX100" s="129"/>
      <c r="OUY100" s="129"/>
      <c r="OUZ100" s="129"/>
      <c r="OVA100" s="129"/>
      <c r="OVB100" s="129"/>
      <c r="OVC100" s="129"/>
      <c r="OVD100" s="129"/>
      <c r="OVE100" s="129"/>
      <c r="OVF100" s="129"/>
      <c r="OVG100" s="129"/>
      <c r="OVH100" s="129"/>
      <c r="OVI100" s="129"/>
      <c r="OVJ100" s="129"/>
      <c r="OVK100" s="129"/>
      <c r="OVL100" s="129"/>
      <c r="OVM100" s="129"/>
      <c r="OVN100" s="129"/>
      <c r="OVO100" s="129"/>
      <c r="OVP100" s="129"/>
      <c r="OVQ100" s="129"/>
      <c r="OVR100" s="129"/>
      <c r="OVS100" s="129"/>
      <c r="OVT100" s="129"/>
      <c r="OVU100" s="129"/>
      <c r="OVV100" s="129"/>
      <c r="OVW100" s="129"/>
      <c r="OVX100" s="129"/>
      <c r="OVY100" s="129"/>
      <c r="OVZ100" s="129"/>
      <c r="OWA100" s="129"/>
      <c r="OWB100" s="129"/>
      <c r="OWC100" s="129"/>
      <c r="OWD100" s="129"/>
      <c r="OWE100" s="129"/>
      <c r="OWF100" s="129"/>
      <c r="OWG100" s="129"/>
      <c r="OWH100" s="129"/>
      <c r="OWI100" s="129"/>
      <c r="OWJ100" s="129"/>
      <c r="OWK100" s="129"/>
      <c r="OWL100" s="129"/>
      <c r="OWM100" s="129"/>
      <c r="OWN100" s="129"/>
      <c r="OWO100" s="129"/>
      <c r="OWP100" s="129"/>
      <c r="OWQ100" s="129"/>
      <c r="OWR100" s="129"/>
      <c r="OWS100" s="129"/>
      <c r="OWT100" s="129"/>
      <c r="OWU100" s="129"/>
      <c r="OWV100" s="129"/>
      <c r="OWW100" s="129"/>
      <c r="OWX100" s="129"/>
      <c r="OWY100" s="129"/>
      <c r="OWZ100" s="129"/>
      <c r="OXA100" s="129"/>
      <c r="OXB100" s="129"/>
      <c r="OXC100" s="129"/>
      <c r="OXD100" s="129"/>
      <c r="OXE100" s="129"/>
      <c r="OXF100" s="129"/>
      <c r="OXG100" s="129"/>
      <c r="OXH100" s="129"/>
      <c r="OXI100" s="129"/>
      <c r="OXJ100" s="129"/>
      <c r="OXK100" s="129"/>
      <c r="OXL100" s="129"/>
      <c r="OXM100" s="129"/>
      <c r="OXN100" s="129"/>
      <c r="OXO100" s="129"/>
      <c r="OXP100" s="129"/>
      <c r="OXQ100" s="129"/>
      <c r="OXR100" s="129"/>
      <c r="OXS100" s="129"/>
      <c r="OXT100" s="129"/>
      <c r="OXU100" s="129"/>
      <c r="OXV100" s="129"/>
      <c r="OXW100" s="129"/>
      <c r="OXX100" s="129"/>
      <c r="OXY100" s="129"/>
      <c r="OXZ100" s="129"/>
      <c r="OYA100" s="129"/>
      <c r="OYB100" s="129"/>
      <c r="OYC100" s="129"/>
      <c r="OYD100" s="129"/>
      <c r="OYE100" s="129"/>
      <c r="OYF100" s="129"/>
      <c r="OYG100" s="129"/>
      <c r="OYH100" s="129"/>
      <c r="OYI100" s="129"/>
      <c r="OYJ100" s="129"/>
      <c r="OYK100" s="129"/>
      <c r="OYL100" s="129"/>
      <c r="OYM100" s="129"/>
      <c r="OYN100" s="129"/>
      <c r="OYO100" s="129"/>
      <c r="OYP100" s="129"/>
      <c r="OYQ100" s="129"/>
      <c r="OYR100" s="129"/>
      <c r="OYS100" s="129"/>
      <c r="OYT100" s="129"/>
      <c r="OYU100" s="129"/>
      <c r="OYV100" s="129"/>
      <c r="OYW100" s="129"/>
      <c r="OYX100" s="129"/>
      <c r="OYY100" s="129"/>
      <c r="OYZ100" s="129"/>
      <c r="OZA100" s="129"/>
      <c r="OZB100" s="129"/>
      <c r="OZC100" s="129"/>
      <c r="OZD100" s="129"/>
      <c r="OZE100" s="129"/>
      <c r="OZF100" s="129"/>
      <c r="OZG100" s="129"/>
      <c r="OZH100" s="129"/>
      <c r="OZI100" s="129"/>
      <c r="OZJ100" s="129"/>
      <c r="OZK100" s="129"/>
      <c r="OZL100" s="129"/>
      <c r="OZM100" s="129"/>
      <c r="OZN100" s="129"/>
      <c r="OZO100" s="129"/>
      <c r="OZP100" s="129"/>
      <c r="OZQ100" s="129"/>
      <c r="OZR100" s="129"/>
      <c r="OZS100" s="129"/>
      <c r="OZT100" s="129"/>
      <c r="OZU100" s="129"/>
      <c r="OZV100" s="129"/>
      <c r="OZW100" s="129"/>
      <c r="OZX100" s="129"/>
      <c r="OZY100" s="129"/>
      <c r="OZZ100" s="129"/>
      <c r="PAA100" s="129"/>
      <c r="PAB100" s="129"/>
      <c r="PAC100" s="129"/>
      <c r="PAD100" s="129"/>
      <c r="PAE100" s="129"/>
      <c r="PAF100" s="129"/>
      <c r="PAG100" s="129"/>
      <c r="PAH100" s="129"/>
      <c r="PAI100" s="129"/>
      <c r="PAJ100" s="129"/>
      <c r="PAK100" s="129"/>
      <c r="PAL100" s="129"/>
      <c r="PAM100" s="129"/>
      <c r="PAN100" s="129"/>
      <c r="PAO100" s="129"/>
      <c r="PAP100" s="129"/>
      <c r="PAQ100" s="129"/>
      <c r="PAR100" s="129"/>
      <c r="PAS100" s="129"/>
      <c r="PAT100" s="129"/>
      <c r="PAU100" s="129"/>
      <c r="PAV100" s="129"/>
      <c r="PAW100" s="129"/>
      <c r="PAX100" s="129"/>
      <c r="PAY100" s="129"/>
      <c r="PAZ100" s="129"/>
      <c r="PBA100" s="129"/>
      <c r="PBB100" s="129"/>
      <c r="PBC100" s="129"/>
      <c r="PBD100" s="129"/>
      <c r="PBE100" s="129"/>
      <c r="PBF100" s="129"/>
      <c r="PBG100" s="129"/>
      <c r="PBH100" s="129"/>
      <c r="PBI100" s="129"/>
      <c r="PBJ100" s="129"/>
      <c r="PBK100" s="129"/>
      <c r="PBL100" s="129"/>
      <c r="PBM100" s="129"/>
      <c r="PBN100" s="129"/>
      <c r="PBO100" s="129"/>
      <c r="PBP100" s="129"/>
      <c r="PBQ100" s="129"/>
      <c r="PBR100" s="129"/>
      <c r="PBS100" s="129"/>
      <c r="PBT100" s="129"/>
      <c r="PBU100" s="129"/>
      <c r="PBV100" s="129"/>
      <c r="PBW100" s="129"/>
      <c r="PBX100" s="129"/>
      <c r="PBY100" s="129"/>
      <c r="PBZ100" s="129"/>
      <c r="PCA100" s="129"/>
      <c r="PCB100" s="129"/>
      <c r="PCC100" s="129"/>
      <c r="PCD100" s="129"/>
      <c r="PCE100" s="129"/>
      <c r="PCF100" s="129"/>
      <c r="PCG100" s="129"/>
      <c r="PCH100" s="129"/>
      <c r="PCI100" s="129"/>
      <c r="PCJ100" s="129"/>
      <c r="PCK100" s="129"/>
      <c r="PCL100" s="129"/>
      <c r="PCM100" s="129"/>
      <c r="PCN100" s="129"/>
      <c r="PCO100" s="129"/>
      <c r="PCP100" s="129"/>
      <c r="PCQ100" s="129"/>
      <c r="PCR100" s="129"/>
      <c r="PCS100" s="129"/>
      <c r="PCT100" s="129"/>
      <c r="PCU100" s="129"/>
      <c r="PCV100" s="129"/>
      <c r="PCW100" s="129"/>
      <c r="PCX100" s="129"/>
      <c r="PCY100" s="129"/>
      <c r="PCZ100" s="129"/>
      <c r="PDA100" s="129"/>
      <c r="PDB100" s="129"/>
      <c r="PDC100" s="129"/>
      <c r="PDD100" s="129"/>
      <c r="PDE100" s="129"/>
      <c r="PDF100" s="129"/>
      <c r="PDG100" s="129"/>
      <c r="PDH100" s="129"/>
      <c r="PDI100" s="129"/>
      <c r="PDJ100" s="129"/>
      <c r="PDK100" s="129"/>
      <c r="PDL100" s="129"/>
      <c r="PDM100" s="129"/>
      <c r="PDN100" s="129"/>
      <c r="PDO100" s="129"/>
      <c r="PDP100" s="129"/>
      <c r="PDQ100" s="129"/>
      <c r="PDR100" s="129"/>
      <c r="PDS100" s="129"/>
      <c r="PDT100" s="129"/>
      <c r="PDU100" s="129"/>
      <c r="PDV100" s="129"/>
      <c r="PDW100" s="129"/>
      <c r="PDX100" s="129"/>
      <c r="PDY100" s="129"/>
      <c r="PDZ100" s="129"/>
      <c r="PEA100" s="129"/>
      <c r="PEB100" s="129"/>
      <c r="PEC100" s="129"/>
      <c r="PED100" s="129"/>
      <c r="PEE100" s="129"/>
      <c r="PEF100" s="129"/>
      <c r="PEG100" s="129"/>
      <c r="PEH100" s="129"/>
      <c r="PEI100" s="129"/>
      <c r="PEJ100" s="129"/>
      <c r="PEK100" s="129"/>
      <c r="PEL100" s="129"/>
      <c r="PEM100" s="129"/>
      <c r="PEN100" s="129"/>
      <c r="PEO100" s="129"/>
      <c r="PEP100" s="129"/>
      <c r="PEQ100" s="129"/>
      <c r="PER100" s="129"/>
      <c r="PES100" s="129"/>
      <c r="PET100" s="129"/>
      <c r="PEU100" s="129"/>
      <c r="PEV100" s="129"/>
      <c r="PEW100" s="129"/>
      <c r="PEX100" s="129"/>
      <c r="PEY100" s="129"/>
      <c r="PEZ100" s="129"/>
      <c r="PFA100" s="129"/>
      <c r="PFB100" s="129"/>
      <c r="PFC100" s="129"/>
      <c r="PFD100" s="129"/>
      <c r="PFE100" s="129"/>
      <c r="PFF100" s="129"/>
      <c r="PFG100" s="129"/>
      <c r="PFH100" s="129"/>
      <c r="PFI100" s="129"/>
      <c r="PFJ100" s="129"/>
      <c r="PFK100" s="129"/>
      <c r="PFL100" s="129"/>
      <c r="PFM100" s="129"/>
      <c r="PFN100" s="129"/>
      <c r="PFO100" s="129"/>
      <c r="PFP100" s="129"/>
      <c r="PFQ100" s="129"/>
      <c r="PFR100" s="129"/>
      <c r="PFS100" s="129"/>
      <c r="PFT100" s="129"/>
      <c r="PFU100" s="129"/>
      <c r="PFV100" s="129"/>
      <c r="PFW100" s="129"/>
      <c r="PFX100" s="129"/>
      <c r="PFY100" s="129"/>
      <c r="PFZ100" s="129"/>
      <c r="PGA100" s="129"/>
      <c r="PGB100" s="129"/>
      <c r="PGC100" s="129"/>
      <c r="PGD100" s="129"/>
      <c r="PGE100" s="129"/>
      <c r="PGF100" s="129"/>
      <c r="PGG100" s="129"/>
      <c r="PGH100" s="129"/>
      <c r="PGI100" s="129"/>
      <c r="PGJ100" s="129"/>
      <c r="PGK100" s="129"/>
      <c r="PGL100" s="129"/>
      <c r="PGM100" s="129"/>
      <c r="PGN100" s="129"/>
      <c r="PGO100" s="129"/>
      <c r="PGP100" s="129"/>
      <c r="PGQ100" s="129"/>
      <c r="PGR100" s="129"/>
      <c r="PGS100" s="129"/>
      <c r="PGT100" s="129"/>
      <c r="PGU100" s="129"/>
      <c r="PGV100" s="129"/>
      <c r="PGW100" s="129"/>
      <c r="PGX100" s="129"/>
      <c r="PGY100" s="129"/>
      <c r="PGZ100" s="129"/>
      <c r="PHA100" s="129"/>
      <c r="PHB100" s="129"/>
      <c r="PHC100" s="129"/>
      <c r="PHD100" s="129"/>
      <c r="PHE100" s="129"/>
      <c r="PHF100" s="129"/>
      <c r="PHG100" s="129"/>
      <c r="PHH100" s="129"/>
      <c r="PHI100" s="129"/>
      <c r="PHJ100" s="129"/>
      <c r="PHK100" s="129"/>
      <c r="PHL100" s="129"/>
      <c r="PHM100" s="129"/>
      <c r="PHN100" s="129"/>
      <c r="PHO100" s="129"/>
      <c r="PHP100" s="129"/>
      <c r="PHQ100" s="129"/>
      <c r="PHR100" s="129"/>
      <c r="PHS100" s="129"/>
      <c r="PHT100" s="129"/>
      <c r="PHU100" s="129"/>
      <c r="PHV100" s="129"/>
      <c r="PHW100" s="129"/>
      <c r="PHX100" s="129"/>
      <c r="PHY100" s="129"/>
      <c r="PHZ100" s="129"/>
      <c r="PIA100" s="129"/>
      <c r="PIB100" s="129"/>
      <c r="PIC100" s="129"/>
      <c r="PID100" s="129"/>
      <c r="PIE100" s="129"/>
      <c r="PIF100" s="129"/>
      <c r="PIG100" s="129"/>
      <c r="PIH100" s="129"/>
      <c r="PII100" s="129"/>
      <c r="PIJ100" s="129"/>
      <c r="PIK100" s="129"/>
      <c r="PIL100" s="129"/>
      <c r="PIM100" s="129"/>
      <c r="PIN100" s="129"/>
      <c r="PIO100" s="129"/>
      <c r="PIP100" s="129"/>
      <c r="PIQ100" s="129"/>
      <c r="PIR100" s="129"/>
      <c r="PIS100" s="129"/>
      <c r="PIT100" s="129"/>
      <c r="PIU100" s="129"/>
      <c r="PIV100" s="129"/>
      <c r="PIW100" s="129"/>
      <c r="PIX100" s="129"/>
      <c r="PIY100" s="129"/>
      <c r="PIZ100" s="129"/>
      <c r="PJA100" s="129"/>
      <c r="PJB100" s="129"/>
      <c r="PJC100" s="129"/>
      <c r="PJD100" s="129"/>
      <c r="PJE100" s="129"/>
      <c r="PJF100" s="129"/>
      <c r="PJG100" s="129"/>
      <c r="PJH100" s="129"/>
      <c r="PJI100" s="129"/>
      <c r="PJJ100" s="129"/>
      <c r="PJK100" s="129"/>
      <c r="PJL100" s="129"/>
      <c r="PJM100" s="129"/>
      <c r="PJN100" s="129"/>
      <c r="PJO100" s="129"/>
      <c r="PJP100" s="129"/>
      <c r="PJQ100" s="129"/>
      <c r="PJR100" s="129"/>
      <c r="PJS100" s="129"/>
      <c r="PJT100" s="129"/>
      <c r="PJU100" s="129"/>
      <c r="PJV100" s="129"/>
      <c r="PJW100" s="129"/>
      <c r="PJX100" s="129"/>
      <c r="PJY100" s="129"/>
      <c r="PJZ100" s="129"/>
      <c r="PKA100" s="129"/>
      <c r="PKB100" s="129"/>
      <c r="PKC100" s="129"/>
      <c r="PKD100" s="129"/>
      <c r="PKE100" s="129"/>
      <c r="PKF100" s="129"/>
      <c r="PKG100" s="129"/>
      <c r="PKH100" s="129"/>
      <c r="PKI100" s="129"/>
      <c r="PKJ100" s="129"/>
      <c r="PKK100" s="129"/>
      <c r="PKL100" s="129"/>
      <c r="PKM100" s="129"/>
      <c r="PKN100" s="129"/>
      <c r="PKO100" s="129"/>
      <c r="PKP100" s="129"/>
      <c r="PKQ100" s="129"/>
      <c r="PKR100" s="129"/>
      <c r="PKS100" s="129"/>
      <c r="PKT100" s="129"/>
      <c r="PKU100" s="129"/>
      <c r="PKV100" s="129"/>
      <c r="PKW100" s="129"/>
      <c r="PKX100" s="129"/>
      <c r="PKY100" s="129"/>
      <c r="PKZ100" s="129"/>
      <c r="PLA100" s="129"/>
      <c r="PLB100" s="129"/>
      <c r="PLC100" s="129"/>
      <c r="PLD100" s="129"/>
      <c r="PLE100" s="129"/>
      <c r="PLF100" s="129"/>
      <c r="PLG100" s="129"/>
      <c r="PLH100" s="129"/>
      <c r="PLI100" s="129"/>
      <c r="PLJ100" s="129"/>
      <c r="PLK100" s="129"/>
      <c r="PLL100" s="129"/>
      <c r="PLM100" s="129"/>
      <c r="PLN100" s="129"/>
      <c r="PLO100" s="129"/>
      <c r="PLP100" s="129"/>
      <c r="PLQ100" s="129"/>
      <c r="PLR100" s="129"/>
      <c r="PLS100" s="129"/>
      <c r="PLT100" s="129"/>
      <c r="PLU100" s="129"/>
      <c r="PLV100" s="129"/>
      <c r="PLW100" s="129"/>
      <c r="PLX100" s="129"/>
      <c r="PLY100" s="129"/>
      <c r="PLZ100" s="129"/>
      <c r="PMA100" s="129"/>
      <c r="PMB100" s="129"/>
      <c r="PMC100" s="129"/>
      <c r="PMD100" s="129"/>
      <c r="PME100" s="129"/>
      <c r="PMF100" s="129"/>
      <c r="PMG100" s="129"/>
      <c r="PMH100" s="129"/>
      <c r="PMI100" s="129"/>
      <c r="PMJ100" s="129"/>
      <c r="PMK100" s="129"/>
      <c r="PML100" s="129"/>
      <c r="PMM100" s="129"/>
      <c r="PMN100" s="129"/>
      <c r="PMO100" s="129"/>
      <c r="PMP100" s="129"/>
      <c r="PMQ100" s="129"/>
      <c r="PMR100" s="129"/>
      <c r="PMS100" s="129"/>
      <c r="PMT100" s="129"/>
      <c r="PMU100" s="129"/>
      <c r="PMV100" s="129"/>
      <c r="PMW100" s="129"/>
      <c r="PMX100" s="129"/>
      <c r="PMY100" s="129"/>
      <c r="PMZ100" s="129"/>
      <c r="PNA100" s="129"/>
      <c r="PNB100" s="129"/>
      <c r="PNC100" s="129"/>
      <c r="PND100" s="129"/>
      <c r="PNE100" s="129"/>
      <c r="PNF100" s="129"/>
      <c r="PNG100" s="129"/>
      <c r="PNH100" s="129"/>
      <c r="PNI100" s="129"/>
      <c r="PNJ100" s="129"/>
      <c r="PNK100" s="129"/>
      <c r="PNL100" s="129"/>
      <c r="PNM100" s="129"/>
      <c r="PNN100" s="129"/>
      <c r="PNO100" s="129"/>
      <c r="PNP100" s="129"/>
      <c r="PNQ100" s="129"/>
      <c r="PNR100" s="129"/>
      <c r="PNS100" s="129"/>
      <c r="PNT100" s="129"/>
      <c r="PNU100" s="129"/>
      <c r="PNV100" s="129"/>
      <c r="PNW100" s="129"/>
      <c r="PNX100" s="129"/>
      <c r="PNY100" s="129"/>
      <c r="PNZ100" s="129"/>
      <c r="POA100" s="129"/>
      <c r="POB100" s="129"/>
      <c r="POC100" s="129"/>
      <c r="POD100" s="129"/>
      <c r="POE100" s="129"/>
      <c r="POF100" s="129"/>
      <c r="POG100" s="129"/>
      <c r="POH100" s="129"/>
      <c r="POI100" s="129"/>
      <c r="POJ100" s="129"/>
      <c r="POK100" s="129"/>
      <c r="POL100" s="129"/>
      <c r="POM100" s="129"/>
      <c r="PON100" s="129"/>
      <c r="POO100" s="129"/>
      <c r="POP100" s="129"/>
      <c r="POQ100" s="129"/>
      <c r="POR100" s="129"/>
      <c r="POS100" s="129"/>
      <c r="POT100" s="129"/>
      <c r="POU100" s="129"/>
      <c r="POV100" s="129"/>
      <c r="POW100" s="129"/>
      <c r="POX100" s="129"/>
      <c r="POY100" s="129"/>
      <c r="POZ100" s="129"/>
      <c r="PPA100" s="129"/>
      <c r="PPB100" s="129"/>
      <c r="PPC100" s="129"/>
      <c r="PPD100" s="129"/>
      <c r="PPE100" s="129"/>
      <c r="PPF100" s="129"/>
      <c r="PPG100" s="129"/>
      <c r="PPH100" s="129"/>
      <c r="PPI100" s="129"/>
      <c r="PPJ100" s="129"/>
      <c r="PPK100" s="129"/>
      <c r="PPL100" s="129"/>
      <c r="PPM100" s="129"/>
      <c r="PPN100" s="129"/>
      <c r="PPO100" s="129"/>
      <c r="PPP100" s="129"/>
      <c r="PPQ100" s="129"/>
      <c r="PPR100" s="129"/>
      <c r="PPS100" s="129"/>
      <c r="PPT100" s="129"/>
      <c r="PPU100" s="129"/>
      <c r="PPV100" s="129"/>
      <c r="PPW100" s="129"/>
      <c r="PPX100" s="129"/>
      <c r="PPY100" s="129"/>
      <c r="PPZ100" s="129"/>
      <c r="PQA100" s="129"/>
      <c r="PQB100" s="129"/>
      <c r="PQC100" s="129"/>
      <c r="PQD100" s="129"/>
      <c r="PQE100" s="129"/>
      <c r="PQF100" s="129"/>
      <c r="PQG100" s="129"/>
      <c r="PQH100" s="129"/>
      <c r="PQI100" s="129"/>
      <c r="PQJ100" s="129"/>
      <c r="PQK100" s="129"/>
      <c r="PQL100" s="129"/>
      <c r="PQM100" s="129"/>
      <c r="PQN100" s="129"/>
      <c r="PQO100" s="129"/>
      <c r="PQP100" s="129"/>
      <c r="PQQ100" s="129"/>
      <c r="PQR100" s="129"/>
      <c r="PQS100" s="129"/>
      <c r="PQT100" s="129"/>
      <c r="PQU100" s="129"/>
      <c r="PQV100" s="129"/>
      <c r="PQW100" s="129"/>
      <c r="PQX100" s="129"/>
      <c r="PQY100" s="129"/>
      <c r="PQZ100" s="129"/>
      <c r="PRA100" s="129"/>
      <c r="PRB100" s="129"/>
      <c r="PRC100" s="129"/>
      <c r="PRD100" s="129"/>
      <c r="PRE100" s="129"/>
      <c r="PRF100" s="129"/>
      <c r="PRG100" s="129"/>
      <c r="PRH100" s="129"/>
      <c r="PRI100" s="129"/>
      <c r="PRJ100" s="129"/>
      <c r="PRK100" s="129"/>
      <c r="PRL100" s="129"/>
      <c r="PRM100" s="129"/>
      <c r="PRN100" s="129"/>
      <c r="PRO100" s="129"/>
      <c r="PRP100" s="129"/>
      <c r="PRQ100" s="129"/>
      <c r="PRR100" s="129"/>
      <c r="PRS100" s="129"/>
      <c r="PRT100" s="129"/>
      <c r="PRU100" s="129"/>
      <c r="PRV100" s="129"/>
      <c r="PRW100" s="129"/>
      <c r="PRX100" s="129"/>
      <c r="PRY100" s="129"/>
      <c r="PRZ100" s="129"/>
      <c r="PSA100" s="129"/>
      <c r="PSB100" s="129"/>
      <c r="PSC100" s="129"/>
      <c r="PSD100" s="129"/>
      <c r="PSE100" s="129"/>
      <c r="PSF100" s="129"/>
      <c r="PSG100" s="129"/>
      <c r="PSH100" s="129"/>
      <c r="PSI100" s="129"/>
      <c r="PSJ100" s="129"/>
      <c r="PSK100" s="129"/>
      <c r="PSL100" s="129"/>
      <c r="PSM100" s="129"/>
      <c r="PSN100" s="129"/>
      <c r="PSO100" s="129"/>
      <c r="PSP100" s="129"/>
      <c r="PSQ100" s="129"/>
      <c r="PSR100" s="129"/>
      <c r="PSS100" s="129"/>
      <c r="PST100" s="129"/>
      <c r="PSU100" s="129"/>
      <c r="PSV100" s="129"/>
      <c r="PSW100" s="129"/>
      <c r="PSX100" s="129"/>
      <c r="PSY100" s="129"/>
      <c r="PSZ100" s="129"/>
      <c r="PTA100" s="129"/>
      <c r="PTB100" s="129"/>
      <c r="PTC100" s="129"/>
      <c r="PTD100" s="129"/>
      <c r="PTE100" s="129"/>
      <c r="PTF100" s="129"/>
      <c r="PTG100" s="129"/>
      <c r="PTH100" s="129"/>
      <c r="PTI100" s="129"/>
      <c r="PTJ100" s="129"/>
      <c r="PTK100" s="129"/>
      <c r="PTL100" s="129"/>
      <c r="PTM100" s="129"/>
      <c r="PTN100" s="129"/>
      <c r="PTO100" s="129"/>
      <c r="PTP100" s="129"/>
      <c r="PTQ100" s="129"/>
      <c r="PTR100" s="129"/>
      <c r="PTS100" s="129"/>
      <c r="PTT100" s="129"/>
      <c r="PTU100" s="129"/>
      <c r="PTV100" s="129"/>
      <c r="PTW100" s="129"/>
      <c r="PTX100" s="129"/>
      <c r="PTY100" s="129"/>
      <c r="PTZ100" s="129"/>
      <c r="PUA100" s="129"/>
      <c r="PUB100" s="129"/>
      <c r="PUC100" s="129"/>
      <c r="PUD100" s="129"/>
      <c r="PUE100" s="129"/>
      <c r="PUF100" s="129"/>
      <c r="PUG100" s="129"/>
      <c r="PUH100" s="129"/>
      <c r="PUI100" s="129"/>
      <c r="PUJ100" s="129"/>
      <c r="PUK100" s="129"/>
      <c r="PUL100" s="129"/>
      <c r="PUM100" s="129"/>
      <c r="PUN100" s="129"/>
      <c r="PUO100" s="129"/>
      <c r="PUP100" s="129"/>
      <c r="PUQ100" s="129"/>
      <c r="PUR100" s="129"/>
      <c r="PUS100" s="129"/>
      <c r="PUT100" s="129"/>
      <c r="PUU100" s="129"/>
      <c r="PUV100" s="129"/>
      <c r="PUW100" s="129"/>
      <c r="PUX100" s="129"/>
      <c r="PUY100" s="129"/>
      <c r="PUZ100" s="129"/>
      <c r="PVA100" s="129"/>
      <c r="PVB100" s="129"/>
      <c r="PVC100" s="129"/>
      <c r="PVD100" s="129"/>
      <c r="PVE100" s="129"/>
      <c r="PVF100" s="129"/>
      <c r="PVG100" s="129"/>
      <c r="PVH100" s="129"/>
      <c r="PVI100" s="129"/>
      <c r="PVJ100" s="129"/>
      <c r="PVK100" s="129"/>
      <c r="PVL100" s="129"/>
      <c r="PVM100" s="129"/>
      <c r="PVN100" s="129"/>
      <c r="PVO100" s="129"/>
      <c r="PVP100" s="129"/>
      <c r="PVQ100" s="129"/>
      <c r="PVR100" s="129"/>
      <c r="PVS100" s="129"/>
      <c r="PVT100" s="129"/>
      <c r="PVU100" s="129"/>
      <c r="PVV100" s="129"/>
      <c r="PVW100" s="129"/>
      <c r="PVX100" s="129"/>
      <c r="PVY100" s="129"/>
      <c r="PVZ100" s="129"/>
      <c r="PWA100" s="129"/>
      <c r="PWB100" s="129"/>
      <c r="PWC100" s="129"/>
      <c r="PWD100" s="129"/>
      <c r="PWE100" s="129"/>
      <c r="PWF100" s="129"/>
      <c r="PWG100" s="129"/>
      <c r="PWH100" s="129"/>
      <c r="PWI100" s="129"/>
      <c r="PWJ100" s="129"/>
      <c r="PWK100" s="129"/>
      <c r="PWL100" s="129"/>
      <c r="PWM100" s="129"/>
      <c r="PWN100" s="129"/>
      <c r="PWO100" s="129"/>
      <c r="PWP100" s="129"/>
      <c r="PWQ100" s="129"/>
      <c r="PWR100" s="129"/>
      <c r="PWS100" s="129"/>
      <c r="PWT100" s="129"/>
      <c r="PWU100" s="129"/>
      <c r="PWV100" s="129"/>
      <c r="PWW100" s="129"/>
      <c r="PWX100" s="129"/>
      <c r="PWY100" s="129"/>
      <c r="PWZ100" s="129"/>
      <c r="PXA100" s="129"/>
      <c r="PXB100" s="129"/>
      <c r="PXC100" s="129"/>
      <c r="PXD100" s="129"/>
      <c r="PXE100" s="129"/>
      <c r="PXF100" s="129"/>
      <c r="PXG100" s="129"/>
      <c r="PXH100" s="129"/>
      <c r="PXI100" s="129"/>
      <c r="PXJ100" s="129"/>
      <c r="PXK100" s="129"/>
      <c r="PXL100" s="129"/>
      <c r="PXM100" s="129"/>
      <c r="PXN100" s="129"/>
      <c r="PXO100" s="129"/>
      <c r="PXP100" s="129"/>
      <c r="PXQ100" s="129"/>
      <c r="PXR100" s="129"/>
      <c r="PXS100" s="129"/>
      <c r="PXT100" s="129"/>
      <c r="PXU100" s="129"/>
      <c r="PXV100" s="129"/>
      <c r="PXW100" s="129"/>
      <c r="PXX100" s="129"/>
      <c r="PXY100" s="129"/>
      <c r="PXZ100" s="129"/>
      <c r="PYA100" s="129"/>
      <c r="PYB100" s="129"/>
      <c r="PYC100" s="129"/>
      <c r="PYD100" s="129"/>
      <c r="PYE100" s="129"/>
      <c r="PYF100" s="129"/>
      <c r="PYG100" s="129"/>
      <c r="PYH100" s="129"/>
      <c r="PYI100" s="129"/>
      <c r="PYJ100" s="129"/>
      <c r="PYK100" s="129"/>
      <c r="PYL100" s="129"/>
      <c r="PYM100" s="129"/>
      <c r="PYN100" s="129"/>
      <c r="PYO100" s="129"/>
      <c r="PYP100" s="129"/>
      <c r="PYQ100" s="129"/>
      <c r="PYR100" s="129"/>
      <c r="PYS100" s="129"/>
      <c r="PYT100" s="129"/>
      <c r="PYU100" s="129"/>
      <c r="PYV100" s="129"/>
      <c r="PYW100" s="129"/>
      <c r="PYX100" s="129"/>
      <c r="PYY100" s="129"/>
      <c r="PYZ100" s="129"/>
      <c r="PZA100" s="129"/>
      <c r="PZB100" s="129"/>
      <c r="PZC100" s="129"/>
      <c r="PZD100" s="129"/>
      <c r="PZE100" s="129"/>
      <c r="PZF100" s="129"/>
      <c r="PZG100" s="129"/>
      <c r="PZH100" s="129"/>
      <c r="PZI100" s="129"/>
      <c r="PZJ100" s="129"/>
      <c r="PZK100" s="129"/>
      <c r="PZL100" s="129"/>
      <c r="PZM100" s="129"/>
      <c r="PZN100" s="129"/>
      <c r="PZO100" s="129"/>
      <c r="PZP100" s="129"/>
      <c r="PZQ100" s="129"/>
      <c r="PZR100" s="129"/>
      <c r="PZS100" s="129"/>
      <c r="PZT100" s="129"/>
      <c r="PZU100" s="129"/>
      <c r="PZV100" s="129"/>
      <c r="PZW100" s="129"/>
      <c r="PZX100" s="129"/>
      <c r="PZY100" s="129"/>
      <c r="PZZ100" s="129"/>
      <c r="QAA100" s="129"/>
      <c r="QAB100" s="129"/>
      <c r="QAC100" s="129"/>
      <c r="QAD100" s="129"/>
      <c r="QAE100" s="129"/>
      <c r="QAF100" s="129"/>
      <c r="QAG100" s="129"/>
      <c r="QAH100" s="129"/>
      <c r="QAI100" s="129"/>
      <c r="QAJ100" s="129"/>
      <c r="QAK100" s="129"/>
      <c r="QAL100" s="129"/>
      <c r="QAM100" s="129"/>
      <c r="QAN100" s="129"/>
      <c r="QAO100" s="129"/>
      <c r="QAP100" s="129"/>
      <c r="QAQ100" s="129"/>
      <c r="QAR100" s="129"/>
      <c r="QAS100" s="129"/>
      <c r="QAT100" s="129"/>
      <c r="QAU100" s="129"/>
      <c r="QAV100" s="129"/>
      <c r="QAW100" s="129"/>
      <c r="QAX100" s="129"/>
      <c r="QAY100" s="129"/>
      <c r="QAZ100" s="129"/>
      <c r="QBA100" s="129"/>
      <c r="QBB100" s="129"/>
      <c r="QBC100" s="129"/>
      <c r="QBD100" s="129"/>
      <c r="QBE100" s="129"/>
      <c r="QBF100" s="129"/>
      <c r="QBG100" s="129"/>
      <c r="QBH100" s="129"/>
      <c r="QBI100" s="129"/>
      <c r="QBJ100" s="129"/>
      <c r="QBK100" s="129"/>
      <c r="QBL100" s="129"/>
      <c r="QBM100" s="129"/>
      <c r="QBN100" s="129"/>
      <c r="QBO100" s="129"/>
      <c r="QBP100" s="129"/>
      <c r="QBQ100" s="129"/>
      <c r="QBR100" s="129"/>
      <c r="QBS100" s="129"/>
      <c r="QBT100" s="129"/>
      <c r="QBU100" s="129"/>
      <c r="QBV100" s="129"/>
      <c r="QBW100" s="129"/>
      <c r="QBX100" s="129"/>
      <c r="QBY100" s="129"/>
      <c r="QBZ100" s="129"/>
      <c r="QCA100" s="129"/>
      <c r="QCB100" s="129"/>
      <c r="QCC100" s="129"/>
      <c r="QCD100" s="129"/>
      <c r="QCE100" s="129"/>
      <c r="QCF100" s="129"/>
      <c r="QCG100" s="129"/>
      <c r="QCH100" s="129"/>
      <c r="QCI100" s="129"/>
      <c r="QCJ100" s="129"/>
      <c r="QCK100" s="129"/>
      <c r="QCL100" s="129"/>
      <c r="QCM100" s="129"/>
      <c r="QCN100" s="129"/>
      <c r="QCO100" s="129"/>
      <c r="QCP100" s="129"/>
      <c r="QCQ100" s="129"/>
      <c r="QCR100" s="129"/>
      <c r="QCS100" s="129"/>
      <c r="QCT100" s="129"/>
      <c r="QCU100" s="129"/>
      <c r="QCV100" s="129"/>
      <c r="QCW100" s="129"/>
      <c r="QCX100" s="129"/>
      <c r="QCY100" s="129"/>
      <c r="QCZ100" s="129"/>
      <c r="QDA100" s="129"/>
      <c r="QDB100" s="129"/>
      <c r="QDC100" s="129"/>
      <c r="QDD100" s="129"/>
      <c r="QDE100" s="129"/>
      <c r="QDF100" s="129"/>
      <c r="QDG100" s="129"/>
      <c r="QDH100" s="129"/>
      <c r="QDI100" s="129"/>
      <c r="QDJ100" s="129"/>
      <c r="QDK100" s="129"/>
      <c r="QDL100" s="129"/>
      <c r="QDM100" s="129"/>
      <c r="QDN100" s="129"/>
      <c r="QDO100" s="129"/>
      <c r="QDP100" s="129"/>
      <c r="QDQ100" s="129"/>
      <c r="QDR100" s="129"/>
      <c r="QDS100" s="129"/>
      <c r="QDT100" s="129"/>
      <c r="QDU100" s="129"/>
      <c r="QDV100" s="129"/>
      <c r="QDW100" s="129"/>
      <c r="QDX100" s="129"/>
      <c r="QDY100" s="129"/>
      <c r="QDZ100" s="129"/>
      <c r="QEA100" s="129"/>
      <c r="QEB100" s="129"/>
      <c r="QEC100" s="129"/>
      <c r="QED100" s="129"/>
      <c r="QEE100" s="129"/>
      <c r="QEF100" s="129"/>
      <c r="QEG100" s="129"/>
      <c r="QEH100" s="129"/>
      <c r="QEI100" s="129"/>
      <c r="QEJ100" s="129"/>
      <c r="QEK100" s="129"/>
      <c r="QEL100" s="129"/>
      <c r="QEM100" s="129"/>
      <c r="QEN100" s="129"/>
      <c r="QEO100" s="129"/>
      <c r="QEP100" s="129"/>
      <c r="QEQ100" s="129"/>
      <c r="QER100" s="129"/>
      <c r="QES100" s="129"/>
      <c r="QET100" s="129"/>
      <c r="QEU100" s="129"/>
      <c r="QEV100" s="129"/>
      <c r="QEW100" s="129"/>
      <c r="QEX100" s="129"/>
      <c r="QEY100" s="129"/>
      <c r="QEZ100" s="129"/>
      <c r="QFA100" s="129"/>
      <c r="QFB100" s="129"/>
      <c r="QFC100" s="129"/>
      <c r="QFD100" s="129"/>
      <c r="QFE100" s="129"/>
      <c r="QFF100" s="129"/>
      <c r="QFG100" s="129"/>
      <c r="QFH100" s="129"/>
      <c r="QFI100" s="129"/>
      <c r="QFJ100" s="129"/>
      <c r="QFK100" s="129"/>
      <c r="QFL100" s="129"/>
      <c r="QFM100" s="129"/>
      <c r="QFN100" s="129"/>
      <c r="QFO100" s="129"/>
      <c r="QFP100" s="129"/>
      <c r="QFQ100" s="129"/>
      <c r="QFR100" s="129"/>
      <c r="QFS100" s="129"/>
      <c r="QFT100" s="129"/>
      <c r="QFU100" s="129"/>
      <c r="QFV100" s="129"/>
      <c r="QFW100" s="129"/>
      <c r="QFX100" s="129"/>
      <c r="QFY100" s="129"/>
      <c r="QFZ100" s="129"/>
      <c r="QGA100" s="129"/>
      <c r="QGB100" s="129"/>
      <c r="QGC100" s="129"/>
      <c r="QGD100" s="129"/>
      <c r="QGE100" s="129"/>
      <c r="QGF100" s="129"/>
      <c r="QGG100" s="129"/>
      <c r="QGH100" s="129"/>
      <c r="QGI100" s="129"/>
      <c r="QGJ100" s="129"/>
      <c r="QGK100" s="129"/>
      <c r="QGL100" s="129"/>
      <c r="QGM100" s="129"/>
      <c r="QGN100" s="129"/>
      <c r="QGO100" s="129"/>
      <c r="QGP100" s="129"/>
      <c r="QGQ100" s="129"/>
      <c r="QGR100" s="129"/>
      <c r="QGS100" s="129"/>
      <c r="QGT100" s="129"/>
      <c r="QGU100" s="129"/>
      <c r="QGV100" s="129"/>
      <c r="QGW100" s="129"/>
      <c r="QGX100" s="129"/>
      <c r="QGY100" s="129"/>
      <c r="QGZ100" s="129"/>
      <c r="QHA100" s="129"/>
      <c r="QHB100" s="129"/>
      <c r="QHC100" s="129"/>
      <c r="QHD100" s="129"/>
      <c r="QHE100" s="129"/>
      <c r="QHF100" s="129"/>
      <c r="QHG100" s="129"/>
      <c r="QHH100" s="129"/>
      <c r="QHI100" s="129"/>
      <c r="QHJ100" s="129"/>
      <c r="QHK100" s="129"/>
      <c r="QHL100" s="129"/>
      <c r="QHM100" s="129"/>
      <c r="QHN100" s="129"/>
      <c r="QHO100" s="129"/>
      <c r="QHP100" s="129"/>
      <c r="QHQ100" s="129"/>
      <c r="QHR100" s="129"/>
      <c r="QHS100" s="129"/>
      <c r="QHT100" s="129"/>
      <c r="QHU100" s="129"/>
      <c r="QHV100" s="129"/>
      <c r="QHW100" s="129"/>
      <c r="QHX100" s="129"/>
      <c r="QHY100" s="129"/>
      <c r="QHZ100" s="129"/>
      <c r="QIA100" s="129"/>
      <c r="QIB100" s="129"/>
      <c r="QIC100" s="129"/>
      <c r="QID100" s="129"/>
      <c r="QIE100" s="129"/>
      <c r="QIF100" s="129"/>
      <c r="QIG100" s="129"/>
      <c r="QIH100" s="129"/>
      <c r="QII100" s="129"/>
      <c r="QIJ100" s="129"/>
      <c r="QIK100" s="129"/>
      <c r="QIL100" s="129"/>
      <c r="QIM100" s="129"/>
      <c r="QIN100" s="129"/>
      <c r="QIO100" s="129"/>
      <c r="QIP100" s="129"/>
      <c r="QIQ100" s="129"/>
      <c r="QIR100" s="129"/>
      <c r="QIS100" s="129"/>
      <c r="QIT100" s="129"/>
      <c r="QIU100" s="129"/>
      <c r="QIV100" s="129"/>
      <c r="QIW100" s="129"/>
      <c r="QIX100" s="129"/>
      <c r="QIY100" s="129"/>
      <c r="QIZ100" s="129"/>
      <c r="QJA100" s="129"/>
      <c r="QJB100" s="129"/>
      <c r="QJC100" s="129"/>
      <c r="QJD100" s="129"/>
      <c r="QJE100" s="129"/>
      <c r="QJF100" s="129"/>
      <c r="QJG100" s="129"/>
      <c r="QJH100" s="129"/>
      <c r="QJI100" s="129"/>
      <c r="QJJ100" s="129"/>
      <c r="QJK100" s="129"/>
      <c r="QJL100" s="129"/>
      <c r="QJM100" s="129"/>
      <c r="QJN100" s="129"/>
      <c r="QJO100" s="129"/>
      <c r="QJP100" s="129"/>
      <c r="QJQ100" s="129"/>
      <c r="QJR100" s="129"/>
      <c r="QJS100" s="129"/>
      <c r="QJT100" s="129"/>
      <c r="QJU100" s="129"/>
      <c r="QJV100" s="129"/>
      <c r="QJW100" s="129"/>
      <c r="QJX100" s="129"/>
      <c r="QJY100" s="129"/>
      <c r="QJZ100" s="129"/>
      <c r="QKA100" s="129"/>
      <c r="QKB100" s="129"/>
      <c r="QKC100" s="129"/>
      <c r="QKD100" s="129"/>
      <c r="QKE100" s="129"/>
      <c r="QKF100" s="129"/>
      <c r="QKG100" s="129"/>
      <c r="QKH100" s="129"/>
      <c r="QKI100" s="129"/>
      <c r="QKJ100" s="129"/>
      <c r="QKK100" s="129"/>
      <c r="QKL100" s="129"/>
      <c r="QKM100" s="129"/>
      <c r="QKN100" s="129"/>
      <c r="QKO100" s="129"/>
      <c r="QKP100" s="129"/>
      <c r="QKQ100" s="129"/>
      <c r="QKR100" s="129"/>
      <c r="QKS100" s="129"/>
      <c r="QKT100" s="129"/>
      <c r="QKU100" s="129"/>
      <c r="QKV100" s="129"/>
      <c r="QKW100" s="129"/>
      <c r="QKX100" s="129"/>
      <c r="QKY100" s="129"/>
      <c r="QKZ100" s="129"/>
      <c r="QLA100" s="129"/>
      <c r="QLB100" s="129"/>
      <c r="QLC100" s="129"/>
      <c r="QLD100" s="129"/>
      <c r="QLE100" s="129"/>
      <c r="QLF100" s="129"/>
      <c r="QLG100" s="129"/>
      <c r="QLH100" s="129"/>
      <c r="QLI100" s="129"/>
      <c r="QLJ100" s="129"/>
      <c r="QLK100" s="129"/>
      <c r="QLL100" s="129"/>
      <c r="QLM100" s="129"/>
      <c r="QLN100" s="129"/>
      <c r="QLO100" s="129"/>
      <c r="QLP100" s="129"/>
      <c r="QLQ100" s="129"/>
      <c r="QLR100" s="129"/>
      <c r="QLS100" s="129"/>
      <c r="QLT100" s="129"/>
      <c r="QLU100" s="129"/>
      <c r="QLV100" s="129"/>
      <c r="QLW100" s="129"/>
      <c r="QLX100" s="129"/>
      <c r="QLY100" s="129"/>
      <c r="QLZ100" s="129"/>
      <c r="QMA100" s="129"/>
      <c r="QMB100" s="129"/>
      <c r="QMC100" s="129"/>
      <c r="QMD100" s="129"/>
      <c r="QME100" s="129"/>
      <c r="QMF100" s="129"/>
      <c r="QMG100" s="129"/>
      <c r="QMH100" s="129"/>
      <c r="QMI100" s="129"/>
      <c r="QMJ100" s="129"/>
      <c r="QMK100" s="129"/>
      <c r="QML100" s="129"/>
      <c r="QMM100" s="129"/>
      <c r="QMN100" s="129"/>
      <c r="QMO100" s="129"/>
      <c r="QMP100" s="129"/>
      <c r="QMQ100" s="129"/>
      <c r="QMR100" s="129"/>
      <c r="QMS100" s="129"/>
      <c r="QMT100" s="129"/>
      <c r="QMU100" s="129"/>
      <c r="QMV100" s="129"/>
      <c r="QMW100" s="129"/>
      <c r="QMX100" s="129"/>
      <c r="QMY100" s="129"/>
      <c r="QMZ100" s="129"/>
      <c r="QNA100" s="129"/>
      <c r="QNB100" s="129"/>
      <c r="QNC100" s="129"/>
      <c r="QND100" s="129"/>
      <c r="QNE100" s="129"/>
      <c r="QNF100" s="129"/>
      <c r="QNG100" s="129"/>
      <c r="QNH100" s="129"/>
      <c r="QNI100" s="129"/>
      <c r="QNJ100" s="129"/>
      <c r="QNK100" s="129"/>
      <c r="QNL100" s="129"/>
      <c r="QNM100" s="129"/>
      <c r="QNN100" s="129"/>
      <c r="QNO100" s="129"/>
      <c r="QNP100" s="129"/>
      <c r="QNQ100" s="129"/>
      <c r="QNR100" s="129"/>
      <c r="QNS100" s="129"/>
      <c r="QNT100" s="129"/>
      <c r="QNU100" s="129"/>
      <c r="QNV100" s="129"/>
      <c r="QNW100" s="129"/>
      <c r="QNX100" s="129"/>
      <c r="QNY100" s="129"/>
      <c r="QNZ100" s="129"/>
      <c r="QOA100" s="129"/>
      <c r="QOB100" s="129"/>
      <c r="QOC100" s="129"/>
      <c r="QOD100" s="129"/>
      <c r="QOE100" s="129"/>
      <c r="QOF100" s="129"/>
      <c r="QOG100" s="129"/>
      <c r="QOH100" s="129"/>
      <c r="QOI100" s="129"/>
      <c r="QOJ100" s="129"/>
      <c r="QOK100" s="129"/>
      <c r="QOL100" s="129"/>
      <c r="QOM100" s="129"/>
      <c r="QON100" s="129"/>
      <c r="QOO100" s="129"/>
      <c r="QOP100" s="129"/>
      <c r="QOQ100" s="129"/>
      <c r="QOR100" s="129"/>
      <c r="QOS100" s="129"/>
      <c r="QOT100" s="129"/>
      <c r="QOU100" s="129"/>
      <c r="QOV100" s="129"/>
      <c r="QOW100" s="129"/>
      <c r="QOX100" s="129"/>
      <c r="QOY100" s="129"/>
      <c r="QOZ100" s="129"/>
      <c r="QPA100" s="129"/>
      <c r="QPB100" s="129"/>
      <c r="QPC100" s="129"/>
      <c r="QPD100" s="129"/>
      <c r="QPE100" s="129"/>
      <c r="QPF100" s="129"/>
      <c r="QPG100" s="129"/>
      <c r="QPH100" s="129"/>
      <c r="QPI100" s="129"/>
      <c r="QPJ100" s="129"/>
      <c r="QPK100" s="129"/>
      <c r="QPL100" s="129"/>
      <c r="QPM100" s="129"/>
      <c r="QPN100" s="129"/>
      <c r="QPO100" s="129"/>
      <c r="QPP100" s="129"/>
      <c r="QPQ100" s="129"/>
      <c r="QPR100" s="129"/>
      <c r="QPS100" s="129"/>
      <c r="QPT100" s="129"/>
      <c r="QPU100" s="129"/>
      <c r="QPV100" s="129"/>
      <c r="QPW100" s="129"/>
      <c r="QPX100" s="129"/>
      <c r="QPY100" s="129"/>
      <c r="QPZ100" s="129"/>
      <c r="QQA100" s="129"/>
      <c r="QQB100" s="129"/>
      <c r="QQC100" s="129"/>
      <c r="QQD100" s="129"/>
      <c r="QQE100" s="129"/>
      <c r="QQF100" s="129"/>
      <c r="QQG100" s="129"/>
      <c r="QQH100" s="129"/>
      <c r="QQI100" s="129"/>
      <c r="QQJ100" s="129"/>
      <c r="QQK100" s="129"/>
      <c r="QQL100" s="129"/>
      <c r="QQM100" s="129"/>
      <c r="QQN100" s="129"/>
      <c r="QQO100" s="129"/>
      <c r="QQP100" s="129"/>
      <c r="QQQ100" s="129"/>
      <c r="QQR100" s="129"/>
      <c r="QQS100" s="129"/>
      <c r="QQT100" s="129"/>
      <c r="QQU100" s="129"/>
      <c r="QQV100" s="129"/>
      <c r="QQW100" s="129"/>
      <c r="QQX100" s="129"/>
      <c r="QQY100" s="129"/>
      <c r="QQZ100" s="129"/>
      <c r="QRA100" s="129"/>
      <c r="QRB100" s="129"/>
      <c r="QRC100" s="129"/>
      <c r="QRD100" s="129"/>
      <c r="QRE100" s="129"/>
      <c r="QRF100" s="129"/>
      <c r="QRG100" s="129"/>
      <c r="QRH100" s="129"/>
      <c r="QRI100" s="129"/>
      <c r="QRJ100" s="129"/>
      <c r="QRK100" s="129"/>
      <c r="QRL100" s="129"/>
      <c r="QRM100" s="129"/>
      <c r="QRN100" s="129"/>
      <c r="QRO100" s="129"/>
      <c r="QRP100" s="129"/>
      <c r="QRQ100" s="129"/>
      <c r="QRR100" s="129"/>
      <c r="QRS100" s="129"/>
      <c r="QRT100" s="129"/>
      <c r="QRU100" s="129"/>
      <c r="QRV100" s="129"/>
      <c r="QRW100" s="129"/>
      <c r="QRX100" s="129"/>
      <c r="QRY100" s="129"/>
      <c r="QRZ100" s="129"/>
      <c r="QSA100" s="129"/>
      <c r="QSB100" s="129"/>
      <c r="QSC100" s="129"/>
      <c r="QSD100" s="129"/>
      <c r="QSE100" s="129"/>
      <c r="QSF100" s="129"/>
      <c r="QSG100" s="129"/>
      <c r="QSH100" s="129"/>
      <c r="QSI100" s="129"/>
      <c r="QSJ100" s="129"/>
      <c r="QSK100" s="129"/>
      <c r="QSL100" s="129"/>
      <c r="QSM100" s="129"/>
      <c r="QSN100" s="129"/>
      <c r="QSO100" s="129"/>
      <c r="QSP100" s="129"/>
      <c r="QSQ100" s="129"/>
      <c r="QSR100" s="129"/>
      <c r="QSS100" s="129"/>
      <c r="QST100" s="129"/>
      <c r="QSU100" s="129"/>
      <c r="QSV100" s="129"/>
      <c r="QSW100" s="129"/>
      <c r="QSX100" s="129"/>
      <c r="QSY100" s="129"/>
      <c r="QSZ100" s="129"/>
      <c r="QTA100" s="129"/>
      <c r="QTB100" s="129"/>
      <c r="QTC100" s="129"/>
      <c r="QTD100" s="129"/>
      <c r="QTE100" s="129"/>
      <c r="QTF100" s="129"/>
      <c r="QTG100" s="129"/>
      <c r="QTH100" s="129"/>
      <c r="QTI100" s="129"/>
      <c r="QTJ100" s="129"/>
      <c r="QTK100" s="129"/>
      <c r="QTL100" s="129"/>
      <c r="QTM100" s="129"/>
      <c r="QTN100" s="129"/>
      <c r="QTO100" s="129"/>
      <c r="QTP100" s="129"/>
      <c r="QTQ100" s="129"/>
      <c r="QTR100" s="129"/>
      <c r="QTS100" s="129"/>
      <c r="QTT100" s="129"/>
      <c r="QTU100" s="129"/>
      <c r="QTV100" s="129"/>
      <c r="QTW100" s="129"/>
      <c r="QTX100" s="129"/>
      <c r="QTY100" s="129"/>
      <c r="QTZ100" s="129"/>
      <c r="QUA100" s="129"/>
      <c r="QUB100" s="129"/>
      <c r="QUC100" s="129"/>
      <c r="QUD100" s="129"/>
      <c r="QUE100" s="129"/>
      <c r="QUF100" s="129"/>
      <c r="QUG100" s="129"/>
      <c r="QUH100" s="129"/>
      <c r="QUI100" s="129"/>
      <c r="QUJ100" s="129"/>
      <c r="QUK100" s="129"/>
      <c r="QUL100" s="129"/>
      <c r="QUM100" s="129"/>
      <c r="QUN100" s="129"/>
      <c r="QUO100" s="129"/>
      <c r="QUP100" s="129"/>
      <c r="QUQ100" s="129"/>
      <c r="QUR100" s="129"/>
      <c r="QUS100" s="129"/>
      <c r="QUT100" s="129"/>
      <c r="QUU100" s="129"/>
      <c r="QUV100" s="129"/>
      <c r="QUW100" s="129"/>
      <c r="QUX100" s="129"/>
      <c r="QUY100" s="129"/>
      <c r="QUZ100" s="129"/>
      <c r="QVA100" s="129"/>
      <c r="QVB100" s="129"/>
      <c r="QVC100" s="129"/>
      <c r="QVD100" s="129"/>
      <c r="QVE100" s="129"/>
      <c r="QVF100" s="129"/>
      <c r="QVG100" s="129"/>
      <c r="QVH100" s="129"/>
      <c r="QVI100" s="129"/>
      <c r="QVJ100" s="129"/>
      <c r="QVK100" s="129"/>
      <c r="QVL100" s="129"/>
      <c r="QVM100" s="129"/>
      <c r="QVN100" s="129"/>
      <c r="QVO100" s="129"/>
      <c r="QVP100" s="129"/>
      <c r="QVQ100" s="129"/>
      <c r="QVR100" s="129"/>
      <c r="QVS100" s="129"/>
      <c r="QVT100" s="129"/>
      <c r="QVU100" s="129"/>
      <c r="QVV100" s="129"/>
      <c r="QVW100" s="129"/>
      <c r="QVX100" s="129"/>
      <c r="QVY100" s="129"/>
      <c r="QVZ100" s="129"/>
      <c r="QWA100" s="129"/>
      <c r="QWB100" s="129"/>
      <c r="QWC100" s="129"/>
      <c r="QWD100" s="129"/>
      <c r="QWE100" s="129"/>
      <c r="QWF100" s="129"/>
      <c r="QWG100" s="129"/>
      <c r="QWH100" s="129"/>
      <c r="QWI100" s="129"/>
      <c r="QWJ100" s="129"/>
      <c r="QWK100" s="129"/>
      <c r="QWL100" s="129"/>
      <c r="QWM100" s="129"/>
      <c r="QWN100" s="129"/>
      <c r="QWO100" s="129"/>
      <c r="QWP100" s="129"/>
      <c r="QWQ100" s="129"/>
      <c r="QWR100" s="129"/>
      <c r="QWS100" s="129"/>
      <c r="QWT100" s="129"/>
      <c r="QWU100" s="129"/>
      <c r="QWV100" s="129"/>
      <c r="QWW100" s="129"/>
      <c r="QWX100" s="129"/>
      <c r="QWY100" s="129"/>
      <c r="QWZ100" s="129"/>
      <c r="QXA100" s="129"/>
      <c r="QXB100" s="129"/>
      <c r="QXC100" s="129"/>
      <c r="QXD100" s="129"/>
      <c r="QXE100" s="129"/>
      <c r="QXF100" s="129"/>
      <c r="QXG100" s="129"/>
      <c r="QXH100" s="129"/>
      <c r="QXI100" s="129"/>
      <c r="QXJ100" s="129"/>
      <c r="QXK100" s="129"/>
      <c r="QXL100" s="129"/>
      <c r="QXM100" s="129"/>
      <c r="QXN100" s="129"/>
      <c r="QXO100" s="129"/>
      <c r="QXP100" s="129"/>
      <c r="QXQ100" s="129"/>
      <c r="QXR100" s="129"/>
      <c r="QXS100" s="129"/>
      <c r="QXT100" s="129"/>
      <c r="QXU100" s="129"/>
      <c r="QXV100" s="129"/>
      <c r="QXW100" s="129"/>
      <c r="QXX100" s="129"/>
      <c r="QXY100" s="129"/>
      <c r="QXZ100" s="129"/>
      <c r="QYA100" s="129"/>
      <c r="QYB100" s="129"/>
      <c r="QYC100" s="129"/>
      <c r="QYD100" s="129"/>
      <c r="QYE100" s="129"/>
      <c r="QYF100" s="129"/>
      <c r="QYG100" s="129"/>
      <c r="QYH100" s="129"/>
      <c r="QYI100" s="129"/>
      <c r="QYJ100" s="129"/>
      <c r="QYK100" s="129"/>
      <c r="QYL100" s="129"/>
      <c r="QYM100" s="129"/>
      <c r="QYN100" s="129"/>
      <c r="QYO100" s="129"/>
      <c r="QYP100" s="129"/>
      <c r="QYQ100" s="129"/>
      <c r="QYR100" s="129"/>
      <c r="QYS100" s="129"/>
      <c r="QYT100" s="129"/>
      <c r="QYU100" s="129"/>
      <c r="QYV100" s="129"/>
      <c r="QYW100" s="129"/>
      <c r="QYX100" s="129"/>
      <c r="QYY100" s="129"/>
      <c r="QYZ100" s="129"/>
      <c r="QZA100" s="129"/>
      <c r="QZB100" s="129"/>
      <c r="QZC100" s="129"/>
      <c r="QZD100" s="129"/>
      <c r="QZE100" s="129"/>
      <c r="QZF100" s="129"/>
      <c r="QZG100" s="129"/>
      <c r="QZH100" s="129"/>
      <c r="QZI100" s="129"/>
      <c r="QZJ100" s="129"/>
      <c r="QZK100" s="129"/>
      <c r="QZL100" s="129"/>
      <c r="QZM100" s="129"/>
      <c r="QZN100" s="129"/>
      <c r="QZO100" s="129"/>
      <c r="QZP100" s="129"/>
      <c r="QZQ100" s="129"/>
      <c r="QZR100" s="129"/>
      <c r="QZS100" s="129"/>
      <c r="QZT100" s="129"/>
      <c r="QZU100" s="129"/>
      <c r="QZV100" s="129"/>
      <c r="QZW100" s="129"/>
      <c r="QZX100" s="129"/>
      <c r="QZY100" s="129"/>
      <c r="QZZ100" s="129"/>
      <c r="RAA100" s="129"/>
      <c r="RAB100" s="129"/>
      <c r="RAC100" s="129"/>
      <c r="RAD100" s="129"/>
      <c r="RAE100" s="129"/>
      <c r="RAF100" s="129"/>
      <c r="RAG100" s="129"/>
      <c r="RAH100" s="129"/>
      <c r="RAI100" s="129"/>
      <c r="RAJ100" s="129"/>
      <c r="RAK100" s="129"/>
      <c r="RAL100" s="129"/>
      <c r="RAM100" s="129"/>
      <c r="RAN100" s="129"/>
      <c r="RAO100" s="129"/>
      <c r="RAP100" s="129"/>
      <c r="RAQ100" s="129"/>
      <c r="RAR100" s="129"/>
      <c r="RAS100" s="129"/>
      <c r="RAT100" s="129"/>
      <c r="RAU100" s="129"/>
      <c r="RAV100" s="129"/>
      <c r="RAW100" s="129"/>
      <c r="RAX100" s="129"/>
      <c r="RAY100" s="129"/>
      <c r="RAZ100" s="129"/>
      <c r="RBA100" s="129"/>
      <c r="RBB100" s="129"/>
      <c r="RBC100" s="129"/>
      <c r="RBD100" s="129"/>
      <c r="RBE100" s="129"/>
      <c r="RBF100" s="129"/>
      <c r="RBG100" s="129"/>
      <c r="RBH100" s="129"/>
      <c r="RBI100" s="129"/>
      <c r="RBJ100" s="129"/>
      <c r="RBK100" s="129"/>
      <c r="RBL100" s="129"/>
      <c r="RBM100" s="129"/>
      <c r="RBN100" s="129"/>
      <c r="RBO100" s="129"/>
      <c r="RBP100" s="129"/>
      <c r="RBQ100" s="129"/>
      <c r="RBR100" s="129"/>
      <c r="RBS100" s="129"/>
      <c r="RBT100" s="129"/>
      <c r="RBU100" s="129"/>
      <c r="RBV100" s="129"/>
      <c r="RBW100" s="129"/>
      <c r="RBX100" s="129"/>
      <c r="RBY100" s="129"/>
      <c r="RBZ100" s="129"/>
      <c r="RCA100" s="129"/>
      <c r="RCB100" s="129"/>
      <c r="RCC100" s="129"/>
      <c r="RCD100" s="129"/>
      <c r="RCE100" s="129"/>
      <c r="RCF100" s="129"/>
      <c r="RCG100" s="129"/>
      <c r="RCH100" s="129"/>
      <c r="RCI100" s="129"/>
      <c r="RCJ100" s="129"/>
      <c r="RCK100" s="129"/>
      <c r="RCL100" s="129"/>
      <c r="RCM100" s="129"/>
      <c r="RCN100" s="129"/>
      <c r="RCO100" s="129"/>
      <c r="RCP100" s="129"/>
      <c r="RCQ100" s="129"/>
      <c r="RCR100" s="129"/>
      <c r="RCS100" s="129"/>
      <c r="RCT100" s="129"/>
      <c r="RCU100" s="129"/>
      <c r="RCV100" s="129"/>
      <c r="RCW100" s="129"/>
      <c r="RCX100" s="129"/>
      <c r="RCY100" s="129"/>
      <c r="RCZ100" s="129"/>
      <c r="RDA100" s="129"/>
      <c r="RDB100" s="129"/>
      <c r="RDC100" s="129"/>
      <c r="RDD100" s="129"/>
      <c r="RDE100" s="129"/>
      <c r="RDF100" s="129"/>
      <c r="RDG100" s="129"/>
      <c r="RDH100" s="129"/>
      <c r="RDI100" s="129"/>
      <c r="RDJ100" s="129"/>
      <c r="RDK100" s="129"/>
      <c r="RDL100" s="129"/>
      <c r="RDM100" s="129"/>
      <c r="RDN100" s="129"/>
      <c r="RDO100" s="129"/>
      <c r="RDP100" s="129"/>
      <c r="RDQ100" s="129"/>
      <c r="RDR100" s="129"/>
      <c r="RDS100" s="129"/>
      <c r="RDT100" s="129"/>
      <c r="RDU100" s="129"/>
      <c r="RDV100" s="129"/>
      <c r="RDW100" s="129"/>
      <c r="RDX100" s="129"/>
      <c r="RDY100" s="129"/>
      <c r="RDZ100" s="129"/>
      <c r="REA100" s="129"/>
      <c r="REB100" s="129"/>
      <c r="REC100" s="129"/>
      <c r="RED100" s="129"/>
      <c r="REE100" s="129"/>
      <c r="REF100" s="129"/>
      <c r="REG100" s="129"/>
      <c r="REH100" s="129"/>
      <c r="REI100" s="129"/>
      <c r="REJ100" s="129"/>
      <c r="REK100" s="129"/>
      <c r="REL100" s="129"/>
      <c r="REM100" s="129"/>
      <c r="REN100" s="129"/>
      <c r="REO100" s="129"/>
      <c r="REP100" s="129"/>
      <c r="REQ100" s="129"/>
      <c r="RER100" s="129"/>
      <c r="RES100" s="129"/>
      <c r="RET100" s="129"/>
      <c r="REU100" s="129"/>
      <c r="REV100" s="129"/>
      <c r="REW100" s="129"/>
      <c r="REX100" s="129"/>
      <c r="REY100" s="129"/>
      <c r="REZ100" s="129"/>
      <c r="RFA100" s="129"/>
      <c r="RFB100" s="129"/>
      <c r="RFC100" s="129"/>
      <c r="RFD100" s="129"/>
      <c r="RFE100" s="129"/>
      <c r="RFF100" s="129"/>
      <c r="RFG100" s="129"/>
      <c r="RFH100" s="129"/>
      <c r="RFI100" s="129"/>
      <c r="RFJ100" s="129"/>
      <c r="RFK100" s="129"/>
      <c r="RFL100" s="129"/>
      <c r="RFM100" s="129"/>
      <c r="RFN100" s="129"/>
      <c r="RFO100" s="129"/>
      <c r="RFP100" s="129"/>
      <c r="RFQ100" s="129"/>
      <c r="RFR100" s="129"/>
      <c r="RFS100" s="129"/>
      <c r="RFT100" s="129"/>
      <c r="RFU100" s="129"/>
      <c r="RFV100" s="129"/>
      <c r="RFW100" s="129"/>
      <c r="RFX100" s="129"/>
      <c r="RFY100" s="129"/>
      <c r="RFZ100" s="129"/>
      <c r="RGA100" s="129"/>
      <c r="RGB100" s="129"/>
      <c r="RGC100" s="129"/>
      <c r="RGD100" s="129"/>
      <c r="RGE100" s="129"/>
      <c r="RGF100" s="129"/>
      <c r="RGG100" s="129"/>
      <c r="RGH100" s="129"/>
      <c r="RGI100" s="129"/>
      <c r="RGJ100" s="129"/>
      <c r="RGK100" s="129"/>
      <c r="RGL100" s="129"/>
      <c r="RGM100" s="129"/>
      <c r="RGN100" s="129"/>
      <c r="RGO100" s="129"/>
      <c r="RGP100" s="129"/>
      <c r="RGQ100" s="129"/>
      <c r="RGR100" s="129"/>
      <c r="RGS100" s="129"/>
      <c r="RGT100" s="129"/>
      <c r="RGU100" s="129"/>
      <c r="RGV100" s="129"/>
      <c r="RGW100" s="129"/>
      <c r="RGX100" s="129"/>
      <c r="RGY100" s="129"/>
      <c r="RGZ100" s="129"/>
      <c r="RHA100" s="129"/>
      <c r="RHB100" s="129"/>
      <c r="RHC100" s="129"/>
      <c r="RHD100" s="129"/>
      <c r="RHE100" s="129"/>
      <c r="RHF100" s="129"/>
      <c r="RHG100" s="129"/>
      <c r="RHH100" s="129"/>
      <c r="RHI100" s="129"/>
      <c r="RHJ100" s="129"/>
      <c r="RHK100" s="129"/>
      <c r="RHL100" s="129"/>
      <c r="RHM100" s="129"/>
      <c r="RHN100" s="129"/>
      <c r="RHO100" s="129"/>
      <c r="RHP100" s="129"/>
      <c r="RHQ100" s="129"/>
      <c r="RHR100" s="129"/>
      <c r="RHS100" s="129"/>
      <c r="RHT100" s="129"/>
      <c r="RHU100" s="129"/>
      <c r="RHV100" s="129"/>
      <c r="RHW100" s="129"/>
      <c r="RHX100" s="129"/>
      <c r="RHY100" s="129"/>
      <c r="RHZ100" s="129"/>
      <c r="RIA100" s="129"/>
      <c r="RIB100" s="129"/>
      <c r="RIC100" s="129"/>
      <c r="RID100" s="129"/>
      <c r="RIE100" s="129"/>
      <c r="RIF100" s="129"/>
      <c r="RIG100" s="129"/>
      <c r="RIH100" s="129"/>
      <c r="RII100" s="129"/>
      <c r="RIJ100" s="129"/>
      <c r="RIK100" s="129"/>
      <c r="RIL100" s="129"/>
      <c r="RIM100" s="129"/>
      <c r="RIN100" s="129"/>
      <c r="RIO100" s="129"/>
      <c r="RIP100" s="129"/>
      <c r="RIQ100" s="129"/>
      <c r="RIR100" s="129"/>
      <c r="RIS100" s="129"/>
      <c r="RIT100" s="129"/>
      <c r="RIU100" s="129"/>
      <c r="RIV100" s="129"/>
      <c r="RIW100" s="129"/>
      <c r="RIX100" s="129"/>
      <c r="RIY100" s="129"/>
      <c r="RIZ100" s="129"/>
      <c r="RJA100" s="129"/>
      <c r="RJB100" s="129"/>
      <c r="RJC100" s="129"/>
      <c r="RJD100" s="129"/>
      <c r="RJE100" s="129"/>
      <c r="RJF100" s="129"/>
      <c r="RJG100" s="129"/>
      <c r="RJH100" s="129"/>
      <c r="RJI100" s="129"/>
      <c r="RJJ100" s="129"/>
      <c r="RJK100" s="129"/>
      <c r="RJL100" s="129"/>
      <c r="RJM100" s="129"/>
      <c r="RJN100" s="129"/>
      <c r="RJO100" s="129"/>
      <c r="RJP100" s="129"/>
      <c r="RJQ100" s="129"/>
      <c r="RJR100" s="129"/>
      <c r="RJS100" s="129"/>
      <c r="RJT100" s="129"/>
      <c r="RJU100" s="129"/>
      <c r="RJV100" s="129"/>
      <c r="RJW100" s="129"/>
      <c r="RJX100" s="129"/>
      <c r="RJY100" s="129"/>
      <c r="RJZ100" s="129"/>
      <c r="RKA100" s="129"/>
      <c r="RKB100" s="129"/>
      <c r="RKC100" s="129"/>
      <c r="RKD100" s="129"/>
      <c r="RKE100" s="129"/>
      <c r="RKF100" s="129"/>
      <c r="RKG100" s="129"/>
      <c r="RKH100" s="129"/>
      <c r="RKI100" s="129"/>
      <c r="RKJ100" s="129"/>
      <c r="RKK100" s="129"/>
      <c r="RKL100" s="129"/>
      <c r="RKM100" s="129"/>
      <c r="RKN100" s="129"/>
      <c r="RKO100" s="129"/>
      <c r="RKP100" s="129"/>
      <c r="RKQ100" s="129"/>
      <c r="RKR100" s="129"/>
      <c r="RKS100" s="129"/>
      <c r="RKT100" s="129"/>
      <c r="RKU100" s="129"/>
      <c r="RKV100" s="129"/>
      <c r="RKW100" s="129"/>
      <c r="RKX100" s="129"/>
      <c r="RKY100" s="129"/>
      <c r="RKZ100" s="129"/>
      <c r="RLA100" s="129"/>
      <c r="RLB100" s="129"/>
      <c r="RLC100" s="129"/>
      <c r="RLD100" s="129"/>
      <c r="RLE100" s="129"/>
      <c r="RLF100" s="129"/>
      <c r="RLG100" s="129"/>
      <c r="RLH100" s="129"/>
      <c r="RLI100" s="129"/>
      <c r="RLJ100" s="129"/>
      <c r="RLK100" s="129"/>
      <c r="RLL100" s="129"/>
      <c r="RLM100" s="129"/>
      <c r="RLN100" s="129"/>
      <c r="RLO100" s="129"/>
      <c r="RLP100" s="129"/>
      <c r="RLQ100" s="129"/>
      <c r="RLR100" s="129"/>
      <c r="RLS100" s="129"/>
      <c r="RLT100" s="129"/>
      <c r="RLU100" s="129"/>
      <c r="RLV100" s="129"/>
      <c r="RLW100" s="129"/>
      <c r="RLX100" s="129"/>
      <c r="RLY100" s="129"/>
      <c r="RLZ100" s="129"/>
      <c r="RMA100" s="129"/>
      <c r="RMB100" s="129"/>
      <c r="RMC100" s="129"/>
      <c r="RMD100" s="129"/>
      <c r="RME100" s="129"/>
      <c r="RMF100" s="129"/>
      <c r="RMG100" s="129"/>
      <c r="RMH100" s="129"/>
      <c r="RMI100" s="129"/>
      <c r="RMJ100" s="129"/>
      <c r="RMK100" s="129"/>
      <c r="RML100" s="129"/>
      <c r="RMM100" s="129"/>
      <c r="RMN100" s="129"/>
      <c r="RMO100" s="129"/>
      <c r="RMP100" s="129"/>
      <c r="RMQ100" s="129"/>
      <c r="RMR100" s="129"/>
      <c r="RMS100" s="129"/>
      <c r="RMT100" s="129"/>
      <c r="RMU100" s="129"/>
      <c r="RMV100" s="129"/>
      <c r="RMW100" s="129"/>
      <c r="RMX100" s="129"/>
      <c r="RMY100" s="129"/>
      <c r="RMZ100" s="129"/>
      <c r="RNA100" s="129"/>
      <c r="RNB100" s="129"/>
      <c r="RNC100" s="129"/>
      <c r="RND100" s="129"/>
      <c r="RNE100" s="129"/>
      <c r="RNF100" s="129"/>
      <c r="RNG100" s="129"/>
      <c r="RNH100" s="129"/>
      <c r="RNI100" s="129"/>
      <c r="RNJ100" s="129"/>
      <c r="RNK100" s="129"/>
      <c r="RNL100" s="129"/>
      <c r="RNM100" s="129"/>
      <c r="RNN100" s="129"/>
      <c r="RNO100" s="129"/>
      <c r="RNP100" s="129"/>
      <c r="RNQ100" s="129"/>
      <c r="RNR100" s="129"/>
      <c r="RNS100" s="129"/>
      <c r="RNT100" s="129"/>
      <c r="RNU100" s="129"/>
      <c r="RNV100" s="129"/>
      <c r="RNW100" s="129"/>
      <c r="RNX100" s="129"/>
      <c r="RNY100" s="129"/>
      <c r="RNZ100" s="129"/>
      <c r="ROA100" s="129"/>
      <c r="ROB100" s="129"/>
      <c r="ROC100" s="129"/>
      <c r="ROD100" s="129"/>
      <c r="ROE100" s="129"/>
      <c r="ROF100" s="129"/>
      <c r="ROG100" s="129"/>
      <c r="ROH100" s="129"/>
      <c r="ROI100" s="129"/>
      <c r="ROJ100" s="129"/>
      <c r="ROK100" s="129"/>
      <c r="ROL100" s="129"/>
      <c r="ROM100" s="129"/>
      <c r="RON100" s="129"/>
      <c r="ROO100" s="129"/>
      <c r="ROP100" s="129"/>
      <c r="ROQ100" s="129"/>
      <c r="ROR100" s="129"/>
      <c r="ROS100" s="129"/>
      <c r="ROT100" s="129"/>
      <c r="ROU100" s="129"/>
      <c r="ROV100" s="129"/>
      <c r="ROW100" s="129"/>
      <c r="ROX100" s="129"/>
      <c r="ROY100" s="129"/>
      <c r="ROZ100" s="129"/>
      <c r="RPA100" s="129"/>
      <c r="RPB100" s="129"/>
      <c r="RPC100" s="129"/>
      <c r="RPD100" s="129"/>
      <c r="RPE100" s="129"/>
      <c r="RPF100" s="129"/>
      <c r="RPG100" s="129"/>
      <c r="RPH100" s="129"/>
      <c r="RPI100" s="129"/>
      <c r="RPJ100" s="129"/>
      <c r="RPK100" s="129"/>
      <c r="RPL100" s="129"/>
      <c r="RPM100" s="129"/>
      <c r="RPN100" s="129"/>
      <c r="RPO100" s="129"/>
      <c r="RPP100" s="129"/>
      <c r="RPQ100" s="129"/>
      <c r="RPR100" s="129"/>
      <c r="RPS100" s="129"/>
      <c r="RPT100" s="129"/>
      <c r="RPU100" s="129"/>
      <c r="RPV100" s="129"/>
      <c r="RPW100" s="129"/>
      <c r="RPX100" s="129"/>
      <c r="RPY100" s="129"/>
      <c r="RPZ100" s="129"/>
      <c r="RQA100" s="129"/>
      <c r="RQB100" s="129"/>
      <c r="RQC100" s="129"/>
      <c r="RQD100" s="129"/>
      <c r="RQE100" s="129"/>
      <c r="RQF100" s="129"/>
      <c r="RQG100" s="129"/>
      <c r="RQH100" s="129"/>
      <c r="RQI100" s="129"/>
      <c r="RQJ100" s="129"/>
      <c r="RQK100" s="129"/>
      <c r="RQL100" s="129"/>
      <c r="RQM100" s="129"/>
      <c r="RQN100" s="129"/>
      <c r="RQO100" s="129"/>
      <c r="RQP100" s="129"/>
      <c r="RQQ100" s="129"/>
      <c r="RQR100" s="129"/>
      <c r="RQS100" s="129"/>
      <c r="RQT100" s="129"/>
      <c r="RQU100" s="129"/>
      <c r="RQV100" s="129"/>
      <c r="RQW100" s="129"/>
      <c r="RQX100" s="129"/>
      <c r="RQY100" s="129"/>
      <c r="RQZ100" s="129"/>
      <c r="RRA100" s="129"/>
      <c r="RRB100" s="129"/>
      <c r="RRC100" s="129"/>
      <c r="RRD100" s="129"/>
      <c r="RRE100" s="129"/>
      <c r="RRF100" s="129"/>
      <c r="RRG100" s="129"/>
      <c r="RRH100" s="129"/>
      <c r="RRI100" s="129"/>
      <c r="RRJ100" s="129"/>
      <c r="RRK100" s="129"/>
      <c r="RRL100" s="129"/>
      <c r="RRM100" s="129"/>
      <c r="RRN100" s="129"/>
      <c r="RRO100" s="129"/>
      <c r="RRP100" s="129"/>
      <c r="RRQ100" s="129"/>
      <c r="RRR100" s="129"/>
      <c r="RRS100" s="129"/>
      <c r="RRT100" s="129"/>
      <c r="RRU100" s="129"/>
      <c r="RRV100" s="129"/>
      <c r="RRW100" s="129"/>
      <c r="RRX100" s="129"/>
      <c r="RRY100" s="129"/>
      <c r="RRZ100" s="129"/>
      <c r="RSA100" s="129"/>
      <c r="RSB100" s="129"/>
      <c r="RSC100" s="129"/>
      <c r="RSD100" s="129"/>
      <c r="RSE100" s="129"/>
      <c r="RSF100" s="129"/>
      <c r="RSG100" s="129"/>
      <c r="RSH100" s="129"/>
      <c r="RSI100" s="129"/>
      <c r="RSJ100" s="129"/>
      <c r="RSK100" s="129"/>
      <c r="RSL100" s="129"/>
      <c r="RSM100" s="129"/>
      <c r="RSN100" s="129"/>
      <c r="RSO100" s="129"/>
      <c r="RSP100" s="129"/>
      <c r="RSQ100" s="129"/>
      <c r="RSR100" s="129"/>
      <c r="RSS100" s="129"/>
      <c r="RST100" s="129"/>
      <c r="RSU100" s="129"/>
      <c r="RSV100" s="129"/>
      <c r="RSW100" s="129"/>
      <c r="RSX100" s="129"/>
      <c r="RSY100" s="129"/>
      <c r="RSZ100" s="129"/>
      <c r="RTA100" s="129"/>
      <c r="RTB100" s="129"/>
      <c r="RTC100" s="129"/>
      <c r="RTD100" s="129"/>
      <c r="RTE100" s="129"/>
      <c r="RTF100" s="129"/>
      <c r="RTG100" s="129"/>
      <c r="RTH100" s="129"/>
      <c r="RTI100" s="129"/>
      <c r="RTJ100" s="129"/>
      <c r="RTK100" s="129"/>
      <c r="RTL100" s="129"/>
      <c r="RTM100" s="129"/>
      <c r="RTN100" s="129"/>
      <c r="RTO100" s="129"/>
      <c r="RTP100" s="129"/>
      <c r="RTQ100" s="129"/>
      <c r="RTR100" s="129"/>
      <c r="RTS100" s="129"/>
      <c r="RTT100" s="129"/>
      <c r="RTU100" s="129"/>
      <c r="RTV100" s="129"/>
      <c r="RTW100" s="129"/>
      <c r="RTX100" s="129"/>
      <c r="RTY100" s="129"/>
      <c r="RTZ100" s="129"/>
      <c r="RUA100" s="129"/>
      <c r="RUB100" s="129"/>
      <c r="RUC100" s="129"/>
      <c r="RUD100" s="129"/>
      <c r="RUE100" s="129"/>
      <c r="RUF100" s="129"/>
      <c r="RUG100" s="129"/>
      <c r="RUH100" s="129"/>
      <c r="RUI100" s="129"/>
      <c r="RUJ100" s="129"/>
      <c r="RUK100" s="129"/>
      <c r="RUL100" s="129"/>
      <c r="RUM100" s="129"/>
      <c r="RUN100" s="129"/>
      <c r="RUO100" s="129"/>
      <c r="RUP100" s="129"/>
      <c r="RUQ100" s="129"/>
      <c r="RUR100" s="129"/>
      <c r="RUS100" s="129"/>
      <c r="RUT100" s="129"/>
      <c r="RUU100" s="129"/>
      <c r="RUV100" s="129"/>
      <c r="RUW100" s="129"/>
      <c r="RUX100" s="129"/>
      <c r="RUY100" s="129"/>
      <c r="RUZ100" s="129"/>
      <c r="RVA100" s="129"/>
      <c r="RVB100" s="129"/>
      <c r="RVC100" s="129"/>
      <c r="RVD100" s="129"/>
      <c r="RVE100" s="129"/>
      <c r="RVF100" s="129"/>
      <c r="RVG100" s="129"/>
      <c r="RVH100" s="129"/>
      <c r="RVI100" s="129"/>
      <c r="RVJ100" s="129"/>
      <c r="RVK100" s="129"/>
      <c r="RVL100" s="129"/>
      <c r="RVM100" s="129"/>
      <c r="RVN100" s="129"/>
      <c r="RVO100" s="129"/>
      <c r="RVP100" s="129"/>
      <c r="RVQ100" s="129"/>
      <c r="RVR100" s="129"/>
      <c r="RVS100" s="129"/>
      <c r="RVT100" s="129"/>
      <c r="RVU100" s="129"/>
      <c r="RVV100" s="129"/>
      <c r="RVW100" s="129"/>
      <c r="RVX100" s="129"/>
      <c r="RVY100" s="129"/>
      <c r="RVZ100" s="129"/>
      <c r="RWA100" s="129"/>
      <c r="RWB100" s="129"/>
      <c r="RWC100" s="129"/>
      <c r="RWD100" s="129"/>
      <c r="RWE100" s="129"/>
      <c r="RWF100" s="129"/>
      <c r="RWG100" s="129"/>
      <c r="RWH100" s="129"/>
      <c r="RWI100" s="129"/>
      <c r="RWJ100" s="129"/>
      <c r="RWK100" s="129"/>
      <c r="RWL100" s="129"/>
      <c r="RWM100" s="129"/>
      <c r="RWN100" s="129"/>
      <c r="RWO100" s="129"/>
      <c r="RWP100" s="129"/>
      <c r="RWQ100" s="129"/>
      <c r="RWR100" s="129"/>
      <c r="RWS100" s="129"/>
      <c r="RWT100" s="129"/>
      <c r="RWU100" s="129"/>
      <c r="RWV100" s="129"/>
      <c r="RWW100" s="129"/>
      <c r="RWX100" s="129"/>
      <c r="RWY100" s="129"/>
      <c r="RWZ100" s="129"/>
      <c r="RXA100" s="129"/>
      <c r="RXB100" s="129"/>
      <c r="RXC100" s="129"/>
      <c r="RXD100" s="129"/>
      <c r="RXE100" s="129"/>
      <c r="RXF100" s="129"/>
      <c r="RXG100" s="129"/>
      <c r="RXH100" s="129"/>
      <c r="RXI100" s="129"/>
      <c r="RXJ100" s="129"/>
      <c r="RXK100" s="129"/>
      <c r="RXL100" s="129"/>
      <c r="RXM100" s="129"/>
      <c r="RXN100" s="129"/>
      <c r="RXO100" s="129"/>
      <c r="RXP100" s="129"/>
      <c r="RXQ100" s="129"/>
      <c r="RXR100" s="129"/>
      <c r="RXS100" s="129"/>
      <c r="RXT100" s="129"/>
      <c r="RXU100" s="129"/>
      <c r="RXV100" s="129"/>
      <c r="RXW100" s="129"/>
      <c r="RXX100" s="129"/>
      <c r="RXY100" s="129"/>
      <c r="RXZ100" s="129"/>
      <c r="RYA100" s="129"/>
      <c r="RYB100" s="129"/>
      <c r="RYC100" s="129"/>
      <c r="RYD100" s="129"/>
      <c r="RYE100" s="129"/>
      <c r="RYF100" s="129"/>
      <c r="RYG100" s="129"/>
      <c r="RYH100" s="129"/>
      <c r="RYI100" s="129"/>
      <c r="RYJ100" s="129"/>
      <c r="RYK100" s="129"/>
      <c r="RYL100" s="129"/>
      <c r="RYM100" s="129"/>
      <c r="RYN100" s="129"/>
      <c r="RYO100" s="129"/>
      <c r="RYP100" s="129"/>
      <c r="RYQ100" s="129"/>
      <c r="RYR100" s="129"/>
      <c r="RYS100" s="129"/>
      <c r="RYT100" s="129"/>
      <c r="RYU100" s="129"/>
      <c r="RYV100" s="129"/>
      <c r="RYW100" s="129"/>
      <c r="RYX100" s="129"/>
      <c r="RYY100" s="129"/>
      <c r="RYZ100" s="129"/>
      <c r="RZA100" s="129"/>
      <c r="RZB100" s="129"/>
      <c r="RZC100" s="129"/>
      <c r="RZD100" s="129"/>
      <c r="RZE100" s="129"/>
      <c r="RZF100" s="129"/>
      <c r="RZG100" s="129"/>
      <c r="RZH100" s="129"/>
      <c r="RZI100" s="129"/>
      <c r="RZJ100" s="129"/>
      <c r="RZK100" s="129"/>
      <c r="RZL100" s="129"/>
      <c r="RZM100" s="129"/>
      <c r="RZN100" s="129"/>
      <c r="RZO100" s="129"/>
      <c r="RZP100" s="129"/>
      <c r="RZQ100" s="129"/>
      <c r="RZR100" s="129"/>
      <c r="RZS100" s="129"/>
      <c r="RZT100" s="129"/>
      <c r="RZU100" s="129"/>
      <c r="RZV100" s="129"/>
      <c r="RZW100" s="129"/>
      <c r="RZX100" s="129"/>
      <c r="RZY100" s="129"/>
      <c r="RZZ100" s="129"/>
      <c r="SAA100" s="129"/>
      <c r="SAB100" s="129"/>
      <c r="SAC100" s="129"/>
      <c r="SAD100" s="129"/>
      <c r="SAE100" s="129"/>
      <c r="SAF100" s="129"/>
      <c r="SAG100" s="129"/>
      <c r="SAH100" s="129"/>
      <c r="SAI100" s="129"/>
      <c r="SAJ100" s="129"/>
      <c r="SAK100" s="129"/>
      <c r="SAL100" s="129"/>
      <c r="SAM100" s="129"/>
      <c r="SAN100" s="129"/>
      <c r="SAO100" s="129"/>
      <c r="SAP100" s="129"/>
      <c r="SAQ100" s="129"/>
      <c r="SAR100" s="129"/>
      <c r="SAS100" s="129"/>
      <c r="SAT100" s="129"/>
      <c r="SAU100" s="129"/>
      <c r="SAV100" s="129"/>
      <c r="SAW100" s="129"/>
      <c r="SAX100" s="129"/>
      <c r="SAY100" s="129"/>
      <c r="SAZ100" s="129"/>
      <c r="SBA100" s="129"/>
      <c r="SBB100" s="129"/>
      <c r="SBC100" s="129"/>
      <c r="SBD100" s="129"/>
      <c r="SBE100" s="129"/>
      <c r="SBF100" s="129"/>
      <c r="SBG100" s="129"/>
      <c r="SBH100" s="129"/>
      <c r="SBI100" s="129"/>
      <c r="SBJ100" s="129"/>
      <c r="SBK100" s="129"/>
      <c r="SBL100" s="129"/>
      <c r="SBM100" s="129"/>
      <c r="SBN100" s="129"/>
      <c r="SBO100" s="129"/>
      <c r="SBP100" s="129"/>
      <c r="SBQ100" s="129"/>
      <c r="SBR100" s="129"/>
      <c r="SBS100" s="129"/>
      <c r="SBT100" s="129"/>
      <c r="SBU100" s="129"/>
      <c r="SBV100" s="129"/>
      <c r="SBW100" s="129"/>
      <c r="SBX100" s="129"/>
      <c r="SBY100" s="129"/>
      <c r="SBZ100" s="129"/>
      <c r="SCA100" s="129"/>
      <c r="SCB100" s="129"/>
      <c r="SCC100" s="129"/>
      <c r="SCD100" s="129"/>
      <c r="SCE100" s="129"/>
      <c r="SCF100" s="129"/>
      <c r="SCG100" s="129"/>
      <c r="SCH100" s="129"/>
      <c r="SCI100" s="129"/>
      <c r="SCJ100" s="129"/>
      <c r="SCK100" s="129"/>
      <c r="SCL100" s="129"/>
      <c r="SCM100" s="129"/>
      <c r="SCN100" s="129"/>
      <c r="SCO100" s="129"/>
      <c r="SCP100" s="129"/>
      <c r="SCQ100" s="129"/>
      <c r="SCR100" s="129"/>
      <c r="SCS100" s="129"/>
      <c r="SCT100" s="129"/>
      <c r="SCU100" s="129"/>
      <c r="SCV100" s="129"/>
      <c r="SCW100" s="129"/>
      <c r="SCX100" s="129"/>
      <c r="SCY100" s="129"/>
      <c r="SCZ100" s="129"/>
      <c r="SDA100" s="129"/>
      <c r="SDB100" s="129"/>
      <c r="SDC100" s="129"/>
      <c r="SDD100" s="129"/>
      <c r="SDE100" s="129"/>
      <c r="SDF100" s="129"/>
      <c r="SDG100" s="129"/>
      <c r="SDH100" s="129"/>
      <c r="SDI100" s="129"/>
      <c r="SDJ100" s="129"/>
      <c r="SDK100" s="129"/>
      <c r="SDL100" s="129"/>
      <c r="SDM100" s="129"/>
      <c r="SDN100" s="129"/>
      <c r="SDO100" s="129"/>
      <c r="SDP100" s="129"/>
      <c r="SDQ100" s="129"/>
      <c r="SDR100" s="129"/>
      <c r="SDS100" s="129"/>
      <c r="SDT100" s="129"/>
      <c r="SDU100" s="129"/>
      <c r="SDV100" s="129"/>
      <c r="SDW100" s="129"/>
      <c r="SDX100" s="129"/>
      <c r="SDY100" s="129"/>
      <c r="SDZ100" s="129"/>
      <c r="SEA100" s="129"/>
      <c r="SEB100" s="129"/>
      <c r="SEC100" s="129"/>
      <c r="SED100" s="129"/>
      <c r="SEE100" s="129"/>
      <c r="SEF100" s="129"/>
      <c r="SEG100" s="129"/>
      <c r="SEH100" s="129"/>
      <c r="SEI100" s="129"/>
      <c r="SEJ100" s="129"/>
      <c r="SEK100" s="129"/>
      <c r="SEL100" s="129"/>
      <c r="SEM100" s="129"/>
      <c r="SEN100" s="129"/>
      <c r="SEO100" s="129"/>
      <c r="SEP100" s="129"/>
      <c r="SEQ100" s="129"/>
      <c r="SER100" s="129"/>
      <c r="SES100" s="129"/>
      <c r="SET100" s="129"/>
      <c r="SEU100" s="129"/>
      <c r="SEV100" s="129"/>
      <c r="SEW100" s="129"/>
      <c r="SEX100" s="129"/>
      <c r="SEY100" s="129"/>
      <c r="SEZ100" s="129"/>
      <c r="SFA100" s="129"/>
      <c r="SFB100" s="129"/>
      <c r="SFC100" s="129"/>
      <c r="SFD100" s="129"/>
      <c r="SFE100" s="129"/>
      <c r="SFF100" s="129"/>
      <c r="SFG100" s="129"/>
      <c r="SFH100" s="129"/>
      <c r="SFI100" s="129"/>
      <c r="SFJ100" s="129"/>
      <c r="SFK100" s="129"/>
      <c r="SFL100" s="129"/>
      <c r="SFM100" s="129"/>
      <c r="SFN100" s="129"/>
      <c r="SFO100" s="129"/>
      <c r="SFP100" s="129"/>
      <c r="SFQ100" s="129"/>
      <c r="SFR100" s="129"/>
      <c r="SFS100" s="129"/>
      <c r="SFT100" s="129"/>
      <c r="SFU100" s="129"/>
      <c r="SFV100" s="129"/>
      <c r="SFW100" s="129"/>
      <c r="SFX100" s="129"/>
      <c r="SFY100" s="129"/>
      <c r="SFZ100" s="129"/>
      <c r="SGA100" s="129"/>
      <c r="SGB100" s="129"/>
      <c r="SGC100" s="129"/>
      <c r="SGD100" s="129"/>
      <c r="SGE100" s="129"/>
      <c r="SGF100" s="129"/>
      <c r="SGG100" s="129"/>
      <c r="SGH100" s="129"/>
      <c r="SGI100" s="129"/>
      <c r="SGJ100" s="129"/>
      <c r="SGK100" s="129"/>
      <c r="SGL100" s="129"/>
      <c r="SGM100" s="129"/>
      <c r="SGN100" s="129"/>
      <c r="SGO100" s="129"/>
      <c r="SGP100" s="129"/>
      <c r="SGQ100" s="129"/>
      <c r="SGR100" s="129"/>
      <c r="SGS100" s="129"/>
      <c r="SGT100" s="129"/>
      <c r="SGU100" s="129"/>
      <c r="SGV100" s="129"/>
      <c r="SGW100" s="129"/>
      <c r="SGX100" s="129"/>
      <c r="SGY100" s="129"/>
      <c r="SGZ100" s="129"/>
      <c r="SHA100" s="129"/>
      <c r="SHB100" s="129"/>
      <c r="SHC100" s="129"/>
      <c r="SHD100" s="129"/>
      <c r="SHE100" s="129"/>
      <c r="SHF100" s="129"/>
      <c r="SHG100" s="129"/>
      <c r="SHH100" s="129"/>
      <c r="SHI100" s="129"/>
      <c r="SHJ100" s="129"/>
      <c r="SHK100" s="129"/>
      <c r="SHL100" s="129"/>
      <c r="SHM100" s="129"/>
      <c r="SHN100" s="129"/>
      <c r="SHO100" s="129"/>
      <c r="SHP100" s="129"/>
      <c r="SHQ100" s="129"/>
      <c r="SHR100" s="129"/>
      <c r="SHS100" s="129"/>
      <c r="SHT100" s="129"/>
      <c r="SHU100" s="129"/>
      <c r="SHV100" s="129"/>
      <c r="SHW100" s="129"/>
      <c r="SHX100" s="129"/>
      <c r="SHY100" s="129"/>
      <c r="SHZ100" s="129"/>
      <c r="SIA100" s="129"/>
      <c r="SIB100" s="129"/>
      <c r="SIC100" s="129"/>
      <c r="SID100" s="129"/>
      <c r="SIE100" s="129"/>
      <c r="SIF100" s="129"/>
      <c r="SIG100" s="129"/>
      <c r="SIH100" s="129"/>
      <c r="SII100" s="129"/>
      <c r="SIJ100" s="129"/>
      <c r="SIK100" s="129"/>
      <c r="SIL100" s="129"/>
      <c r="SIM100" s="129"/>
      <c r="SIN100" s="129"/>
      <c r="SIO100" s="129"/>
      <c r="SIP100" s="129"/>
      <c r="SIQ100" s="129"/>
      <c r="SIR100" s="129"/>
      <c r="SIS100" s="129"/>
      <c r="SIT100" s="129"/>
      <c r="SIU100" s="129"/>
      <c r="SIV100" s="129"/>
      <c r="SIW100" s="129"/>
      <c r="SIX100" s="129"/>
      <c r="SIY100" s="129"/>
      <c r="SIZ100" s="129"/>
      <c r="SJA100" s="129"/>
      <c r="SJB100" s="129"/>
      <c r="SJC100" s="129"/>
      <c r="SJD100" s="129"/>
      <c r="SJE100" s="129"/>
      <c r="SJF100" s="129"/>
      <c r="SJG100" s="129"/>
      <c r="SJH100" s="129"/>
      <c r="SJI100" s="129"/>
      <c r="SJJ100" s="129"/>
      <c r="SJK100" s="129"/>
      <c r="SJL100" s="129"/>
      <c r="SJM100" s="129"/>
      <c r="SJN100" s="129"/>
      <c r="SJO100" s="129"/>
      <c r="SJP100" s="129"/>
      <c r="SJQ100" s="129"/>
      <c r="SJR100" s="129"/>
      <c r="SJS100" s="129"/>
      <c r="SJT100" s="129"/>
      <c r="SJU100" s="129"/>
      <c r="SJV100" s="129"/>
      <c r="SJW100" s="129"/>
      <c r="SJX100" s="129"/>
      <c r="SJY100" s="129"/>
      <c r="SJZ100" s="129"/>
      <c r="SKA100" s="129"/>
      <c r="SKB100" s="129"/>
      <c r="SKC100" s="129"/>
      <c r="SKD100" s="129"/>
      <c r="SKE100" s="129"/>
      <c r="SKF100" s="129"/>
      <c r="SKG100" s="129"/>
      <c r="SKH100" s="129"/>
      <c r="SKI100" s="129"/>
      <c r="SKJ100" s="129"/>
      <c r="SKK100" s="129"/>
      <c r="SKL100" s="129"/>
      <c r="SKM100" s="129"/>
      <c r="SKN100" s="129"/>
      <c r="SKO100" s="129"/>
      <c r="SKP100" s="129"/>
      <c r="SKQ100" s="129"/>
      <c r="SKR100" s="129"/>
      <c r="SKS100" s="129"/>
      <c r="SKT100" s="129"/>
      <c r="SKU100" s="129"/>
      <c r="SKV100" s="129"/>
      <c r="SKW100" s="129"/>
      <c r="SKX100" s="129"/>
      <c r="SKY100" s="129"/>
      <c r="SKZ100" s="129"/>
      <c r="SLA100" s="129"/>
      <c r="SLB100" s="129"/>
      <c r="SLC100" s="129"/>
      <c r="SLD100" s="129"/>
      <c r="SLE100" s="129"/>
      <c r="SLF100" s="129"/>
      <c r="SLG100" s="129"/>
      <c r="SLH100" s="129"/>
      <c r="SLI100" s="129"/>
      <c r="SLJ100" s="129"/>
      <c r="SLK100" s="129"/>
      <c r="SLL100" s="129"/>
      <c r="SLM100" s="129"/>
      <c r="SLN100" s="129"/>
      <c r="SLO100" s="129"/>
      <c r="SLP100" s="129"/>
      <c r="SLQ100" s="129"/>
      <c r="SLR100" s="129"/>
      <c r="SLS100" s="129"/>
      <c r="SLT100" s="129"/>
      <c r="SLU100" s="129"/>
      <c r="SLV100" s="129"/>
      <c r="SLW100" s="129"/>
      <c r="SLX100" s="129"/>
      <c r="SLY100" s="129"/>
      <c r="SLZ100" s="129"/>
      <c r="SMA100" s="129"/>
      <c r="SMB100" s="129"/>
      <c r="SMC100" s="129"/>
      <c r="SMD100" s="129"/>
      <c r="SME100" s="129"/>
      <c r="SMF100" s="129"/>
      <c r="SMG100" s="129"/>
      <c r="SMH100" s="129"/>
      <c r="SMI100" s="129"/>
      <c r="SMJ100" s="129"/>
      <c r="SMK100" s="129"/>
      <c r="SML100" s="129"/>
      <c r="SMM100" s="129"/>
      <c r="SMN100" s="129"/>
      <c r="SMO100" s="129"/>
      <c r="SMP100" s="129"/>
      <c r="SMQ100" s="129"/>
      <c r="SMR100" s="129"/>
      <c r="SMS100" s="129"/>
      <c r="SMT100" s="129"/>
      <c r="SMU100" s="129"/>
      <c r="SMV100" s="129"/>
      <c r="SMW100" s="129"/>
      <c r="SMX100" s="129"/>
      <c r="SMY100" s="129"/>
      <c r="SMZ100" s="129"/>
      <c r="SNA100" s="129"/>
      <c r="SNB100" s="129"/>
      <c r="SNC100" s="129"/>
      <c r="SND100" s="129"/>
      <c r="SNE100" s="129"/>
      <c r="SNF100" s="129"/>
      <c r="SNG100" s="129"/>
      <c r="SNH100" s="129"/>
      <c r="SNI100" s="129"/>
      <c r="SNJ100" s="129"/>
      <c r="SNK100" s="129"/>
      <c r="SNL100" s="129"/>
      <c r="SNM100" s="129"/>
      <c r="SNN100" s="129"/>
      <c r="SNO100" s="129"/>
      <c r="SNP100" s="129"/>
      <c r="SNQ100" s="129"/>
      <c r="SNR100" s="129"/>
      <c r="SNS100" s="129"/>
      <c r="SNT100" s="129"/>
      <c r="SNU100" s="129"/>
      <c r="SNV100" s="129"/>
      <c r="SNW100" s="129"/>
      <c r="SNX100" s="129"/>
      <c r="SNY100" s="129"/>
      <c r="SNZ100" s="129"/>
      <c r="SOA100" s="129"/>
      <c r="SOB100" s="129"/>
      <c r="SOC100" s="129"/>
      <c r="SOD100" s="129"/>
      <c r="SOE100" s="129"/>
      <c r="SOF100" s="129"/>
      <c r="SOG100" s="129"/>
      <c r="SOH100" s="129"/>
      <c r="SOI100" s="129"/>
      <c r="SOJ100" s="129"/>
      <c r="SOK100" s="129"/>
      <c r="SOL100" s="129"/>
      <c r="SOM100" s="129"/>
      <c r="SON100" s="129"/>
      <c r="SOO100" s="129"/>
      <c r="SOP100" s="129"/>
      <c r="SOQ100" s="129"/>
      <c r="SOR100" s="129"/>
      <c r="SOS100" s="129"/>
      <c r="SOT100" s="129"/>
      <c r="SOU100" s="129"/>
      <c r="SOV100" s="129"/>
      <c r="SOW100" s="129"/>
      <c r="SOX100" s="129"/>
      <c r="SOY100" s="129"/>
      <c r="SOZ100" s="129"/>
      <c r="SPA100" s="129"/>
      <c r="SPB100" s="129"/>
      <c r="SPC100" s="129"/>
      <c r="SPD100" s="129"/>
      <c r="SPE100" s="129"/>
      <c r="SPF100" s="129"/>
      <c r="SPG100" s="129"/>
      <c r="SPH100" s="129"/>
      <c r="SPI100" s="129"/>
      <c r="SPJ100" s="129"/>
      <c r="SPK100" s="129"/>
      <c r="SPL100" s="129"/>
      <c r="SPM100" s="129"/>
      <c r="SPN100" s="129"/>
      <c r="SPO100" s="129"/>
      <c r="SPP100" s="129"/>
      <c r="SPQ100" s="129"/>
      <c r="SPR100" s="129"/>
      <c r="SPS100" s="129"/>
      <c r="SPT100" s="129"/>
      <c r="SPU100" s="129"/>
      <c r="SPV100" s="129"/>
      <c r="SPW100" s="129"/>
      <c r="SPX100" s="129"/>
      <c r="SPY100" s="129"/>
      <c r="SPZ100" s="129"/>
      <c r="SQA100" s="129"/>
      <c r="SQB100" s="129"/>
      <c r="SQC100" s="129"/>
      <c r="SQD100" s="129"/>
      <c r="SQE100" s="129"/>
      <c r="SQF100" s="129"/>
      <c r="SQG100" s="129"/>
      <c r="SQH100" s="129"/>
      <c r="SQI100" s="129"/>
      <c r="SQJ100" s="129"/>
      <c r="SQK100" s="129"/>
      <c r="SQL100" s="129"/>
      <c r="SQM100" s="129"/>
      <c r="SQN100" s="129"/>
      <c r="SQO100" s="129"/>
      <c r="SQP100" s="129"/>
      <c r="SQQ100" s="129"/>
      <c r="SQR100" s="129"/>
      <c r="SQS100" s="129"/>
      <c r="SQT100" s="129"/>
      <c r="SQU100" s="129"/>
      <c r="SQV100" s="129"/>
      <c r="SQW100" s="129"/>
      <c r="SQX100" s="129"/>
      <c r="SQY100" s="129"/>
      <c r="SQZ100" s="129"/>
      <c r="SRA100" s="129"/>
      <c r="SRB100" s="129"/>
      <c r="SRC100" s="129"/>
      <c r="SRD100" s="129"/>
      <c r="SRE100" s="129"/>
      <c r="SRF100" s="129"/>
      <c r="SRG100" s="129"/>
      <c r="SRH100" s="129"/>
      <c r="SRI100" s="129"/>
      <c r="SRJ100" s="129"/>
      <c r="SRK100" s="129"/>
      <c r="SRL100" s="129"/>
      <c r="SRM100" s="129"/>
      <c r="SRN100" s="129"/>
      <c r="SRO100" s="129"/>
      <c r="SRP100" s="129"/>
      <c r="SRQ100" s="129"/>
      <c r="SRR100" s="129"/>
      <c r="SRS100" s="129"/>
      <c r="SRT100" s="129"/>
      <c r="SRU100" s="129"/>
      <c r="SRV100" s="129"/>
      <c r="SRW100" s="129"/>
      <c r="SRX100" s="129"/>
      <c r="SRY100" s="129"/>
      <c r="SRZ100" s="129"/>
      <c r="SSA100" s="129"/>
      <c r="SSB100" s="129"/>
      <c r="SSC100" s="129"/>
      <c r="SSD100" s="129"/>
      <c r="SSE100" s="129"/>
      <c r="SSF100" s="129"/>
      <c r="SSG100" s="129"/>
      <c r="SSH100" s="129"/>
      <c r="SSI100" s="129"/>
      <c r="SSJ100" s="129"/>
      <c r="SSK100" s="129"/>
      <c r="SSL100" s="129"/>
      <c r="SSM100" s="129"/>
      <c r="SSN100" s="129"/>
      <c r="SSO100" s="129"/>
      <c r="SSP100" s="129"/>
      <c r="SSQ100" s="129"/>
      <c r="SSR100" s="129"/>
      <c r="SSS100" s="129"/>
      <c r="SST100" s="129"/>
      <c r="SSU100" s="129"/>
      <c r="SSV100" s="129"/>
      <c r="SSW100" s="129"/>
      <c r="SSX100" s="129"/>
      <c r="SSY100" s="129"/>
      <c r="SSZ100" s="129"/>
      <c r="STA100" s="129"/>
      <c r="STB100" s="129"/>
      <c r="STC100" s="129"/>
      <c r="STD100" s="129"/>
      <c r="STE100" s="129"/>
      <c r="STF100" s="129"/>
      <c r="STG100" s="129"/>
      <c r="STH100" s="129"/>
      <c r="STI100" s="129"/>
      <c r="STJ100" s="129"/>
      <c r="STK100" s="129"/>
      <c r="STL100" s="129"/>
      <c r="STM100" s="129"/>
      <c r="STN100" s="129"/>
      <c r="STO100" s="129"/>
      <c r="STP100" s="129"/>
      <c r="STQ100" s="129"/>
      <c r="STR100" s="129"/>
      <c r="STS100" s="129"/>
      <c r="STT100" s="129"/>
      <c r="STU100" s="129"/>
      <c r="STV100" s="129"/>
      <c r="STW100" s="129"/>
      <c r="STX100" s="129"/>
      <c r="STY100" s="129"/>
      <c r="STZ100" s="129"/>
      <c r="SUA100" s="129"/>
      <c r="SUB100" s="129"/>
      <c r="SUC100" s="129"/>
      <c r="SUD100" s="129"/>
      <c r="SUE100" s="129"/>
      <c r="SUF100" s="129"/>
      <c r="SUG100" s="129"/>
      <c r="SUH100" s="129"/>
      <c r="SUI100" s="129"/>
      <c r="SUJ100" s="129"/>
      <c r="SUK100" s="129"/>
      <c r="SUL100" s="129"/>
      <c r="SUM100" s="129"/>
      <c r="SUN100" s="129"/>
      <c r="SUO100" s="129"/>
      <c r="SUP100" s="129"/>
      <c r="SUQ100" s="129"/>
      <c r="SUR100" s="129"/>
      <c r="SUS100" s="129"/>
      <c r="SUT100" s="129"/>
      <c r="SUU100" s="129"/>
      <c r="SUV100" s="129"/>
      <c r="SUW100" s="129"/>
      <c r="SUX100" s="129"/>
      <c r="SUY100" s="129"/>
      <c r="SUZ100" s="129"/>
      <c r="SVA100" s="129"/>
      <c r="SVB100" s="129"/>
      <c r="SVC100" s="129"/>
      <c r="SVD100" s="129"/>
      <c r="SVE100" s="129"/>
      <c r="SVF100" s="129"/>
      <c r="SVG100" s="129"/>
      <c r="SVH100" s="129"/>
      <c r="SVI100" s="129"/>
      <c r="SVJ100" s="129"/>
      <c r="SVK100" s="129"/>
      <c r="SVL100" s="129"/>
      <c r="SVM100" s="129"/>
      <c r="SVN100" s="129"/>
      <c r="SVO100" s="129"/>
      <c r="SVP100" s="129"/>
      <c r="SVQ100" s="129"/>
      <c r="SVR100" s="129"/>
      <c r="SVS100" s="129"/>
      <c r="SVT100" s="129"/>
      <c r="SVU100" s="129"/>
      <c r="SVV100" s="129"/>
      <c r="SVW100" s="129"/>
      <c r="SVX100" s="129"/>
      <c r="SVY100" s="129"/>
      <c r="SVZ100" s="129"/>
      <c r="SWA100" s="129"/>
      <c r="SWB100" s="129"/>
      <c r="SWC100" s="129"/>
      <c r="SWD100" s="129"/>
      <c r="SWE100" s="129"/>
      <c r="SWF100" s="129"/>
      <c r="SWG100" s="129"/>
      <c r="SWH100" s="129"/>
      <c r="SWI100" s="129"/>
      <c r="SWJ100" s="129"/>
      <c r="SWK100" s="129"/>
      <c r="SWL100" s="129"/>
      <c r="SWM100" s="129"/>
      <c r="SWN100" s="129"/>
      <c r="SWO100" s="129"/>
      <c r="SWP100" s="129"/>
      <c r="SWQ100" s="129"/>
      <c r="SWR100" s="129"/>
      <c r="SWS100" s="129"/>
      <c r="SWT100" s="129"/>
      <c r="SWU100" s="129"/>
      <c r="SWV100" s="129"/>
      <c r="SWW100" s="129"/>
      <c r="SWX100" s="129"/>
      <c r="SWY100" s="129"/>
      <c r="SWZ100" s="129"/>
      <c r="SXA100" s="129"/>
      <c r="SXB100" s="129"/>
      <c r="SXC100" s="129"/>
      <c r="SXD100" s="129"/>
      <c r="SXE100" s="129"/>
      <c r="SXF100" s="129"/>
      <c r="SXG100" s="129"/>
      <c r="SXH100" s="129"/>
      <c r="SXI100" s="129"/>
      <c r="SXJ100" s="129"/>
      <c r="SXK100" s="129"/>
      <c r="SXL100" s="129"/>
      <c r="SXM100" s="129"/>
      <c r="SXN100" s="129"/>
      <c r="SXO100" s="129"/>
      <c r="SXP100" s="129"/>
      <c r="SXQ100" s="129"/>
      <c r="SXR100" s="129"/>
      <c r="SXS100" s="129"/>
      <c r="SXT100" s="129"/>
      <c r="SXU100" s="129"/>
      <c r="SXV100" s="129"/>
      <c r="SXW100" s="129"/>
      <c r="SXX100" s="129"/>
      <c r="SXY100" s="129"/>
      <c r="SXZ100" s="129"/>
      <c r="SYA100" s="129"/>
      <c r="SYB100" s="129"/>
      <c r="SYC100" s="129"/>
      <c r="SYD100" s="129"/>
      <c r="SYE100" s="129"/>
      <c r="SYF100" s="129"/>
      <c r="SYG100" s="129"/>
      <c r="SYH100" s="129"/>
      <c r="SYI100" s="129"/>
      <c r="SYJ100" s="129"/>
      <c r="SYK100" s="129"/>
      <c r="SYL100" s="129"/>
      <c r="SYM100" s="129"/>
      <c r="SYN100" s="129"/>
      <c r="SYO100" s="129"/>
      <c r="SYP100" s="129"/>
      <c r="SYQ100" s="129"/>
      <c r="SYR100" s="129"/>
      <c r="SYS100" s="129"/>
      <c r="SYT100" s="129"/>
      <c r="SYU100" s="129"/>
      <c r="SYV100" s="129"/>
      <c r="SYW100" s="129"/>
      <c r="SYX100" s="129"/>
      <c r="SYY100" s="129"/>
      <c r="SYZ100" s="129"/>
      <c r="SZA100" s="129"/>
      <c r="SZB100" s="129"/>
      <c r="SZC100" s="129"/>
      <c r="SZD100" s="129"/>
      <c r="SZE100" s="129"/>
      <c r="SZF100" s="129"/>
      <c r="SZG100" s="129"/>
      <c r="SZH100" s="129"/>
      <c r="SZI100" s="129"/>
      <c r="SZJ100" s="129"/>
      <c r="SZK100" s="129"/>
      <c r="SZL100" s="129"/>
      <c r="SZM100" s="129"/>
      <c r="SZN100" s="129"/>
      <c r="SZO100" s="129"/>
      <c r="SZP100" s="129"/>
      <c r="SZQ100" s="129"/>
      <c r="SZR100" s="129"/>
      <c r="SZS100" s="129"/>
      <c r="SZT100" s="129"/>
      <c r="SZU100" s="129"/>
      <c r="SZV100" s="129"/>
      <c r="SZW100" s="129"/>
      <c r="SZX100" s="129"/>
      <c r="SZY100" s="129"/>
      <c r="SZZ100" s="129"/>
      <c r="TAA100" s="129"/>
      <c r="TAB100" s="129"/>
      <c r="TAC100" s="129"/>
      <c r="TAD100" s="129"/>
      <c r="TAE100" s="129"/>
      <c r="TAF100" s="129"/>
      <c r="TAG100" s="129"/>
      <c r="TAH100" s="129"/>
      <c r="TAI100" s="129"/>
      <c r="TAJ100" s="129"/>
      <c r="TAK100" s="129"/>
      <c r="TAL100" s="129"/>
      <c r="TAM100" s="129"/>
      <c r="TAN100" s="129"/>
      <c r="TAO100" s="129"/>
      <c r="TAP100" s="129"/>
      <c r="TAQ100" s="129"/>
      <c r="TAR100" s="129"/>
      <c r="TAS100" s="129"/>
      <c r="TAT100" s="129"/>
      <c r="TAU100" s="129"/>
      <c r="TAV100" s="129"/>
      <c r="TAW100" s="129"/>
      <c r="TAX100" s="129"/>
      <c r="TAY100" s="129"/>
      <c r="TAZ100" s="129"/>
      <c r="TBA100" s="129"/>
      <c r="TBB100" s="129"/>
      <c r="TBC100" s="129"/>
      <c r="TBD100" s="129"/>
      <c r="TBE100" s="129"/>
      <c r="TBF100" s="129"/>
      <c r="TBG100" s="129"/>
      <c r="TBH100" s="129"/>
      <c r="TBI100" s="129"/>
      <c r="TBJ100" s="129"/>
      <c r="TBK100" s="129"/>
      <c r="TBL100" s="129"/>
      <c r="TBM100" s="129"/>
      <c r="TBN100" s="129"/>
      <c r="TBO100" s="129"/>
      <c r="TBP100" s="129"/>
      <c r="TBQ100" s="129"/>
      <c r="TBR100" s="129"/>
      <c r="TBS100" s="129"/>
      <c r="TBT100" s="129"/>
      <c r="TBU100" s="129"/>
      <c r="TBV100" s="129"/>
      <c r="TBW100" s="129"/>
      <c r="TBX100" s="129"/>
      <c r="TBY100" s="129"/>
      <c r="TBZ100" s="129"/>
      <c r="TCA100" s="129"/>
      <c r="TCB100" s="129"/>
      <c r="TCC100" s="129"/>
      <c r="TCD100" s="129"/>
      <c r="TCE100" s="129"/>
      <c r="TCF100" s="129"/>
      <c r="TCG100" s="129"/>
      <c r="TCH100" s="129"/>
      <c r="TCI100" s="129"/>
      <c r="TCJ100" s="129"/>
      <c r="TCK100" s="129"/>
      <c r="TCL100" s="129"/>
      <c r="TCM100" s="129"/>
      <c r="TCN100" s="129"/>
      <c r="TCO100" s="129"/>
      <c r="TCP100" s="129"/>
      <c r="TCQ100" s="129"/>
      <c r="TCR100" s="129"/>
      <c r="TCS100" s="129"/>
      <c r="TCT100" s="129"/>
      <c r="TCU100" s="129"/>
      <c r="TCV100" s="129"/>
      <c r="TCW100" s="129"/>
      <c r="TCX100" s="129"/>
      <c r="TCY100" s="129"/>
      <c r="TCZ100" s="129"/>
      <c r="TDA100" s="129"/>
      <c r="TDB100" s="129"/>
      <c r="TDC100" s="129"/>
      <c r="TDD100" s="129"/>
      <c r="TDE100" s="129"/>
      <c r="TDF100" s="129"/>
      <c r="TDG100" s="129"/>
      <c r="TDH100" s="129"/>
      <c r="TDI100" s="129"/>
      <c r="TDJ100" s="129"/>
      <c r="TDK100" s="129"/>
      <c r="TDL100" s="129"/>
      <c r="TDM100" s="129"/>
      <c r="TDN100" s="129"/>
      <c r="TDO100" s="129"/>
      <c r="TDP100" s="129"/>
      <c r="TDQ100" s="129"/>
      <c r="TDR100" s="129"/>
      <c r="TDS100" s="129"/>
      <c r="TDT100" s="129"/>
      <c r="TDU100" s="129"/>
      <c r="TDV100" s="129"/>
      <c r="TDW100" s="129"/>
      <c r="TDX100" s="129"/>
      <c r="TDY100" s="129"/>
      <c r="TDZ100" s="129"/>
      <c r="TEA100" s="129"/>
      <c r="TEB100" s="129"/>
      <c r="TEC100" s="129"/>
      <c r="TED100" s="129"/>
      <c r="TEE100" s="129"/>
      <c r="TEF100" s="129"/>
      <c r="TEG100" s="129"/>
      <c r="TEH100" s="129"/>
      <c r="TEI100" s="129"/>
      <c r="TEJ100" s="129"/>
      <c r="TEK100" s="129"/>
      <c r="TEL100" s="129"/>
      <c r="TEM100" s="129"/>
      <c r="TEN100" s="129"/>
      <c r="TEO100" s="129"/>
      <c r="TEP100" s="129"/>
      <c r="TEQ100" s="129"/>
      <c r="TER100" s="129"/>
      <c r="TES100" s="129"/>
      <c r="TET100" s="129"/>
      <c r="TEU100" s="129"/>
      <c r="TEV100" s="129"/>
      <c r="TEW100" s="129"/>
      <c r="TEX100" s="129"/>
      <c r="TEY100" s="129"/>
      <c r="TEZ100" s="129"/>
      <c r="TFA100" s="129"/>
      <c r="TFB100" s="129"/>
      <c r="TFC100" s="129"/>
      <c r="TFD100" s="129"/>
      <c r="TFE100" s="129"/>
      <c r="TFF100" s="129"/>
      <c r="TFG100" s="129"/>
      <c r="TFH100" s="129"/>
      <c r="TFI100" s="129"/>
      <c r="TFJ100" s="129"/>
      <c r="TFK100" s="129"/>
      <c r="TFL100" s="129"/>
      <c r="TFM100" s="129"/>
      <c r="TFN100" s="129"/>
      <c r="TFO100" s="129"/>
      <c r="TFP100" s="129"/>
      <c r="TFQ100" s="129"/>
      <c r="TFR100" s="129"/>
      <c r="TFS100" s="129"/>
      <c r="TFT100" s="129"/>
      <c r="TFU100" s="129"/>
      <c r="TFV100" s="129"/>
      <c r="TFW100" s="129"/>
      <c r="TFX100" s="129"/>
      <c r="TFY100" s="129"/>
      <c r="TFZ100" s="129"/>
      <c r="TGA100" s="129"/>
      <c r="TGB100" s="129"/>
      <c r="TGC100" s="129"/>
      <c r="TGD100" s="129"/>
      <c r="TGE100" s="129"/>
      <c r="TGF100" s="129"/>
      <c r="TGG100" s="129"/>
      <c r="TGH100" s="129"/>
      <c r="TGI100" s="129"/>
      <c r="TGJ100" s="129"/>
      <c r="TGK100" s="129"/>
      <c r="TGL100" s="129"/>
      <c r="TGM100" s="129"/>
      <c r="TGN100" s="129"/>
      <c r="TGO100" s="129"/>
      <c r="TGP100" s="129"/>
      <c r="TGQ100" s="129"/>
      <c r="TGR100" s="129"/>
      <c r="TGS100" s="129"/>
      <c r="TGT100" s="129"/>
      <c r="TGU100" s="129"/>
      <c r="TGV100" s="129"/>
      <c r="TGW100" s="129"/>
      <c r="TGX100" s="129"/>
      <c r="TGY100" s="129"/>
      <c r="TGZ100" s="129"/>
      <c r="THA100" s="129"/>
      <c r="THB100" s="129"/>
      <c r="THC100" s="129"/>
      <c r="THD100" s="129"/>
      <c r="THE100" s="129"/>
      <c r="THF100" s="129"/>
      <c r="THG100" s="129"/>
      <c r="THH100" s="129"/>
      <c r="THI100" s="129"/>
      <c r="THJ100" s="129"/>
      <c r="THK100" s="129"/>
      <c r="THL100" s="129"/>
      <c r="THM100" s="129"/>
      <c r="THN100" s="129"/>
      <c r="THO100" s="129"/>
      <c r="THP100" s="129"/>
      <c r="THQ100" s="129"/>
      <c r="THR100" s="129"/>
      <c r="THS100" s="129"/>
      <c r="THT100" s="129"/>
      <c r="THU100" s="129"/>
      <c r="THV100" s="129"/>
      <c r="THW100" s="129"/>
      <c r="THX100" s="129"/>
      <c r="THY100" s="129"/>
      <c r="THZ100" s="129"/>
      <c r="TIA100" s="129"/>
      <c r="TIB100" s="129"/>
      <c r="TIC100" s="129"/>
      <c r="TID100" s="129"/>
      <c r="TIE100" s="129"/>
      <c r="TIF100" s="129"/>
      <c r="TIG100" s="129"/>
      <c r="TIH100" s="129"/>
      <c r="TII100" s="129"/>
      <c r="TIJ100" s="129"/>
      <c r="TIK100" s="129"/>
      <c r="TIL100" s="129"/>
      <c r="TIM100" s="129"/>
      <c r="TIN100" s="129"/>
      <c r="TIO100" s="129"/>
      <c r="TIP100" s="129"/>
      <c r="TIQ100" s="129"/>
      <c r="TIR100" s="129"/>
      <c r="TIS100" s="129"/>
      <c r="TIT100" s="129"/>
      <c r="TIU100" s="129"/>
      <c r="TIV100" s="129"/>
      <c r="TIW100" s="129"/>
      <c r="TIX100" s="129"/>
      <c r="TIY100" s="129"/>
      <c r="TIZ100" s="129"/>
      <c r="TJA100" s="129"/>
      <c r="TJB100" s="129"/>
      <c r="TJC100" s="129"/>
      <c r="TJD100" s="129"/>
      <c r="TJE100" s="129"/>
      <c r="TJF100" s="129"/>
      <c r="TJG100" s="129"/>
      <c r="TJH100" s="129"/>
      <c r="TJI100" s="129"/>
      <c r="TJJ100" s="129"/>
      <c r="TJK100" s="129"/>
      <c r="TJL100" s="129"/>
      <c r="TJM100" s="129"/>
      <c r="TJN100" s="129"/>
      <c r="TJO100" s="129"/>
      <c r="TJP100" s="129"/>
      <c r="TJQ100" s="129"/>
      <c r="TJR100" s="129"/>
      <c r="TJS100" s="129"/>
      <c r="TJT100" s="129"/>
      <c r="TJU100" s="129"/>
      <c r="TJV100" s="129"/>
      <c r="TJW100" s="129"/>
      <c r="TJX100" s="129"/>
      <c r="TJY100" s="129"/>
      <c r="TJZ100" s="129"/>
      <c r="TKA100" s="129"/>
      <c r="TKB100" s="129"/>
      <c r="TKC100" s="129"/>
      <c r="TKD100" s="129"/>
      <c r="TKE100" s="129"/>
      <c r="TKF100" s="129"/>
      <c r="TKG100" s="129"/>
      <c r="TKH100" s="129"/>
      <c r="TKI100" s="129"/>
      <c r="TKJ100" s="129"/>
      <c r="TKK100" s="129"/>
      <c r="TKL100" s="129"/>
      <c r="TKM100" s="129"/>
      <c r="TKN100" s="129"/>
      <c r="TKO100" s="129"/>
      <c r="TKP100" s="129"/>
      <c r="TKQ100" s="129"/>
      <c r="TKR100" s="129"/>
      <c r="TKS100" s="129"/>
      <c r="TKT100" s="129"/>
      <c r="TKU100" s="129"/>
      <c r="TKV100" s="129"/>
      <c r="TKW100" s="129"/>
      <c r="TKX100" s="129"/>
      <c r="TKY100" s="129"/>
      <c r="TKZ100" s="129"/>
      <c r="TLA100" s="129"/>
      <c r="TLB100" s="129"/>
      <c r="TLC100" s="129"/>
      <c r="TLD100" s="129"/>
      <c r="TLE100" s="129"/>
      <c r="TLF100" s="129"/>
      <c r="TLG100" s="129"/>
      <c r="TLH100" s="129"/>
      <c r="TLI100" s="129"/>
      <c r="TLJ100" s="129"/>
      <c r="TLK100" s="129"/>
      <c r="TLL100" s="129"/>
      <c r="TLM100" s="129"/>
      <c r="TLN100" s="129"/>
      <c r="TLO100" s="129"/>
      <c r="TLP100" s="129"/>
      <c r="TLQ100" s="129"/>
      <c r="TLR100" s="129"/>
      <c r="TLS100" s="129"/>
      <c r="TLT100" s="129"/>
      <c r="TLU100" s="129"/>
      <c r="TLV100" s="129"/>
      <c r="TLW100" s="129"/>
      <c r="TLX100" s="129"/>
      <c r="TLY100" s="129"/>
      <c r="TLZ100" s="129"/>
      <c r="TMA100" s="129"/>
      <c r="TMB100" s="129"/>
      <c r="TMC100" s="129"/>
      <c r="TMD100" s="129"/>
      <c r="TME100" s="129"/>
      <c r="TMF100" s="129"/>
      <c r="TMG100" s="129"/>
      <c r="TMH100" s="129"/>
      <c r="TMI100" s="129"/>
      <c r="TMJ100" s="129"/>
      <c r="TMK100" s="129"/>
      <c r="TML100" s="129"/>
      <c r="TMM100" s="129"/>
      <c r="TMN100" s="129"/>
      <c r="TMO100" s="129"/>
      <c r="TMP100" s="129"/>
      <c r="TMQ100" s="129"/>
      <c r="TMR100" s="129"/>
      <c r="TMS100" s="129"/>
      <c r="TMT100" s="129"/>
      <c r="TMU100" s="129"/>
      <c r="TMV100" s="129"/>
      <c r="TMW100" s="129"/>
      <c r="TMX100" s="129"/>
      <c r="TMY100" s="129"/>
      <c r="TMZ100" s="129"/>
      <c r="TNA100" s="129"/>
      <c r="TNB100" s="129"/>
      <c r="TNC100" s="129"/>
      <c r="TND100" s="129"/>
      <c r="TNE100" s="129"/>
      <c r="TNF100" s="129"/>
      <c r="TNG100" s="129"/>
      <c r="TNH100" s="129"/>
      <c r="TNI100" s="129"/>
      <c r="TNJ100" s="129"/>
      <c r="TNK100" s="129"/>
      <c r="TNL100" s="129"/>
      <c r="TNM100" s="129"/>
      <c r="TNN100" s="129"/>
      <c r="TNO100" s="129"/>
      <c r="TNP100" s="129"/>
      <c r="TNQ100" s="129"/>
      <c r="TNR100" s="129"/>
      <c r="TNS100" s="129"/>
      <c r="TNT100" s="129"/>
      <c r="TNU100" s="129"/>
      <c r="TNV100" s="129"/>
      <c r="TNW100" s="129"/>
      <c r="TNX100" s="129"/>
      <c r="TNY100" s="129"/>
      <c r="TNZ100" s="129"/>
      <c r="TOA100" s="129"/>
      <c r="TOB100" s="129"/>
      <c r="TOC100" s="129"/>
      <c r="TOD100" s="129"/>
      <c r="TOE100" s="129"/>
      <c r="TOF100" s="129"/>
      <c r="TOG100" s="129"/>
      <c r="TOH100" s="129"/>
      <c r="TOI100" s="129"/>
      <c r="TOJ100" s="129"/>
      <c r="TOK100" s="129"/>
      <c r="TOL100" s="129"/>
      <c r="TOM100" s="129"/>
      <c r="TON100" s="129"/>
      <c r="TOO100" s="129"/>
      <c r="TOP100" s="129"/>
      <c r="TOQ100" s="129"/>
      <c r="TOR100" s="129"/>
      <c r="TOS100" s="129"/>
      <c r="TOT100" s="129"/>
      <c r="TOU100" s="129"/>
      <c r="TOV100" s="129"/>
      <c r="TOW100" s="129"/>
      <c r="TOX100" s="129"/>
      <c r="TOY100" s="129"/>
      <c r="TOZ100" s="129"/>
      <c r="TPA100" s="129"/>
      <c r="TPB100" s="129"/>
      <c r="TPC100" s="129"/>
      <c r="TPD100" s="129"/>
      <c r="TPE100" s="129"/>
      <c r="TPF100" s="129"/>
      <c r="TPG100" s="129"/>
      <c r="TPH100" s="129"/>
      <c r="TPI100" s="129"/>
      <c r="TPJ100" s="129"/>
      <c r="TPK100" s="129"/>
      <c r="TPL100" s="129"/>
      <c r="TPM100" s="129"/>
      <c r="TPN100" s="129"/>
      <c r="TPO100" s="129"/>
      <c r="TPP100" s="129"/>
      <c r="TPQ100" s="129"/>
      <c r="TPR100" s="129"/>
      <c r="TPS100" s="129"/>
      <c r="TPT100" s="129"/>
      <c r="TPU100" s="129"/>
      <c r="TPV100" s="129"/>
      <c r="TPW100" s="129"/>
      <c r="TPX100" s="129"/>
      <c r="TPY100" s="129"/>
      <c r="TPZ100" s="129"/>
      <c r="TQA100" s="129"/>
      <c r="TQB100" s="129"/>
      <c r="TQC100" s="129"/>
      <c r="TQD100" s="129"/>
      <c r="TQE100" s="129"/>
      <c r="TQF100" s="129"/>
      <c r="TQG100" s="129"/>
      <c r="TQH100" s="129"/>
      <c r="TQI100" s="129"/>
      <c r="TQJ100" s="129"/>
      <c r="TQK100" s="129"/>
      <c r="TQL100" s="129"/>
      <c r="TQM100" s="129"/>
      <c r="TQN100" s="129"/>
      <c r="TQO100" s="129"/>
      <c r="TQP100" s="129"/>
      <c r="TQQ100" s="129"/>
      <c r="TQR100" s="129"/>
      <c r="TQS100" s="129"/>
      <c r="TQT100" s="129"/>
      <c r="TQU100" s="129"/>
      <c r="TQV100" s="129"/>
      <c r="TQW100" s="129"/>
      <c r="TQX100" s="129"/>
      <c r="TQY100" s="129"/>
      <c r="TQZ100" s="129"/>
      <c r="TRA100" s="129"/>
      <c r="TRB100" s="129"/>
      <c r="TRC100" s="129"/>
      <c r="TRD100" s="129"/>
      <c r="TRE100" s="129"/>
      <c r="TRF100" s="129"/>
      <c r="TRG100" s="129"/>
      <c r="TRH100" s="129"/>
      <c r="TRI100" s="129"/>
      <c r="TRJ100" s="129"/>
      <c r="TRK100" s="129"/>
      <c r="TRL100" s="129"/>
      <c r="TRM100" s="129"/>
      <c r="TRN100" s="129"/>
      <c r="TRO100" s="129"/>
      <c r="TRP100" s="129"/>
      <c r="TRQ100" s="129"/>
      <c r="TRR100" s="129"/>
      <c r="TRS100" s="129"/>
      <c r="TRT100" s="129"/>
      <c r="TRU100" s="129"/>
      <c r="TRV100" s="129"/>
      <c r="TRW100" s="129"/>
      <c r="TRX100" s="129"/>
      <c r="TRY100" s="129"/>
      <c r="TRZ100" s="129"/>
      <c r="TSA100" s="129"/>
      <c r="TSB100" s="129"/>
      <c r="TSC100" s="129"/>
      <c r="TSD100" s="129"/>
      <c r="TSE100" s="129"/>
      <c r="TSF100" s="129"/>
      <c r="TSG100" s="129"/>
      <c r="TSH100" s="129"/>
      <c r="TSI100" s="129"/>
      <c r="TSJ100" s="129"/>
      <c r="TSK100" s="129"/>
      <c r="TSL100" s="129"/>
      <c r="TSM100" s="129"/>
      <c r="TSN100" s="129"/>
      <c r="TSO100" s="129"/>
      <c r="TSP100" s="129"/>
      <c r="TSQ100" s="129"/>
      <c r="TSR100" s="129"/>
      <c r="TSS100" s="129"/>
      <c r="TST100" s="129"/>
      <c r="TSU100" s="129"/>
      <c r="TSV100" s="129"/>
      <c r="TSW100" s="129"/>
      <c r="TSX100" s="129"/>
      <c r="TSY100" s="129"/>
      <c r="TSZ100" s="129"/>
      <c r="TTA100" s="129"/>
      <c r="TTB100" s="129"/>
      <c r="TTC100" s="129"/>
      <c r="TTD100" s="129"/>
      <c r="TTE100" s="129"/>
      <c r="TTF100" s="129"/>
      <c r="TTG100" s="129"/>
      <c r="TTH100" s="129"/>
      <c r="TTI100" s="129"/>
      <c r="TTJ100" s="129"/>
      <c r="TTK100" s="129"/>
      <c r="TTL100" s="129"/>
      <c r="TTM100" s="129"/>
      <c r="TTN100" s="129"/>
      <c r="TTO100" s="129"/>
      <c r="TTP100" s="129"/>
      <c r="TTQ100" s="129"/>
      <c r="TTR100" s="129"/>
      <c r="TTS100" s="129"/>
      <c r="TTT100" s="129"/>
      <c r="TTU100" s="129"/>
      <c r="TTV100" s="129"/>
      <c r="TTW100" s="129"/>
      <c r="TTX100" s="129"/>
      <c r="TTY100" s="129"/>
      <c r="TTZ100" s="129"/>
      <c r="TUA100" s="129"/>
      <c r="TUB100" s="129"/>
      <c r="TUC100" s="129"/>
      <c r="TUD100" s="129"/>
      <c r="TUE100" s="129"/>
      <c r="TUF100" s="129"/>
      <c r="TUG100" s="129"/>
      <c r="TUH100" s="129"/>
      <c r="TUI100" s="129"/>
      <c r="TUJ100" s="129"/>
      <c r="TUK100" s="129"/>
      <c r="TUL100" s="129"/>
      <c r="TUM100" s="129"/>
      <c r="TUN100" s="129"/>
      <c r="TUO100" s="129"/>
      <c r="TUP100" s="129"/>
      <c r="TUQ100" s="129"/>
      <c r="TUR100" s="129"/>
      <c r="TUS100" s="129"/>
      <c r="TUT100" s="129"/>
      <c r="TUU100" s="129"/>
      <c r="TUV100" s="129"/>
      <c r="TUW100" s="129"/>
      <c r="TUX100" s="129"/>
      <c r="TUY100" s="129"/>
      <c r="TUZ100" s="129"/>
      <c r="TVA100" s="129"/>
      <c r="TVB100" s="129"/>
      <c r="TVC100" s="129"/>
      <c r="TVD100" s="129"/>
      <c r="TVE100" s="129"/>
      <c r="TVF100" s="129"/>
      <c r="TVG100" s="129"/>
      <c r="TVH100" s="129"/>
      <c r="TVI100" s="129"/>
      <c r="TVJ100" s="129"/>
      <c r="TVK100" s="129"/>
      <c r="TVL100" s="129"/>
      <c r="TVM100" s="129"/>
      <c r="TVN100" s="129"/>
      <c r="TVO100" s="129"/>
      <c r="TVP100" s="129"/>
      <c r="TVQ100" s="129"/>
      <c r="TVR100" s="129"/>
      <c r="TVS100" s="129"/>
      <c r="TVT100" s="129"/>
      <c r="TVU100" s="129"/>
      <c r="TVV100" s="129"/>
      <c r="TVW100" s="129"/>
      <c r="TVX100" s="129"/>
      <c r="TVY100" s="129"/>
      <c r="TVZ100" s="129"/>
      <c r="TWA100" s="129"/>
      <c r="TWB100" s="129"/>
      <c r="TWC100" s="129"/>
      <c r="TWD100" s="129"/>
      <c r="TWE100" s="129"/>
      <c r="TWF100" s="129"/>
      <c r="TWG100" s="129"/>
      <c r="TWH100" s="129"/>
      <c r="TWI100" s="129"/>
      <c r="TWJ100" s="129"/>
      <c r="TWK100" s="129"/>
      <c r="TWL100" s="129"/>
      <c r="TWM100" s="129"/>
      <c r="TWN100" s="129"/>
      <c r="TWO100" s="129"/>
      <c r="TWP100" s="129"/>
      <c r="TWQ100" s="129"/>
      <c r="TWR100" s="129"/>
      <c r="TWS100" s="129"/>
      <c r="TWT100" s="129"/>
      <c r="TWU100" s="129"/>
      <c r="TWV100" s="129"/>
      <c r="TWW100" s="129"/>
      <c r="TWX100" s="129"/>
      <c r="TWY100" s="129"/>
      <c r="TWZ100" s="129"/>
      <c r="TXA100" s="129"/>
      <c r="TXB100" s="129"/>
      <c r="TXC100" s="129"/>
      <c r="TXD100" s="129"/>
      <c r="TXE100" s="129"/>
      <c r="TXF100" s="129"/>
      <c r="TXG100" s="129"/>
      <c r="TXH100" s="129"/>
      <c r="TXI100" s="129"/>
      <c r="TXJ100" s="129"/>
      <c r="TXK100" s="129"/>
      <c r="TXL100" s="129"/>
      <c r="TXM100" s="129"/>
      <c r="TXN100" s="129"/>
      <c r="TXO100" s="129"/>
      <c r="TXP100" s="129"/>
      <c r="TXQ100" s="129"/>
      <c r="TXR100" s="129"/>
      <c r="TXS100" s="129"/>
      <c r="TXT100" s="129"/>
      <c r="TXU100" s="129"/>
      <c r="TXV100" s="129"/>
      <c r="TXW100" s="129"/>
      <c r="TXX100" s="129"/>
      <c r="TXY100" s="129"/>
      <c r="TXZ100" s="129"/>
      <c r="TYA100" s="129"/>
      <c r="TYB100" s="129"/>
      <c r="TYC100" s="129"/>
      <c r="TYD100" s="129"/>
      <c r="TYE100" s="129"/>
      <c r="TYF100" s="129"/>
      <c r="TYG100" s="129"/>
      <c r="TYH100" s="129"/>
      <c r="TYI100" s="129"/>
      <c r="TYJ100" s="129"/>
      <c r="TYK100" s="129"/>
      <c r="TYL100" s="129"/>
      <c r="TYM100" s="129"/>
      <c r="TYN100" s="129"/>
      <c r="TYO100" s="129"/>
      <c r="TYP100" s="129"/>
      <c r="TYQ100" s="129"/>
      <c r="TYR100" s="129"/>
      <c r="TYS100" s="129"/>
      <c r="TYT100" s="129"/>
      <c r="TYU100" s="129"/>
      <c r="TYV100" s="129"/>
      <c r="TYW100" s="129"/>
      <c r="TYX100" s="129"/>
      <c r="TYY100" s="129"/>
      <c r="TYZ100" s="129"/>
      <c r="TZA100" s="129"/>
      <c r="TZB100" s="129"/>
      <c r="TZC100" s="129"/>
      <c r="TZD100" s="129"/>
      <c r="TZE100" s="129"/>
      <c r="TZF100" s="129"/>
      <c r="TZG100" s="129"/>
      <c r="TZH100" s="129"/>
      <c r="TZI100" s="129"/>
      <c r="TZJ100" s="129"/>
      <c r="TZK100" s="129"/>
      <c r="TZL100" s="129"/>
      <c r="TZM100" s="129"/>
      <c r="TZN100" s="129"/>
      <c r="TZO100" s="129"/>
      <c r="TZP100" s="129"/>
      <c r="TZQ100" s="129"/>
      <c r="TZR100" s="129"/>
      <c r="TZS100" s="129"/>
      <c r="TZT100" s="129"/>
      <c r="TZU100" s="129"/>
      <c r="TZV100" s="129"/>
      <c r="TZW100" s="129"/>
      <c r="TZX100" s="129"/>
      <c r="TZY100" s="129"/>
      <c r="TZZ100" s="129"/>
      <c r="UAA100" s="129"/>
      <c r="UAB100" s="129"/>
      <c r="UAC100" s="129"/>
      <c r="UAD100" s="129"/>
      <c r="UAE100" s="129"/>
      <c r="UAF100" s="129"/>
      <c r="UAG100" s="129"/>
      <c r="UAH100" s="129"/>
      <c r="UAI100" s="129"/>
      <c r="UAJ100" s="129"/>
      <c r="UAK100" s="129"/>
      <c r="UAL100" s="129"/>
      <c r="UAM100" s="129"/>
      <c r="UAN100" s="129"/>
      <c r="UAO100" s="129"/>
      <c r="UAP100" s="129"/>
      <c r="UAQ100" s="129"/>
      <c r="UAR100" s="129"/>
      <c r="UAS100" s="129"/>
      <c r="UAT100" s="129"/>
      <c r="UAU100" s="129"/>
      <c r="UAV100" s="129"/>
      <c r="UAW100" s="129"/>
      <c r="UAX100" s="129"/>
      <c r="UAY100" s="129"/>
      <c r="UAZ100" s="129"/>
      <c r="UBA100" s="129"/>
      <c r="UBB100" s="129"/>
      <c r="UBC100" s="129"/>
      <c r="UBD100" s="129"/>
      <c r="UBE100" s="129"/>
      <c r="UBF100" s="129"/>
      <c r="UBG100" s="129"/>
      <c r="UBH100" s="129"/>
      <c r="UBI100" s="129"/>
      <c r="UBJ100" s="129"/>
      <c r="UBK100" s="129"/>
      <c r="UBL100" s="129"/>
      <c r="UBM100" s="129"/>
      <c r="UBN100" s="129"/>
      <c r="UBO100" s="129"/>
      <c r="UBP100" s="129"/>
      <c r="UBQ100" s="129"/>
      <c r="UBR100" s="129"/>
      <c r="UBS100" s="129"/>
      <c r="UBT100" s="129"/>
      <c r="UBU100" s="129"/>
      <c r="UBV100" s="129"/>
      <c r="UBW100" s="129"/>
      <c r="UBX100" s="129"/>
      <c r="UBY100" s="129"/>
      <c r="UBZ100" s="129"/>
      <c r="UCA100" s="129"/>
      <c r="UCB100" s="129"/>
      <c r="UCC100" s="129"/>
      <c r="UCD100" s="129"/>
      <c r="UCE100" s="129"/>
      <c r="UCF100" s="129"/>
      <c r="UCG100" s="129"/>
      <c r="UCH100" s="129"/>
      <c r="UCI100" s="129"/>
      <c r="UCJ100" s="129"/>
      <c r="UCK100" s="129"/>
      <c r="UCL100" s="129"/>
      <c r="UCM100" s="129"/>
      <c r="UCN100" s="129"/>
      <c r="UCO100" s="129"/>
      <c r="UCP100" s="129"/>
      <c r="UCQ100" s="129"/>
      <c r="UCR100" s="129"/>
      <c r="UCS100" s="129"/>
      <c r="UCT100" s="129"/>
      <c r="UCU100" s="129"/>
      <c r="UCV100" s="129"/>
      <c r="UCW100" s="129"/>
      <c r="UCX100" s="129"/>
      <c r="UCY100" s="129"/>
      <c r="UCZ100" s="129"/>
      <c r="UDA100" s="129"/>
      <c r="UDB100" s="129"/>
      <c r="UDC100" s="129"/>
      <c r="UDD100" s="129"/>
      <c r="UDE100" s="129"/>
      <c r="UDF100" s="129"/>
      <c r="UDG100" s="129"/>
      <c r="UDH100" s="129"/>
      <c r="UDI100" s="129"/>
      <c r="UDJ100" s="129"/>
      <c r="UDK100" s="129"/>
      <c r="UDL100" s="129"/>
      <c r="UDM100" s="129"/>
      <c r="UDN100" s="129"/>
      <c r="UDO100" s="129"/>
      <c r="UDP100" s="129"/>
      <c r="UDQ100" s="129"/>
      <c r="UDR100" s="129"/>
      <c r="UDS100" s="129"/>
      <c r="UDT100" s="129"/>
      <c r="UDU100" s="129"/>
      <c r="UDV100" s="129"/>
      <c r="UDW100" s="129"/>
      <c r="UDX100" s="129"/>
      <c r="UDY100" s="129"/>
      <c r="UDZ100" s="129"/>
      <c r="UEA100" s="129"/>
      <c r="UEB100" s="129"/>
      <c r="UEC100" s="129"/>
      <c r="UED100" s="129"/>
      <c r="UEE100" s="129"/>
      <c r="UEF100" s="129"/>
      <c r="UEG100" s="129"/>
      <c r="UEH100" s="129"/>
      <c r="UEI100" s="129"/>
      <c r="UEJ100" s="129"/>
      <c r="UEK100" s="129"/>
      <c r="UEL100" s="129"/>
      <c r="UEM100" s="129"/>
      <c r="UEN100" s="129"/>
      <c r="UEO100" s="129"/>
      <c r="UEP100" s="129"/>
      <c r="UEQ100" s="129"/>
      <c r="UER100" s="129"/>
      <c r="UES100" s="129"/>
      <c r="UET100" s="129"/>
      <c r="UEU100" s="129"/>
      <c r="UEV100" s="129"/>
      <c r="UEW100" s="129"/>
      <c r="UEX100" s="129"/>
      <c r="UEY100" s="129"/>
      <c r="UEZ100" s="129"/>
      <c r="UFA100" s="129"/>
      <c r="UFB100" s="129"/>
      <c r="UFC100" s="129"/>
      <c r="UFD100" s="129"/>
      <c r="UFE100" s="129"/>
      <c r="UFF100" s="129"/>
      <c r="UFG100" s="129"/>
      <c r="UFH100" s="129"/>
      <c r="UFI100" s="129"/>
      <c r="UFJ100" s="129"/>
      <c r="UFK100" s="129"/>
      <c r="UFL100" s="129"/>
      <c r="UFM100" s="129"/>
      <c r="UFN100" s="129"/>
      <c r="UFO100" s="129"/>
      <c r="UFP100" s="129"/>
      <c r="UFQ100" s="129"/>
      <c r="UFR100" s="129"/>
      <c r="UFS100" s="129"/>
      <c r="UFT100" s="129"/>
      <c r="UFU100" s="129"/>
      <c r="UFV100" s="129"/>
      <c r="UFW100" s="129"/>
      <c r="UFX100" s="129"/>
      <c r="UFY100" s="129"/>
      <c r="UFZ100" s="129"/>
      <c r="UGA100" s="129"/>
      <c r="UGB100" s="129"/>
      <c r="UGC100" s="129"/>
      <c r="UGD100" s="129"/>
      <c r="UGE100" s="129"/>
      <c r="UGF100" s="129"/>
      <c r="UGG100" s="129"/>
      <c r="UGH100" s="129"/>
      <c r="UGI100" s="129"/>
      <c r="UGJ100" s="129"/>
      <c r="UGK100" s="129"/>
      <c r="UGL100" s="129"/>
      <c r="UGM100" s="129"/>
      <c r="UGN100" s="129"/>
      <c r="UGO100" s="129"/>
      <c r="UGP100" s="129"/>
      <c r="UGQ100" s="129"/>
      <c r="UGR100" s="129"/>
      <c r="UGS100" s="129"/>
      <c r="UGT100" s="129"/>
      <c r="UGU100" s="129"/>
      <c r="UGV100" s="129"/>
      <c r="UGW100" s="129"/>
      <c r="UGX100" s="129"/>
      <c r="UGY100" s="129"/>
      <c r="UGZ100" s="129"/>
      <c r="UHA100" s="129"/>
      <c r="UHB100" s="129"/>
      <c r="UHC100" s="129"/>
      <c r="UHD100" s="129"/>
      <c r="UHE100" s="129"/>
      <c r="UHF100" s="129"/>
      <c r="UHG100" s="129"/>
      <c r="UHH100" s="129"/>
      <c r="UHI100" s="129"/>
      <c r="UHJ100" s="129"/>
      <c r="UHK100" s="129"/>
      <c r="UHL100" s="129"/>
      <c r="UHM100" s="129"/>
      <c r="UHN100" s="129"/>
      <c r="UHO100" s="129"/>
      <c r="UHP100" s="129"/>
      <c r="UHQ100" s="129"/>
      <c r="UHR100" s="129"/>
      <c r="UHS100" s="129"/>
      <c r="UHT100" s="129"/>
      <c r="UHU100" s="129"/>
      <c r="UHV100" s="129"/>
      <c r="UHW100" s="129"/>
      <c r="UHX100" s="129"/>
      <c r="UHY100" s="129"/>
      <c r="UHZ100" s="129"/>
      <c r="UIA100" s="129"/>
      <c r="UIB100" s="129"/>
      <c r="UIC100" s="129"/>
      <c r="UID100" s="129"/>
      <c r="UIE100" s="129"/>
      <c r="UIF100" s="129"/>
      <c r="UIG100" s="129"/>
      <c r="UIH100" s="129"/>
      <c r="UII100" s="129"/>
      <c r="UIJ100" s="129"/>
      <c r="UIK100" s="129"/>
      <c r="UIL100" s="129"/>
      <c r="UIM100" s="129"/>
      <c r="UIN100" s="129"/>
      <c r="UIO100" s="129"/>
      <c r="UIP100" s="129"/>
      <c r="UIQ100" s="129"/>
      <c r="UIR100" s="129"/>
      <c r="UIS100" s="129"/>
      <c r="UIT100" s="129"/>
      <c r="UIU100" s="129"/>
      <c r="UIV100" s="129"/>
      <c r="UIW100" s="129"/>
      <c r="UIX100" s="129"/>
      <c r="UIY100" s="129"/>
      <c r="UIZ100" s="129"/>
      <c r="UJA100" s="129"/>
      <c r="UJB100" s="129"/>
      <c r="UJC100" s="129"/>
      <c r="UJD100" s="129"/>
      <c r="UJE100" s="129"/>
      <c r="UJF100" s="129"/>
      <c r="UJG100" s="129"/>
      <c r="UJH100" s="129"/>
      <c r="UJI100" s="129"/>
      <c r="UJJ100" s="129"/>
      <c r="UJK100" s="129"/>
      <c r="UJL100" s="129"/>
      <c r="UJM100" s="129"/>
      <c r="UJN100" s="129"/>
      <c r="UJO100" s="129"/>
      <c r="UJP100" s="129"/>
      <c r="UJQ100" s="129"/>
      <c r="UJR100" s="129"/>
      <c r="UJS100" s="129"/>
      <c r="UJT100" s="129"/>
      <c r="UJU100" s="129"/>
      <c r="UJV100" s="129"/>
      <c r="UJW100" s="129"/>
      <c r="UJX100" s="129"/>
      <c r="UJY100" s="129"/>
      <c r="UJZ100" s="129"/>
      <c r="UKA100" s="129"/>
      <c r="UKB100" s="129"/>
      <c r="UKC100" s="129"/>
      <c r="UKD100" s="129"/>
      <c r="UKE100" s="129"/>
      <c r="UKF100" s="129"/>
      <c r="UKG100" s="129"/>
      <c r="UKH100" s="129"/>
      <c r="UKI100" s="129"/>
      <c r="UKJ100" s="129"/>
      <c r="UKK100" s="129"/>
      <c r="UKL100" s="129"/>
      <c r="UKM100" s="129"/>
      <c r="UKN100" s="129"/>
      <c r="UKO100" s="129"/>
      <c r="UKP100" s="129"/>
      <c r="UKQ100" s="129"/>
      <c r="UKR100" s="129"/>
      <c r="UKS100" s="129"/>
      <c r="UKT100" s="129"/>
      <c r="UKU100" s="129"/>
      <c r="UKV100" s="129"/>
      <c r="UKW100" s="129"/>
      <c r="UKX100" s="129"/>
      <c r="UKY100" s="129"/>
      <c r="UKZ100" s="129"/>
      <c r="ULA100" s="129"/>
      <c r="ULB100" s="129"/>
      <c r="ULC100" s="129"/>
      <c r="ULD100" s="129"/>
      <c r="ULE100" s="129"/>
      <c r="ULF100" s="129"/>
      <c r="ULG100" s="129"/>
      <c r="ULH100" s="129"/>
      <c r="ULI100" s="129"/>
      <c r="ULJ100" s="129"/>
      <c r="ULK100" s="129"/>
      <c r="ULL100" s="129"/>
      <c r="ULM100" s="129"/>
      <c r="ULN100" s="129"/>
      <c r="ULO100" s="129"/>
      <c r="ULP100" s="129"/>
      <c r="ULQ100" s="129"/>
      <c r="ULR100" s="129"/>
      <c r="ULS100" s="129"/>
      <c r="ULT100" s="129"/>
      <c r="ULU100" s="129"/>
      <c r="ULV100" s="129"/>
      <c r="ULW100" s="129"/>
      <c r="ULX100" s="129"/>
      <c r="ULY100" s="129"/>
      <c r="ULZ100" s="129"/>
      <c r="UMA100" s="129"/>
      <c r="UMB100" s="129"/>
      <c r="UMC100" s="129"/>
      <c r="UMD100" s="129"/>
      <c r="UME100" s="129"/>
      <c r="UMF100" s="129"/>
      <c r="UMG100" s="129"/>
      <c r="UMH100" s="129"/>
      <c r="UMI100" s="129"/>
      <c r="UMJ100" s="129"/>
      <c r="UMK100" s="129"/>
      <c r="UML100" s="129"/>
      <c r="UMM100" s="129"/>
      <c r="UMN100" s="129"/>
      <c r="UMO100" s="129"/>
      <c r="UMP100" s="129"/>
      <c r="UMQ100" s="129"/>
      <c r="UMR100" s="129"/>
      <c r="UMS100" s="129"/>
      <c r="UMT100" s="129"/>
      <c r="UMU100" s="129"/>
      <c r="UMV100" s="129"/>
      <c r="UMW100" s="129"/>
      <c r="UMX100" s="129"/>
      <c r="UMY100" s="129"/>
      <c r="UMZ100" s="129"/>
      <c r="UNA100" s="129"/>
      <c r="UNB100" s="129"/>
      <c r="UNC100" s="129"/>
      <c r="UND100" s="129"/>
      <c r="UNE100" s="129"/>
      <c r="UNF100" s="129"/>
      <c r="UNG100" s="129"/>
      <c r="UNH100" s="129"/>
      <c r="UNI100" s="129"/>
      <c r="UNJ100" s="129"/>
      <c r="UNK100" s="129"/>
      <c r="UNL100" s="129"/>
      <c r="UNM100" s="129"/>
      <c r="UNN100" s="129"/>
      <c r="UNO100" s="129"/>
      <c r="UNP100" s="129"/>
      <c r="UNQ100" s="129"/>
      <c r="UNR100" s="129"/>
      <c r="UNS100" s="129"/>
      <c r="UNT100" s="129"/>
      <c r="UNU100" s="129"/>
      <c r="UNV100" s="129"/>
      <c r="UNW100" s="129"/>
      <c r="UNX100" s="129"/>
      <c r="UNY100" s="129"/>
      <c r="UNZ100" s="129"/>
      <c r="UOA100" s="129"/>
      <c r="UOB100" s="129"/>
      <c r="UOC100" s="129"/>
      <c r="UOD100" s="129"/>
      <c r="UOE100" s="129"/>
      <c r="UOF100" s="129"/>
      <c r="UOG100" s="129"/>
      <c r="UOH100" s="129"/>
      <c r="UOI100" s="129"/>
      <c r="UOJ100" s="129"/>
      <c r="UOK100" s="129"/>
      <c r="UOL100" s="129"/>
      <c r="UOM100" s="129"/>
      <c r="UON100" s="129"/>
      <c r="UOO100" s="129"/>
      <c r="UOP100" s="129"/>
      <c r="UOQ100" s="129"/>
      <c r="UOR100" s="129"/>
      <c r="UOS100" s="129"/>
      <c r="UOT100" s="129"/>
      <c r="UOU100" s="129"/>
      <c r="UOV100" s="129"/>
      <c r="UOW100" s="129"/>
      <c r="UOX100" s="129"/>
      <c r="UOY100" s="129"/>
      <c r="UOZ100" s="129"/>
      <c r="UPA100" s="129"/>
      <c r="UPB100" s="129"/>
      <c r="UPC100" s="129"/>
      <c r="UPD100" s="129"/>
      <c r="UPE100" s="129"/>
      <c r="UPF100" s="129"/>
      <c r="UPG100" s="129"/>
      <c r="UPH100" s="129"/>
      <c r="UPI100" s="129"/>
      <c r="UPJ100" s="129"/>
      <c r="UPK100" s="129"/>
      <c r="UPL100" s="129"/>
      <c r="UPM100" s="129"/>
      <c r="UPN100" s="129"/>
      <c r="UPO100" s="129"/>
      <c r="UPP100" s="129"/>
      <c r="UPQ100" s="129"/>
      <c r="UPR100" s="129"/>
      <c r="UPS100" s="129"/>
      <c r="UPT100" s="129"/>
      <c r="UPU100" s="129"/>
      <c r="UPV100" s="129"/>
      <c r="UPW100" s="129"/>
      <c r="UPX100" s="129"/>
      <c r="UPY100" s="129"/>
      <c r="UPZ100" s="129"/>
      <c r="UQA100" s="129"/>
      <c r="UQB100" s="129"/>
      <c r="UQC100" s="129"/>
      <c r="UQD100" s="129"/>
      <c r="UQE100" s="129"/>
      <c r="UQF100" s="129"/>
      <c r="UQG100" s="129"/>
      <c r="UQH100" s="129"/>
      <c r="UQI100" s="129"/>
      <c r="UQJ100" s="129"/>
      <c r="UQK100" s="129"/>
      <c r="UQL100" s="129"/>
      <c r="UQM100" s="129"/>
      <c r="UQN100" s="129"/>
      <c r="UQO100" s="129"/>
      <c r="UQP100" s="129"/>
      <c r="UQQ100" s="129"/>
      <c r="UQR100" s="129"/>
      <c r="UQS100" s="129"/>
      <c r="UQT100" s="129"/>
      <c r="UQU100" s="129"/>
      <c r="UQV100" s="129"/>
      <c r="UQW100" s="129"/>
      <c r="UQX100" s="129"/>
      <c r="UQY100" s="129"/>
      <c r="UQZ100" s="129"/>
      <c r="URA100" s="129"/>
      <c r="URB100" s="129"/>
      <c r="URC100" s="129"/>
      <c r="URD100" s="129"/>
      <c r="URE100" s="129"/>
      <c r="URF100" s="129"/>
      <c r="URG100" s="129"/>
      <c r="URH100" s="129"/>
      <c r="URI100" s="129"/>
      <c r="URJ100" s="129"/>
      <c r="URK100" s="129"/>
      <c r="URL100" s="129"/>
      <c r="URM100" s="129"/>
      <c r="URN100" s="129"/>
      <c r="URO100" s="129"/>
      <c r="URP100" s="129"/>
      <c r="URQ100" s="129"/>
      <c r="URR100" s="129"/>
      <c r="URS100" s="129"/>
      <c r="URT100" s="129"/>
      <c r="URU100" s="129"/>
      <c r="URV100" s="129"/>
      <c r="URW100" s="129"/>
      <c r="URX100" s="129"/>
      <c r="URY100" s="129"/>
      <c r="URZ100" s="129"/>
      <c r="USA100" s="129"/>
      <c r="USB100" s="129"/>
      <c r="USC100" s="129"/>
      <c r="USD100" s="129"/>
      <c r="USE100" s="129"/>
      <c r="USF100" s="129"/>
      <c r="USG100" s="129"/>
      <c r="USH100" s="129"/>
      <c r="USI100" s="129"/>
      <c r="USJ100" s="129"/>
      <c r="USK100" s="129"/>
      <c r="USL100" s="129"/>
      <c r="USM100" s="129"/>
      <c r="USN100" s="129"/>
      <c r="USO100" s="129"/>
      <c r="USP100" s="129"/>
      <c r="USQ100" s="129"/>
      <c r="USR100" s="129"/>
      <c r="USS100" s="129"/>
      <c r="UST100" s="129"/>
      <c r="USU100" s="129"/>
      <c r="USV100" s="129"/>
      <c r="USW100" s="129"/>
      <c r="USX100" s="129"/>
      <c r="USY100" s="129"/>
      <c r="USZ100" s="129"/>
      <c r="UTA100" s="129"/>
      <c r="UTB100" s="129"/>
      <c r="UTC100" s="129"/>
      <c r="UTD100" s="129"/>
      <c r="UTE100" s="129"/>
      <c r="UTF100" s="129"/>
      <c r="UTG100" s="129"/>
      <c r="UTH100" s="129"/>
      <c r="UTI100" s="129"/>
      <c r="UTJ100" s="129"/>
      <c r="UTK100" s="129"/>
      <c r="UTL100" s="129"/>
      <c r="UTM100" s="129"/>
      <c r="UTN100" s="129"/>
      <c r="UTO100" s="129"/>
      <c r="UTP100" s="129"/>
      <c r="UTQ100" s="129"/>
      <c r="UTR100" s="129"/>
      <c r="UTS100" s="129"/>
      <c r="UTT100" s="129"/>
      <c r="UTU100" s="129"/>
      <c r="UTV100" s="129"/>
      <c r="UTW100" s="129"/>
      <c r="UTX100" s="129"/>
      <c r="UTY100" s="129"/>
      <c r="UTZ100" s="129"/>
      <c r="UUA100" s="129"/>
      <c r="UUB100" s="129"/>
      <c r="UUC100" s="129"/>
      <c r="UUD100" s="129"/>
      <c r="UUE100" s="129"/>
      <c r="UUF100" s="129"/>
      <c r="UUG100" s="129"/>
      <c r="UUH100" s="129"/>
      <c r="UUI100" s="129"/>
      <c r="UUJ100" s="129"/>
      <c r="UUK100" s="129"/>
      <c r="UUL100" s="129"/>
      <c r="UUM100" s="129"/>
      <c r="UUN100" s="129"/>
      <c r="UUO100" s="129"/>
      <c r="UUP100" s="129"/>
      <c r="UUQ100" s="129"/>
      <c r="UUR100" s="129"/>
      <c r="UUS100" s="129"/>
      <c r="UUT100" s="129"/>
      <c r="UUU100" s="129"/>
      <c r="UUV100" s="129"/>
      <c r="UUW100" s="129"/>
      <c r="UUX100" s="129"/>
      <c r="UUY100" s="129"/>
      <c r="UUZ100" s="129"/>
      <c r="UVA100" s="129"/>
      <c r="UVB100" s="129"/>
      <c r="UVC100" s="129"/>
      <c r="UVD100" s="129"/>
      <c r="UVE100" s="129"/>
      <c r="UVF100" s="129"/>
      <c r="UVG100" s="129"/>
      <c r="UVH100" s="129"/>
      <c r="UVI100" s="129"/>
      <c r="UVJ100" s="129"/>
      <c r="UVK100" s="129"/>
      <c r="UVL100" s="129"/>
      <c r="UVM100" s="129"/>
      <c r="UVN100" s="129"/>
      <c r="UVO100" s="129"/>
      <c r="UVP100" s="129"/>
      <c r="UVQ100" s="129"/>
      <c r="UVR100" s="129"/>
      <c r="UVS100" s="129"/>
      <c r="UVT100" s="129"/>
      <c r="UVU100" s="129"/>
      <c r="UVV100" s="129"/>
      <c r="UVW100" s="129"/>
      <c r="UVX100" s="129"/>
      <c r="UVY100" s="129"/>
      <c r="UVZ100" s="129"/>
      <c r="UWA100" s="129"/>
      <c r="UWB100" s="129"/>
      <c r="UWC100" s="129"/>
      <c r="UWD100" s="129"/>
      <c r="UWE100" s="129"/>
      <c r="UWF100" s="129"/>
      <c r="UWG100" s="129"/>
      <c r="UWH100" s="129"/>
      <c r="UWI100" s="129"/>
      <c r="UWJ100" s="129"/>
      <c r="UWK100" s="129"/>
      <c r="UWL100" s="129"/>
      <c r="UWM100" s="129"/>
      <c r="UWN100" s="129"/>
      <c r="UWO100" s="129"/>
      <c r="UWP100" s="129"/>
      <c r="UWQ100" s="129"/>
      <c r="UWR100" s="129"/>
      <c r="UWS100" s="129"/>
      <c r="UWT100" s="129"/>
      <c r="UWU100" s="129"/>
      <c r="UWV100" s="129"/>
      <c r="UWW100" s="129"/>
      <c r="UWX100" s="129"/>
      <c r="UWY100" s="129"/>
      <c r="UWZ100" s="129"/>
      <c r="UXA100" s="129"/>
      <c r="UXB100" s="129"/>
      <c r="UXC100" s="129"/>
      <c r="UXD100" s="129"/>
      <c r="UXE100" s="129"/>
      <c r="UXF100" s="129"/>
      <c r="UXG100" s="129"/>
      <c r="UXH100" s="129"/>
      <c r="UXI100" s="129"/>
      <c r="UXJ100" s="129"/>
      <c r="UXK100" s="129"/>
      <c r="UXL100" s="129"/>
      <c r="UXM100" s="129"/>
      <c r="UXN100" s="129"/>
      <c r="UXO100" s="129"/>
      <c r="UXP100" s="129"/>
      <c r="UXQ100" s="129"/>
      <c r="UXR100" s="129"/>
      <c r="UXS100" s="129"/>
      <c r="UXT100" s="129"/>
      <c r="UXU100" s="129"/>
      <c r="UXV100" s="129"/>
      <c r="UXW100" s="129"/>
      <c r="UXX100" s="129"/>
      <c r="UXY100" s="129"/>
      <c r="UXZ100" s="129"/>
      <c r="UYA100" s="129"/>
      <c r="UYB100" s="129"/>
      <c r="UYC100" s="129"/>
      <c r="UYD100" s="129"/>
      <c r="UYE100" s="129"/>
      <c r="UYF100" s="129"/>
      <c r="UYG100" s="129"/>
      <c r="UYH100" s="129"/>
      <c r="UYI100" s="129"/>
      <c r="UYJ100" s="129"/>
      <c r="UYK100" s="129"/>
      <c r="UYL100" s="129"/>
      <c r="UYM100" s="129"/>
      <c r="UYN100" s="129"/>
      <c r="UYO100" s="129"/>
      <c r="UYP100" s="129"/>
      <c r="UYQ100" s="129"/>
      <c r="UYR100" s="129"/>
      <c r="UYS100" s="129"/>
      <c r="UYT100" s="129"/>
      <c r="UYU100" s="129"/>
      <c r="UYV100" s="129"/>
      <c r="UYW100" s="129"/>
      <c r="UYX100" s="129"/>
      <c r="UYY100" s="129"/>
      <c r="UYZ100" s="129"/>
      <c r="UZA100" s="129"/>
      <c r="UZB100" s="129"/>
      <c r="UZC100" s="129"/>
      <c r="UZD100" s="129"/>
      <c r="UZE100" s="129"/>
      <c r="UZF100" s="129"/>
      <c r="UZG100" s="129"/>
      <c r="UZH100" s="129"/>
      <c r="UZI100" s="129"/>
      <c r="UZJ100" s="129"/>
      <c r="UZK100" s="129"/>
      <c r="UZL100" s="129"/>
      <c r="UZM100" s="129"/>
      <c r="UZN100" s="129"/>
      <c r="UZO100" s="129"/>
      <c r="UZP100" s="129"/>
      <c r="UZQ100" s="129"/>
      <c r="UZR100" s="129"/>
      <c r="UZS100" s="129"/>
      <c r="UZT100" s="129"/>
      <c r="UZU100" s="129"/>
      <c r="UZV100" s="129"/>
      <c r="UZW100" s="129"/>
      <c r="UZX100" s="129"/>
      <c r="UZY100" s="129"/>
      <c r="UZZ100" s="129"/>
      <c r="VAA100" s="129"/>
      <c r="VAB100" s="129"/>
      <c r="VAC100" s="129"/>
      <c r="VAD100" s="129"/>
      <c r="VAE100" s="129"/>
      <c r="VAF100" s="129"/>
      <c r="VAG100" s="129"/>
      <c r="VAH100" s="129"/>
      <c r="VAI100" s="129"/>
      <c r="VAJ100" s="129"/>
      <c r="VAK100" s="129"/>
      <c r="VAL100" s="129"/>
      <c r="VAM100" s="129"/>
      <c r="VAN100" s="129"/>
      <c r="VAO100" s="129"/>
      <c r="VAP100" s="129"/>
      <c r="VAQ100" s="129"/>
      <c r="VAR100" s="129"/>
      <c r="VAS100" s="129"/>
      <c r="VAT100" s="129"/>
      <c r="VAU100" s="129"/>
      <c r="VAV100" s="129"/>
      <c r="VAW100" s="129"/>
      <c r="VAX100" s="129"/>
      <c r="VAY100" s="129"/>
      <c r="VAZ100" s="129"/>
      <c r="VBA100" s="129"/>
      <c r="VBB100" s="129"/>
      <c r="VBC100" s="129"/>
      <c r="VBD100" s="129"/>
      <c r="VBE100" s="129"/>
      <c r="VBF100" s="129"/>
      <c r="VBG100" s="129"/>
      <c r="VBH100" s="129"/>
      <c r="VBI100" s="129"/>
      <c r="VBJ100" s="129"/>
      <c r="VBK100" s="129"/>
      <c r="VBL100" s="129"/>
      <c r="VBM100" s="129"/>
      <c r="VBN100" s="129"/>
      <c r="VBO100" s="129"/>
      <c r="VBP100" s="129"/>
      <c r="VBQ100" s="129"/>
      <c r="VBR100" s="129"/>
      <c r="VBS100" s="129"/>
      <c r="VBT100" s="129"/>
      <c r="VBU100" s="129"/>
      <c r="VBV100" s="129"/>
      <c r="VBW100" s="129"/>
      <c r="VBX100" s="129"/>
      <c r="VBY100" s="129"/>
      <c r="VBZ100" s="129"/>
      <c r="VCA100" s="129"/>
      <c r="VCB100" s="129"/>
      <c r="VCC100" s="129"/>
      <c r="VCD100" s="129"/>
      <c r="VCE100" s="129"/>
      <c r="VCF100" s="129"/>
      <c r="VCG100" s="129"/>
      <c r="VCH100" s="129"/>
      <c r="VCI100" s="129"/>
      <c r="VCJ100" s="129"/>
      <c r="VCK100" s="129"/>
      <c r="VCL100" s="129"/>
      <c r="VCM100" s="129"/>
      <c r="VCN100" s="129"/>
      <c r="VCO100" s="129"/>
      <c r="VCP100" s="129"/>
      <c r="VCQ100" s="129"/>
      <c r="VCR100" s="129"/>
      <c r="VCS100" s="129"/>
      <c r="VCT100" s="129"/>
      <c r="VCU100" s="129"/>
      <c r="VCV100" s="129"/>
      <c r="VCW100" s="129"/>
      <c r="VCX100" s="129"/>
      <c r="VCY100" s="129"/>
      <c r="VCZ100" s="129"/>
      <c r="VDA100" s="129"/>
      <c r="VDB100" s="129"/>
      <c r="VDC100" s="129"/>
      <c r="VDD100" s="129"/>
      <c r="VDE100" s="129"/>
      <c r="VDF100" s="129"/>
      <c r="VDG100" s="129"/>
      <c r="VDH100" s="129"/>
      <c r="VDI100" s="129"/>
      <c r="VDJ100" s="129"/>
      <c r="VDK100" s="129"/>
      <c r="VDL100" s="129"/>
      <c r="VDM100" s="129"/>
      <c r="VDN100" s="129"/>
      <c r="VDO100" s="129"/>
      <c r="VDP100" s="129"/>
      <c r="VDQ100" s="129"/>
      <c r="VDR100" s="129"/>
      <c r="VDS100" s="129"/>
      <c r="VDT100" s="129"/>
      <c r="VDU100" s="129"/>
      <c r="VDV100" s="129"/>
      <c r="VDW100" s="129"/>
      <c r="VDX100" s="129"/>
      <c r="VDY100" s="129"/>
      <c r="VDZ100" s="129"/>
      <c r="VEA100" s="129"/>
      <c r="VEB100" s="129"/>
      <c r="VEC100" s="129"/>
      <c r="VED100" s="129"/>
      <c r="VEE100" s="129"/>
      <c r="VEF100" s="129"/>
      <c r="VEG100" s="129"/>
      <c r="VEH100" s="129"/>
      <c r="VEI100" s="129"/>
      <c r="VEJ100" s="129"/>
      <c r="VEK100" s="129"/>
      <c r="VEL100" s="129"/>
      <c r="VEM100" s="129"/>
      <c r="VEN100" s="129"/>
      <c r="VEO100" s="129"/>
      <c r="VEP100" s="129"/>
      <c r="VEQ100" s="129"/>
      <c r="VER100" s="129"/>
      <c r="VES100" s="129"/>
      <c r="VET100" s="129"/>
      <c r="VEU100" s="129"/>
      <c r="VEV100" s="129"/>
      <c r="VEW100" s="129"/>
      <c r="VEX100" s="129"/>
      <c r="VEY100" s="129"/>
      <c r="VEZ100" s="129"/>
      <c r="VFA100" s="129"/>
      <c r="VFB100" s="129"/>
      <c r="VFC100" s="129"/>
      <c r="VFD100" s="129"/>
      <c r="VFE100" s="129"/>
      <c r="VFF100" s="129"/>
      <c r="VFG100" s="129"/>
      <c r="VFH100" s="129"/>
      <c r="VFI100" s="129"/>
      <c r="VFJ100" s="129"/>
      <c r="VFK100" s="129"/>
      <c r="VFL100" s="129"/>
      <c r="VFM100" s="129"/>
      <c r="VFN100" s="129"/>
      <c r="VFO100" s="129"/>
      <c r="VFP100" s="129"/>
      <c r="VFQ100" s="129"/>
      <c r="VFR100" s="129"/>
      <c r="VFS100" s="129"/>
      <c r="VFT100" s="129"/>
      <c r="VFU100" s="129"/>
      <c r="VFV100" s="129"/>
      <c r="VFW100" s="129"/>
      <c r="VFX100" s="129"/>
      <c r="VFY100" s="129"/>
      <c r="VFZ100" s="129"/>
      <c r="VGA100" s="129"/>
      <c r="VGB100" s="129"/>
      <c r="VGC100" s="129"/>
      <c r="VGD100" s="129"/>
      <c r="VGE100" s="129"/>
      <c r="VGF100" s="129"/>
      <c r="VGG100" s="129"/>
      <c r="VGH100" s="129"/>
      <c r="VGI100" s="129"/>
      <c r="VGJ100" s="129"/>
      <c r="VGK100" s="129"/>
      <c r="VGL100" s="129"/>
      <c r="VGM100" s="129"/>
      <c r="VGN100" s="129"/>
      <c r="VGO100" s="129"/>
      <c r="VGP100" s="129"/>
      <c r="VGQ100" s="129"/>
      <c r="VGR100" s="129"/>
      <c r="VGS100" s="129"/>
      <c r="VGT100" s="129"/>
      <c r="VGU100" s="129"/>
      <c r="VGV100" s="129"/>
      <c r="VGW100" s="129"/>
      <c r="VGX100" s="129"/>
      <c r="VGY100" s="129"/>
      <c r="VGZ100" s="129"/>
      <c r="VHA100" s="129"/>
      <c r="VHB100" s="129"/>
      <c r="VHC100" s="129"/>
      <c r="VHD100" s="129"/>
      <c r="VHE100" s="129"/>
      <c r="VHF100" s="129"/>
      <c r="VHG100" s="129"/>
      <c r="VHH100" s="129"/>
      <c r="VHI100" s="129"/>
      <c r="VHJ100" s="129"/>
      <c r="VHK100" s="129"/>
      <c r="VHL100" s="129"/>
      <c r="VHM100" s="129"/>
      <c r="VHN100" s="129"/>
      <c r="VHO100" s="129"/>
      <c r="VHP100" s="129"/>
      <c r="VHQ100" s="129"/>
      <c r="VHR100" s="129"/>
      <c r="VHS100" s="129"/>
      <c r="VHT100" s="129"/>
      <c r="VHU100" s="129"/>
      <c r="VHV100" s="129"/>
      <c r="VHW100" s="129"/>
      <c r="VHX100" s="129"/>
      <c r="VHY100" s="129"/>
      <c r="VHZ100" s="129"/>
      <c r="VIA100" s="129"/>
      <c r="VIB100" s="129"/>
      <c r="VIC100" s="129"/>
      <c r="VID100" s="129"/>
      <c r="VIE100" s="129"/>
      <c r="VIF100" s="129"/>
      <c r="VIG100" s="129"/>
      <c r="VIH100" s="129"/>
      <c r="VII100" s="129"/>
      <c r="VIJ100" s="129"/>
      <c r="VIK100" s="129"/>
      <c r="VIL100" s="129"/>
      <c r="VIM100" s="129"/>
      <c r="VIN100" s="129"/>
      <c r="VIO100" s="129"/>
      <c r="VIP100" s="129"/>
      <c r="VIQ100" s="129"/>
      <c r="VIR100" s="129"/>
      <c r="VIS100" s="129"/>
      <c r="VIT100" s="129"/>
      <c r="VIU100" s="129"/>
      <c r="VIV100" s="129"/>
      <c r="VIW100" s="129"/>
      <c r="VIX100" s="129"/>
      <c r="VIY100" s="129"/>
      <c r="VIZ100" s="129"/>
      <c r="VJA100" s="129"/>
      <c r="VJB100" s="129"/>
      <c r="VJC100" s="129"/>
      <c r="VJD100" s="129"/>
      <c r="VJE100" s="129"/>
      <c r="VJF100" s="129"/>
      <c r="VJG100" s="129"/>
      <c r="VJH100" s="129"/>
      <c r="VJI100" s="129"/>
      <c r="VJJ100" s="129"/>
      <c r="VJK100" s="129"/>
      <c r="VJL100" s="129"/>
      <c r="VJM100" s="129"/>
      <c r="VJN100" s="129"/>
      <c r="VJO100" s="129"/>
      <c r="VJP100" s="129"/>
      <c r="VJQ100" s="129"/>
      <c r="VJR100" s="129"/>
      <c r="VJS100" s="129"/>
      <c r="VJT100" s="129"/>
      <c r="VJU100" s="129"/>
      <c r="VJV100" s="129"/>
      <c r="VJW100" s="129"/>
      <c r="VJX100" s="129"/>
      <c r="VJY100" s="129"/>
      <c r="VJZ100" s="129"/>
      <c r="VKA100" s="129"/>
      <c r="VKB100" s="129"/>
      <c r="VKC100" s="129"/>
      <c r="VKD100" s="129"/>
      <c r="VKE100" s="129"/>
      <c r="VKF100" s="129"/>
      <c r="VKG100" s="129"/>
      <c r="VKH100" s="129"/>
      <c r="VKI100" s="129"/>
      <c r="VKJ100" s="129"/>
      <c r="VKK100" s="129"/>
      <c r="VKL100" s="129"/>
      <c r="VKM100" s="129"/>
      <c r="VKN100" s="129"/>
      <c r="VKO100" s="129"/>
      <c r="VKP100" s="129"/>
      <c r="VKQ100" s="129"/>
      <c r="VKR100" s="129"/>
      <c r="VKS100" s="129"/>
      <c r="VKT100" s="129"/>
      <c r="VKU100" s="129"/>
      <c r="VKV100" s="129"/>
      <c r="VKW100" s="129"/>
      <c r="VKX100" s="129"/>
      <c r="VKY100" s="129"/>
      <c r="VKZ100" s="129"/>
      <c r="VLA100" s="129"/>
      <c r="VLB100" s="129"/>
      <c r="VLC100" s="129"/>
      <c r="VLD100" s="129"/>
      <c r="VLE100" s="129"/>
      <c r="VLF100" s="129"/>
      <c r="VLG100" s="129"/>
      <c r="VLH100" s="129"/>
      <c r="VLI100" s="129"/>
      <c r="VLJ100" s="129"/>
      <c r="VLK100" s="129"/>
      <c r="VLL100" s="129"/>
      <c r="VLM100" s="129"/>
      <c r="VLN100" s="129"/>
      <c r="VLO100" s="129"/>
      <c r="VLP100" s="129"/>
      <c r="VLQ100" s="129"/>
      <c r="VLR100" s="129"/>
      <c r="VLS100" s="129"/>
      <c r="VLT100" s="129"/>
      <c r="VLU100" s="129"/>
      <c r="VLV100" s="129"/>
      <c r="VLW100" s="129"/>
      <c r="VLX100" s="129"/>
      <c r="VLY100" s="129"/>
      <c r="VLZ100" s="129"/>
      <c r="VMA100" s="129"/>
      <c r="VMB100" s="129"/>
      <c r="VMC100" s="129"/>
      <c r="VMD100" s="129"/>
      <c r="VME100" s="129"/>
      <c r="VMF100" s="129"/>
      <c r="VMG100" s="129"/>
      <c r="VMH100" s="129"/>
      <c r="VMI100" s="129"/>
      <c r="VMJ100" s="129"/>
      <c r="VMK100" s="129"/>
      <c r="VML100" s="129"/>
      <c r="VMM100" s="129"/>
      <c r="VMN100" s="129"/>
      <c r="VMO100" s="129"/>
      <c r="VMP100" s="129"/>
      <c r="VMQ100" s="129"/>
      <c r="VMR100" s="129"/>
      <c r="VMS100" s="129"/>
      <c r="VMT100" s="129"/>
      <c r="VMU100" s="129"/>
      <c r="VMV100" s="129"/>
      <c r="VMW100" s="129"/>
      <c r="VMX100" s="129"/>
      <c r="VMY100" s="129"/>
      <c r="VMZ100" s="129"/>
      <c r="VNA100" s="129"/>
      <c r="VNB100" s="129"/>
      <c r="VNC100" s="129"/>
      <c r="VND100" s="129"/>
      <c r="VNE100" s="129"/>
      <c r="VNF100" s="129"/>
      <c r="VNG100" s="129"/>
      <c r="VNH100" s="129"/>
      <c r="VNI100" s="129"/>
      <c r="VNJ100" s="129"/>
      <c r="VNK100" s="129"/>
      <c r="VNL100" s="129"/>
      <c r="VNM100" s="129"/>
      <c r="VNN100" s="129"/>
      <c r="VNO100" s="129"/>
      <c r="VNP100" s="129"/>
      <c r="VNQ100" s="129"/>
      <c r="VNR100" s="129"/>
      <c r="VNS100" s="129"/>
      <c r="VNT100" s="129"/>
      <c r="VNU100" s="129"/>
      <c r="VNV100" s="129"/>
      <c r="VNW100" s="129"/>
      <c r="VNX100" s="129"/>
      <c r="VNY100" s="129"/>
      <c r="VNZ100" s="129"/>
      <c r="VOA100" s="129"/>
      <c r="VOB100" s="129"/>
      <c r="VOC100" s="129"/>
      <c r="VOD100" s="129"/>
      <c r="VOE100" s="129"/>
      <c r="VOF100" s="129"/>
      <c r="VOG100" s="129"/>
      <c r="VOH100" s="129"/>
      <c r="VOI100" s="129"/>
      <c r="VOJ100" s="129"/>
      <c r="VOK100" s="129"/>
      <c r="VOL100" s="129"/>
      <c r="VOM100" s="129"/>
      <c r="VON100" s="129"/>
      <c r="VOO100" s="129"/>
      <c r="VOP100" s="129"/>
      <c r="VOQ100" s="129"/>
      <c r="VOR100" s="129"/>
      <c r="VOS100" s="129"/>
      <c r="VOT100" s="129"/>
      <c r="VOU100" s="129"/>
      <c r="VOV100" s="129"/>
      <c r="VOW100" s="129"/>
      <c r="VOX100" s="129"/>
      <c r="VOY100" s="129"/>
      <c r="VOZ100" s="129"/>
      <c r="VPA100" s="129"/>
      <c r="VPB100" s="129"/>
      <c r="VPC100" s="129"/>
      <c r="VPD100" s="129"/>
      <c r="VPE100" s="129"/>
      <c r="VPF100" s="129"/>
      <c r="VPG100" s="129"/>
      <c r="VPH100" s="129"/>
      <c r="VPI100" s="129"/>
      <c r="VPJ100" s="129"/>
      <c r="VPK100" s="129"/>
      <c r="VPL100" s="129"/>
      <c r="VPM100" s="129"/>
      <c r="VPN100" s="129"/>
      <c r="VPO100" s="129"/>
      <c r="VPP100" s="129"/>
      <c r="VPQ100" s="129"/>
      <c r="VPR100" s="129"/>
      <c r="VPS100" s="129"/>
      <c r="VPT100" s="129"/>
      <c r="VPU100" s="129"/>
      <c r="VPV100" s="129"/>
      <c r="VPW100" s="129"/>
      <c r="VPX100" s="129"/>
      <c r="VPY100" s="129"/>
      <c r="VPZ100" s="129"/>
      <c r="VQA100" s="129"/>
      <c r="VQB100" s="129"/>
      <c r="VQC100" s="129"/>
      <c r="VQD100" s="129"/>
      <c r="VQE100" s="129"/>
      <c r="VQF100" s="129"/>
      <c r="VQG100" s="129"/>
      <c r="VQH100" s="129"/>
      <c r="VQI100" s="129"/>
      <c r="VQJ100" s="129"/>
      <c r="VQK100" s="129"/>
      <c r="VQL100" s="129"/>
      <c r="VQM100" s="129"/>
      <c r="VQN100" s="129"/>
      <c r="VQO100" s="129"/>
      <c r="VQP100" s="129"/>
      <c r="VQQ100" s="129"/>
      <c r="VQR100" s="129"/>
      <c r="VQS100" s="129"/>
      <c r="VQT100" s="129"/>
      <c r="VQU100" s="129"/>
      <c r="VQV100" s="129"/>
      <c r="VQW100" s="129"/>
      <c r="VQX100" s="129"/>
      <c r="VQY100" s="129"/>
      <c r="VQZ100" s="129"/>
      <c r="VRA100" s="129"/>
      <c r="VRB100" s="129"/>
      <c r="VRC100" s="129"/>
      <c r="VRD100" s="129"/>
      <c r="VRE100" s="129"/>
      <c r="VRF100" s="129"/>
      <c r="VRG100" s="129"/>
      <c r="VRH100" s="129"/>
      <c r="VRI100" s="129"/>
      <c r="VRJ100" s="129"/>
      <c r="VRK100" s="129"/>
      <c r="VRL100" s="129"/>
      <c r="VRM100" s="129"/>
      <c r="VRN100" s="129"/>
      <c r="VRO100" s="129"/>
      <c r="VRP100" s="129"/>
      <c r="VRQ100" s="129"/>
      <c r="VRR100" s="129"/>
      <c r="VRS100" s="129"/>
      <c r="VRT100" s="129"/>
      <c r="VRU100" s="129"/>
      <c r="VRV100" s="129"/>
      <c r="VRW100" s="129"/>
      <c r="VRX100" s="129"/>
      <c r="VRY100" s="129"/>
      <c r="VRZ100" s="129"/>
      <c r="VSA100" s="129"/>
      <c r="VSB100" s="129"/>
      <c r="VSC100" s="129"/>
      <c r="VSD100" s="129"/>
      <c r="VSE100" s="129"/>
      <c r="VSF100" s="129"/>
      <c r="VSG100" s="129"/>
      <c r="VSH100" s="129"/>
      <c r="VSI100" s="129"/>
      <c r="VSJ100" s="129"/>
      <c r="VSK100" s="129"/>
      <c r="VSL100" s="129"/>
      <c r="VSM100" s="129"/>
      <c r="VSN100" s="129"/>
      <c r="VSO100" s="129"/>
      <c r="VSP100" s="129"/>
      <c r="VSQ100" s="129"/>
      <c r="VSR100" s="129"/>
      <c r="VSS100" s="129"/>
      <c r="VST100" s="129"/>
      <c r="VSU100" s="129"/>
      <c r="VSV100" s="129"/>
      <c r="VSW100" s="129"/>
      <c r="VSX100" s="129"/>
      <c r="VSY100" s="129"/>
      <c r="VSZ100" s="129"/>
      <c r="VTA100" s="129"/>
      <c r="VTB100" s="129"/>
      <c r="VTC100" s="129"/>
      <c r="VTD100" s="129"/>
      <c r="VTE100" s="129"/>
      <c r="VTF100" s="129"/>
      <c r="VTG100" s="129"/>
      <c r="VTH100" s="129"/>
      <c r="VTI100" s="129"/>
      <c r="VTJ100" s="129"/>
      <c r="VTK100" s="129"/>
      <c r="VTL100" s="129"/>
      <c r="VTM100" s="129"/>
      <c r="VTN100" s="129"/>
      <c r="VTO100" s="129"/>
      <c r="VTP100" s="129"/>
      <c r="VTQ100" s="129"/>
      <c r="VTR100" s="129"/>
      <c r="VTS100" s="129"/>
      <c r="VTT100" s="129"/>
      <c r="VTU100" s="129"/>
      <c r="VTV100" s="129"/>
      <c r="VTW100" s="129"/>
      <c r="VTX100" s="129"/>
      <c r="VTY100" s="129"/>
      <c r="VTZ100" s="129"/>
      <c r="VUA100" s="129"/>
      <c r="VUB100" s="129"/>
      <c r="VUC100" s="129"/>
      <c r="VUD100" s="129"/>
      <c r="VUE100" s="129"/>
      <c r="VUF100" s="129"/>
      <c r="VUG100" s="129"/>
      <c r="VUH100" s="129"/>
      <c r="VUI100" s="129"/>
      <c r="VUJ100" s="129"/>
      <c r="VUK100" s="129"/>
      <c r="VUL100" s="129"/>
      <c r="VUM100" s="129"/>
      <c r="VUN100" s="129"/>
      <c r="VUO100" s="129"/>
      <c r="VUP100" s="129"/>
      <c r="VUQ100" s="129"/>
      <c r="VUR100" s="129"/>
      <c r="VUS100" s="129"/>
      <c r="VUT100" s="129"/>
      <c r="VUU100" s="129"/>
      <c r="VUV100" s="129"/>
      <c r="VUW100" s="129"/>
      <c r="VUX100" s="129"/>
      <c r="VUY100" s="129"/>
      <c r="VUZ100" s="129"/>
      <c r="VVA100" s="129"/>
      <c r="VVB100" s="129"/>
      <c r="VVC100" s="129"/>
      <c r="VVD100" s="129"/>
      <c r="VVE100" s="129"/>
      <c r="VVF100" s="129"/>
      <c r="VVG100" s="129"/>
      <c r="VVH100" s="129"/>
      <c r="VVI100" s="129"/>
      <c r="VVJ100" s="129"/>
      <c r="VVK100" s="129"/>
      <c r="VVL100" s="129"/>
      <c r="VVM100" s="129"/>
      <c r="VVN100" s="129"/>
      <c r="VVO100" s="129"/>
      <c r="VVP100" s="129"/>
      <c r="VVQ100" s="129"/>
      <c r="VVR100" s="129"/>
      <c r="VVS100" s="129"/>
      <c r="VVT100" s="129"/>
      <c r="VVU100" s="129"/>
      <c r="VVV100" s="129"/>
      <c r="VVW100" s="129"/>
      <c r="VVX100" s="129"/>
      <c r="VVY100" s="129"/>
      <c r="VVZ100" s="129"/>
      <c r="VWA100" s="129"/>
      <c r="VWB100" s="129"/>
      <c r="VWC100" s="129"/>
      <c r="VWD100" s="129"/>
      <c r="VWE100" s="129"/>
      <c r="VWF100" s="129"/>
      <c r="VWG100" s="129"/>
      <c r="VWH100" s="129"/>
      <c r="VWI100" s="129"/>
      <c r="VWJ100" s="129"/>
      <c r="VWK100" s="129"/>
      <c r="VWL100" s="129"/>
      <c r="VWM100" s="129"/>
      <c r="VWN100" s="129"/>
      <c r="VWO100" s="129"/>
      <c r="VWP100" s="129"/>
      <c r="VWQ100" s="129"/>
      <c r="VWR100" s="129"/>
      <c r="VWS100" s="129"/>
      <c r="VWT100" s="129"/>
      <c r="VWU100" s="129"/>
      <c r="VWV100" s="129"/>
      <c r="VWW100" s="129"/>
      <c r="VWX100" s="129"/>
      <c r="VWY100" s="129"/>
      <c r="VWZ100" s="129"/>
      <c r="VXA100" s="129"/>
      <c r="VXB100" s="129"/>
      <c r="VXC100" s="129"/>
      <c r="VXD100" s="129"/>
      <c r="VXE100" s="129"/>
      <c r="VXF100" s="129"/>
      <c r="VXG100" s="129"/>
      <c r="VXH100" s="129"/>
      <c r="VXI100" s="129"/>
      <c r="VXJ100" s="129"/>
      <c r="VXK100" s="129"/>
      <c r="VXL100" s="129"/>
      <c r="VXM100" s="129"/>
      <c r="VXN100" s="129"/>
      <c r="VXO100" s="129"/>
      <c r="VXP100" s="129"/>
      <c r="VXQ100" s="129"/>
      <c r="VXR100" s="129"/>
      <c r="VXS100" s="129"/>
      <c r="VXT100" s="129"/>
      <c r="VXU100" s="129"/>
      <c r="VXV100" s="129"/>
      <c r="VXW100" s="129"/>
      <c r="VXX100" s="129"/>
      <c r="VXY100" s="129"/>
      <c r="VXZ100" s="129"/>
      <c r="VYA100" s="129"/>
      <c r="VYB100" s="129"/>
      <c r="VYC100" s="129"/>
      <c r="VYD100" s="129"/>
      <c r="VYE100" s="129"/>
      <c r="VYF100" s="129"/>
      <c r="VYG100" s="129"/>
      <c r="VYH100" s="129"/>
      <c r="VYI100" s="129"/>
      <c r="VYJ100" s="129"/>
      <c r="VYK100" s="129"/>
      <c r="VYL100" s="129"/>
      <c r="VYM100" s="129"/>
      <c r="VYN100" s="129"/>
      <c r="VYO100" s="129"/>
      <c r="VYP100" s="129"/>
      <c r="VYQ100" s="129"/>
      <c r="VYR100" s="129"/>
      <c r="VYS100" s="129"/>
      <c r="VYT100" s="129"/>
      <c r="VYU100" s="129"/>
      <c r="VYV100" s="129"/>
      <c r="VYW100" s="129"/>
      <c r="VYX100" s="129"/>
      <c r="VYY100" s="129"/>
      <c r="VYZ100" s="129"/>
      <c r="VZA100" s="129"/>
      <c r="VZB100" s="129"/>
      <c r="VZC100" s="129"/>
      <c r="VZD100" s="129"/>
      <c r="VZE100" s="129"/>
      <c r="VZF100" s="129"/>
      <c r="VZG100" s="129"/>
      <c r="VZH100" s="129"/>
      <c r="VZI100" s="129"/>
      <c r="VZJ100" s="129"/>
      <c r="VZK100" s="129"/>
      <c r="VZL100" s="129"/>
      <c r="VZM100" s="129"/>
      <c r="VZN100" s="129"/>
      <c r="VZO100" s="129"/>
      <c r="VZP100" s="129"/>
      <c r="VZQ100" s="129"/>
      <c r="VZR100" s="129"/>
      <c r="VZS100" s="129"/>
      <c r="VZT100" s="129"/>
      <c r="VZU100" s="129"/>
      <c r="VZV100" s="129"/>
      <c r="VZW100" s="129"/>
      <c r="VZX100" s="129"/>
      <c r="VZY100" s="129"/>
      <c r="VZZ100" s="129"/>
      <c r="WAA100" s="129"/>
      <c r="WAB100" s="129"/>
      <c r="WAC100" s="129"/>
      <c r="WAD100" s="129"/>
      <c r="WAE100" s="129"/>
      <c r="WAF100" s="129"/>
      <c r="WAG100" s="129"/>
      <c r="WAH100" s="129"/>
      <c r="WAI100" s="129"/>
      <c r="WAJ100" s="129"/>
      <c r="WAK100" s="129"/>
      <c r="WAL100" s="129"/>
      <c r="WAM100" s="129"/>
      <c r="WAN100" s="129"/>
      <c r="WAO100" s="129"/>
      <c r="WAP100" s="129"/>
      <c r="WAQ100" s="129"/>
      <c r="WAR100" s="129"/>
      <c r="WAS100" s="129"/>
      <c r="WAT100" s="129"/>
      <c r="WAU100" s="129"/>
      <c r="WAV100" s="129"/>
      <c r="WAW100" s="129"/>
      <c r="WAX100" s="129"/>
      <c r="WAY100" s="129"/>
      <c r="WAZ100" s="129"/>
      <c r="WBA100" s="129"/>
      <c r="WBB100" s="129"/>
      <c r="WBC100" s="129"/>
      <c r="WBD100" s="129"/>
      <c r="WBE100" s="129"/>
      <c r="WBF100" s="129"/>
      <c r="WBG100" s="129"/>
      <c r="WBH100" s="129"/>
      <c r="WBI100" s="129"/>
      <c r="WBJ100" s="129"/>
      <c r="WBK100" s="129"/>
      <c r="WBL100" s="129"/>
      <c r="WBM100" s="129"/>
      <c r="WBN100" s="129"/>
      <c r="WBO100" s="129"/>
      <c r="WBP100" s="129"/>
      <c r="WBQ100" s="129"/>
      <c r="WBR100" s="129"/>
      <c r="WBS100" s="129"/>
      <c r="WBT100" s="129"/>
      <c r="WBU100" s="129"/>
      <c r="WBV100" s="129"/>
      <c r="WBW100" s="129"/>
      <c r="WBX100" s="129"/>
      <c r="WBY100" s="129"/>
      <c r="WBZ100" s="129"/>
      <c r="WCA100" s="129"/>
      <c r="WCB100" s="129"/>
      <c r="WCC100" s="129"/>
      <c r="WCD100" s="129"/>
      <c r="WCE100" s="129"/>
      <c r="WCF100" s="129"/>
      <c r="WCG100" s="129"/>
      <c r="WCH100" s="129"/>
      <c r="WCI100" s="129"/>
      <c r="WCJ100" s="129"/>
      <c r="WCK100" s="129"/>
      <c r="WCL100" s="129"/>
      <c r="WCM100" s="129"/>
      <c r="WCN100" s="129"/>
      <c r="WCO100" s="129"/>
      <c r="WCP100" s="129"/>
      <c r="WCQ100" s="129"/>
      <c r="WCR100" s="129"/>
      <c r="WCS100" s="129"/>
      <c r="WCT100" s="129"/>
      <c r="WCU100" s="129"/>
      <c r="WCV100" s="129"/>
      <c r="WCW100" s="129"/>
      <c r="WCX100" s="129"/>
      <c r="WCY100" s="129"/>
      <c r="WCZ100" s="129"/>
      <c r="WDA100" s="129"/>
      <c r="WDB100" s="129"/>
      <c r="WDC100" s="129"/>
      <c r="WDD100" s="129"/>
      <c r="WDE100" s="129"/>
      <c r="WDF100" s="129"/>
      <c r="WDG100" s="129"/>
      <c r="WDH100" s="129"/>
      <c r="WDI100" s="129"/>
      <c r="WDJ100" s="129"/>
      <c r="WDK100" s="129"/>
      <c r="WDL100" s="129"/>
      <c r="WDM100" s="129"/>
      <c r="WDN100" s="129"/>
      <c r="WDO100" s="129"/>
      <c r="WDP100" s="129"/>
      <c r="WDQ100" s="129"/>
      <c r="WDR100" s="129"/>
      <c r="WDS100" s="129"/>
      <c r="WDT100" s="129"/>
      <c r="WDU100" s="129"/>
      <c r="WDV100" s="129"/>
      <c r="WDW100" s="129"/>
      <c r="WDX100" s="129"/>
      <c r="WDY100" s="129"/>
      <c r="WDZ100" s="129"/>
      <c r="WEA100" s="129"/>
      <c r="WEB100" s="129"/>
      <c r="WEC100" s="129"/>
      <c r="WED100" s="129"/>
      <c r="WEE100" s="129"/>
      <c r="WEF100" s="129"/>
      <c r="WEG100" s="129"/>
      <c r="WEH100" s="129"/>
      <c r="WEI100" s="129"/>
      <c r="WEJ100" s="129"/>
      <c r="WEK100" s="129"/>
      <c r="WEL100" s="129"/>
      <c r="WEM100" s="129"/>
      <c r="WEN100" s="129"/>
      <c r="WEO100" s="129"/>
      <c r="WEP100" s="129"/>
      <c r="WEQ100" s="129"/>
      <c r="WER100" s="129"/>
      <c r="WES100" s="129"/>
      <c r="WET100" s="129"/>
      <c r="WEU100" s="129"/>
      <c r="WEV100" s="129"/>
      <c r="WEW100" s="129"/>
      <c r="WEX100" s="129"/>
      <c r="WEY100" s="129"/>
      <c r="WEZ100" s="129"/>
      <c r="WFA100" s="129"/>
      <c r="WFB100" s="129"/>
      <c r="WFC100" s="129"/>
      <c r="WFD100" s="129"/>
      <c r="WFE100" s="129"/>
      <c r="WFF100" s="129"/>
      <c r="WFG100" s="129"/>
      <c r="WFH100" s="129"/>
      <c r="WFI100" s="129"/>
      <c r="WFJ100" s="129"/>
      <c r="WFK100" s="129"/>
      <c r="WFL100" s="129"/>
      <c r="WFM100" s="129"/>
      <c r="WFN100" s="129"/>
      <c r="WFO100" s="129"/>
      <c r="WFP100" s="129"/>
      <c r="WFQ100" s="129"/>
      <c r="WFR100" s="129"/>
      <c r="WFS100" s="129"/>
      <c r="WFT100" s="129"/>
      <c r="WFU100" s="129"/>
      <c r="WFV100" s="129"/>
      <c r="WFW100" s="129"/>
      <c r="WFX100" s="129"/>
      <c r="WFY100" s="129"/>
      <c r="WFZ100" s="129"/>
      <c r="WGA100" s="129"/>
      <c r="WGB100" s="129"/>
      <c r="WGC100" s="129"/>
      <c r="WGD100" s="129"/>
      <c r="WGE100" s="129"/>
      <c r="WGF100" s="129"/>
      <c r="WGG100" s="129"/>
      <c r="WGH100" s="129"/>
      <c r="WGI100" s="129"/>
      <c r="WGJ100" s="129"/>
      <c r="WGK100" s="129"/>
      <c r="WGL100" s="129"/>
      <c r="WGM100" s="129"/>
      <c r="WGN100" s="129"/>
      <c r="WGO100" s="129"/>
      <c r="WGP100" s="129"/>
      <c r="WGQ100" s="129"/>
      <c r="WGR100" s="129"/>
      <c r="WGS100" s="129"/>
      <c r="WGT100" s="129"/>
      <c r="WGU100" s="129"/>
      <c r="WGV100" s="129"/>
      <c r="WGW100" s="129"/>
      <c r="WGX100" s="129"/>
      <c r="WGY100" s="129"/>
      <c r="WGZ100" s="129"/>
      <c r="WHA100" s="129"/>
      <c r="WHB100" s="129"/>
      <c r="WHC100" s="129"/>
      <c r="WHD100" s="129"/>
      <c r="WHE100" s="129"/>
      <c r="WHF100" s="129"/>
      <c r="WHG100" s="129"/>
      <c r="WHH100" s="129"/>
      <c r="WHI100" s="129"/>
      <c r="WHJ100" s="129"/>
      <c r="WHK100" s="129"/>
      <c r="WHL100" s="129"/>
      <c r="WHM100" s="129"/>
      <c r="WHN100" s="129"/>
      <c r="WHO100" s="129"/>
      <c r="WHP100" s="129"/>
      <c r="WHQ100" s="129"/>
      <c r="WHR100" s="129"/>
      <c r="WHS100" s="129"/>
      <c r="WHT100" s="129"/>
      <c r="WHU100" s="129"/>
      <c r="WHV100" s="129"/>
      <c r="WHW100" s="129"/>
      <c r="WHX100" s="129"/>
      <c r="WHY100" s="129"/>
      <c r="WHZ100" s="129"/>
      <c r="WIA100" s="129"/>
      <c r="WIB100" s="129"/>
      <c r="WIC100" s="129"/>
      <c r="WID100" s="129"/>
      <c r="WIE100" s="129"/>
      <c r="WIF100" s="129"/>
      <c r="WIG100" s="129"/>
      <c r="WIH100" s="129"/>
      <c r="WII100" s="129"/>
      <c r="WIJ100" s="129"/>
      <c r="WIK100" s="129"/>
      <c r="WIL100" s="129"/>
      <c r="WIM100" s="129"/>
      <c r="WIN100" s="129"/>
      <c r="WIO100" s="129"/>
      <c r="WIP100" s="129"/>
      <c r="WIQ100" s="129"/>
      <c r="WIR100" s="129"/>
      <c r="WIS100" s="129"/>
      <c r="WIT100" s="129"/>
      <c r="WIU100" s="129"/>
      <c r="WIV100" s="129"/>
      <c r="WIW100" s="129"/>
      <c r="WIX100" s="129"/>
      <c r="WIY100" s="129"/>
      <c r="WIZ100" s="129"/>
      <c r="WJA100" s="129"/>
      <c r="WJB100" s="129"/>
      <c r="WJC100" s="129"/>
      <c r="WJD100" s="129"/>
      <c r="WJE100" s="129"/>
      <c r="WJF100" s="129"/>
      <c r="WJG100" s="129"/>
      <c r="WJH100" s="129"/>
      <c r="WJI100" s="129"/>
      <c r="WJJ100" s="129"/>
      <c r="WJK100" s="129"/>
      <c r="WJL100" s="129"/>
      <c r="WJM100" s="129"/>
      <c r="WJN100" s="129"/>
      <c r="WJO100" s="129"/>
      <c r="WJP100" s="129"/>
      <c r="WJQ100" s="129"/>
      <c r="WJR100" s="129"/>
      <c r="WJS100" s="129"/>
      <c r="WJT100" s="129"/>
      <c r="WJU100" s="129"/>
      <c r="WJV100" s="129"/>
      <c r="WJW100" s="129"/>
      <c r="WJX100" s="129"/>
      <c r="WJY100" s="129"/>
      <c r="WJZ100" s="129"/>
      <c r="WKA100" s="129"/>
      <c r="WKB100" s="129"/>
      <c r="WKC100" s="129"/>
      <c r="WKD100" s="129"/>
      <c r="WKE100" s="129"/>
      <c r="WKF100" s="129"/>
      <c r="WKG100" s="129"/>
      <c r="WKH100" s="129"/>
      <c r="WKI100" s="129"/>
      <c r="WKJ100" s="129"/>
      <c r="WKK100" s="129"/>
      <c r="WKL100" s="129"/>
      <c r="WKM100" s="129"/>
      <c r="WKN100" s="129"/>
      <c r="WKO100" s="129"/>
      <c r="WKP100" s="129"/>
      <c r="WKQ100" s="129"/>
      <c r="WKR100" s="129"/>
      <c r="WKS100" s="129"/>
      <c r="WKT100" s="129"/>
      <c r="WKU100" s="129"/>
      <c r="WKV100" s="129"/>
      <c r="WKW100" s="129"/>
      <c r="WKX100" s="129"/>
      <c r="WKY100" s="129"/>
      <c r="WKZ100" s="129"/>
      <c r="WLA100" s="129"/>
      <c r="WLB100" s="129"/>
      <c r="WLC100" s="129"/>
      <c r="WLD100" s="129"/>
      <c r="WLE100" s="129"/>
      <c r="WLF100" s="129"/>
      <c r="WLG100" s="129"/>
      <c r="WLH100" s="129"/>
      <c r="WLI100" s="129"/>
      <c r="WLJ100" s="129"/>
      <c r="WLK100" s="129"/>
      <c r="WLL100" s="129"/>
      <c r="WLM100" s="129"/>
      <c r="WLN100" s="129"/>
      <c r="WLO100" s="129"/>
      <c r="WLP100" s="129"/>
      <c r="WLQ100" s="129"/>
      <c r="WLR100" s="129"/>
      <c r="WLS100" s="129"/>
      <c r="WLT100" s="129"/>
      <c r="WLU100" s="129"/>
      <c r="WLV100" s="129"/>
      <c r="WLW100" s="129"/>
      <c r="WLX100" s="129"/>
      <c r="WLY100" s="129"/>
      <c r="WLZ100" s="129"/>
      <c r="WMA100" s="129"/>
      <c r="WMB100" s="129"/>
      <c r="WMC100" s="129"/>
      <c r="WMD100" s="129"/>
      <c r="WME100" s="129"/>
      <c r="WMF100" s="129"/>
      <c r="WMG100" s="129"/>
      <c r="WMH100" s="129"/>
      <c r="WMI100" s="129"/>
      <c r="WMJ100" s="129"/>
      <c r="WMK100" s="129"/>
      <c r="WML100" s="129"/>
      <c r="WMM100" s="129"/>
      <c r="WMN100" s="129"/>
      <c r="WMO100" s="129"/>
      <c r="WMP100" s="129"/>
      <c r="WMQ100" s="129"/>
      <c r="WMR100" s="129"/>
      <c r="WMS100" s="129"/>
      <c r="WMT100" s="129"/>
      <c r="WMU100" s="129"/>
      <c r="WMV100" s="129"/>
      <c r="WMW100" s="129"/>
      <c r="WMX100" s="129"/>
      <c r="WMY100" s="129"/>
      <c r="WMZ100" s="129"/>
      <c r="WNA100" s="129"/>
      <c r="WNB100" s="129"/>
      <c r="WNC100" s="129"/>
      <c r="WND100" s="129"/>
      <c r="WNE100" s="129"/>
      <c r="WNF100" s="129"/>
      <c r="WNG100" s="129"/>
      <c r="WNH100" s="129"/>
      <c r="WNI100" s="129"/>
      <c r="WNJ100" s="129"/>
      <c r="WNK100" s="129"/>
      <c r="WNL100" s="129"/>
      <c r="WNM100" s="129"/>
      <c r="WNN100" s="129"/>
      <c r="WNO100" s="129"/>
      <c r="WNP100" s="129"/>
      <c r="WNQ100" s="129"/>
      <c r="WNR100" s="129"/>
      <c r="WNS100" s="129"/>
      <c r="WNT100" s="129"/>
      <c r="WNU100" s="129"/>
      <c r="WNV100" s="129"/>
      <c r="WNW100" s="129"/>
      <c r="WNX100" s="129"/>
      <c r="WNY100" s="129"/>
      <c r="WNZ100" s="129"/>
      <c r="WOA100" s="129"/>
      <c r="WOB100" s="129"/>
      <c r="WOC100" s="129"/>
      <c r="WOD100" s="129"/>
      <c r="WOE100" s="129"/>
      <c r="WOF100" s="129"/>
      <c r="WOG100" s="129"/>
      <c r="WOH100" s="129"/>
      <c r="WOI100" s="129"/>
      <c r="WOJ100" s="129"/>
      <c r="WOK100" s="129"/>
      <c r="WOL100" s="129"/>
      <c r="WOM100" s="129"/>
      <c r="WON100" s="129"/>
      <c r="WOO100" s="129"/>
      <c r="WOP100" s="129"/>
      <c r="WOQ100" s="129"/>
      <c r="WOR100" s="129"/>
      <c r="WOS100" s="129"/>
      <c r="WOT100" s="129"/>
      <c r="WOU100" s="129"/>
      <c r="WOV100" s="129"/>
      <c r="WOW100" s="129"/>
      <c r="WOX100" s="129"/>
      <c r="WOY100" s="129"/>
      <c r="WOZ100" s="129"/>
      <c r="WPA100" s="129"/>
      <c r="WPB100" s="129"/>
      <c r="WPC100" s="129"/>
      <c r="WPD100" s="129"/>
      <c r="WPE100" s="129"/>
      <c r="WPF100" s="129"/>
      <c r="WPG100" s="129"/>
      <c r="WPH100" s="129"/>
      <c r="WPI100" s="129"/>
      <c r="WPJ100" s="129"/>
      <c r="WPK100" s="129"/>
      <c r="WPL100" s="129"/>
      <c r="WPM100" s="129"/>
      <c r="WPN100" s="129"/>
      <c r="WPO100" s="129"/>
      <c r="WPP100" s="129"/>
      <c r="WPQ100" s="129"/>
      <c r="WPR100" s="129"/>
      <c r="WPS100" s="129"/>
      <c r="WPT100" s="129"/>
      <c r="WPU100" s="129"/>
      <c r="WPV100" s="129"/>
      <c r="WPW100" s="129"/>
      <c r="WPX100" s="129"/>
      <c r="WPY100" s="129"/>
      <c r="WPZ100" s="129"/>
      <c r="WQA100" s="129"/>
      <c r="WQB100" s="129"/>
      <c r="WQC100" s="129"/>
      <c r="WQD100" s="129"/>
      <c r="WQE100" s="129"/>
      <c r="WQF100" s="129"/>
      <c r="WQG100" s="129"/>
      <c r="WQH100" s="129"/>
      <c r="WQI100" s="129"/>
      <c r="WQJ100" s="129"/>
      <c r="WQK100" s="129"/>
      <c r="WQL100" s="129"/>
      <c r="WQM100" s="129"/>
      <c r="WQN100" s="129"/>
      <c r="WQO100" s="129"/>
      <c r="WQP100" s="129"/>
      <c r="WQQ100" s="129"/>
      <c r="WQR100" s="129"/>
      <c r="WQS100" s="129"/>
      <c r="WQT100" s="129"/>
      <c r="WQU100" s="129"/>
      <c r="WQV100" s="129"/>
      <c r="WQW100" s="129"/>
      <c r="WQX100" s="129"/>
      <c r="WQY100" s="129"/>
      <c r="WQZ100" s="129"/>
      <c r="WRA100" s="129"/>
      <c r="WRB100" s="129"/>
      <c r="WRC100" s="129"/>
      <c r="WRD100" s="129"/>
      <c r="WRE100" s="129"/>
      <c r="WRF100" s="129"/>
      <c r="WRG100" s="129"/>
      <c r="WRH100" s="129"/>
      <c r="WRI100" s="129"/>
      <c r="WRJ100" s="129"/>
      <c r="WRK100" s="129"/>
      <c r="WRL100" s="129"/>
      <c r="WRM100" s="129"/>
      <c r="WRN100" s="129"/>
      <c r="WRO100" s="129"/>
      <c r="WRP100" s="129"/>
      <c r="WRQ100" s="129"/>
      <c r="WRR100" s="129"/>
      <c r="WRS100" s="129"/>
      <c r="WRT100" s="129"/>
      <c r="WRU100" s="129"/>
      <c r="WRV100" s="129"/>
      <c r="WRW100" s="129"/>
      <c r="WRX100" s="129"/>
      <c r="WRY100" s="129"/>
      <c r="WRZ100" s="129"/>
      <c r="WSA100" s="129"/>
      <c r="WSB100" s="129"/>
      <c r="WSC100" s="129"/>
      <c r="WSD100" s="129"/>
      <c r="WSE100" s="129"/>
      <c r="WSF100" s="129"/>
      <c r="WSG100" s="129"/>
      <c r="WSH100" s="129"/>
      <c r="WSI100" s="129"/>
      <c r="WSJ100" s="129"/>
      <c r="WSK100" s="129"/>
      <c r="WSL100" s="129"/>
      <c r="WSM100" s="129"/>
      <c r="WSN100" s="129"/>
      <c r="WSO100" s="129"/>
    </row>
    <row r="101" spans="1:16057" s="47" customFormat="1" ht="24" x14ac:dyDescent="0.2">
      <c r="A101" s="16" t="s">
        <v>20</v>
      </c>
      <c r="B101" s="16" t="s">
        <v>29</v>
      </c>
      <c r="C101" s="16" t="s">
        <v>673</v>
      </c>
      <c r="D101" s="16" t="s">
        <v>126</v>
      </c>
      <c r="E101" s="16" t="s">
        <v>33</v>
      </c>
      <c r="F101" s="307">
        <v>40</v>
      </c>
      <c r="G101" s="16">
        <v>8</v>
      </c>
      <c r="H101" s="16">
        <v>33</v>
      </c>
      <c r="I101" s="16">
        <f t="shared" ref="I101:I127" si="29">G101*H101</f>
        <v>264</v>
      </c>
      <c r="J101" s="137">
        <v>2023</v>
      </c>
      <c r="K101" s="70">
        <v>44927</v>
      </c>
      <c r="L101" s="147">
        <v>45199</v>
      </c>
      <c r="M101" s="84">
        <f t="shared" si="23"/>
        <v>10560</v>
      </c>
      <c r="N101" s="148"/>
      <c r="O101" s="148"/>
      <c r="P101" s="57">
        <f>M101*4%</f>
        <v>422.40000000000003</v>
      </c>
      <c r="Q101" s="148"/>
      <c r="R101" s="57">
        <f>SUM(M101:Q101)</f>
        <v>10982.4</v>
      </c>
      <c r="S101" s="305" t="s">
        <v>815</v>
      </c>
      <c r="T101" s="16" t="s">
        <v>907</v>
      </c>
    </row>
    <row r="102" spans="1:16057" s="47" customFormat="1" ht="24" x14ac:dyDescent="0.2">
      <c r="A102" s="16" t="s">
        <v>20</v>
      </c>
      <c r="B102" s="16" t="s">
        <v>29</v>
      </c>
      <c r="C102" s="16" t="s">
        <v>673</v>
      </c>
      <c r="D102" s="16" t="s">
        <v>126</v>
      </c>
      <c r="E102" s="16" t="s">
        <v>33</v>
      </c>
      <c r="F102" s="307">
        <v>30</v>
      </c>
      <c r="G102" s="16">
        <v>13</v>
      </c>
      <c r="H102" s="16">
        <v>12</v>
      </c>
      <c r="I102" s="16">
        <f t="shared" si="29"/>
        <v>156</v>
      </c>
      <c r="J102" s="137">
        <v>2023</v>
      </c>
      <c r="K102" s="70">
        <v>45200</v>
      </c>
      <c r="L102" s="147">
        <v>45291</v>
      </c>
      <c r="M102" s="84">
        <f t="shared" si="23"/>
        <v>4680</v>
      </c>
      <c r="N102" s="148"/>
      <c r="O102" s="148"/>
      <c r="P102" s="57">
        <f t="shared" ref="P102:P124" si="30">M102*4%</f>
        <v>187.20000000000002</v>
      </c>
      <c r="Q102" s="148"/>
      <c r="R102" s="57">
        <f t="shared" ref="R102:R127" si="31">SUM(M102:Q102)</f>
        <v>4867.2</v>
      </c>
      <c r="S102" s="305" t="s">
        <v>863</v>
      </c>
      <c r="T102" s="16" t="s">
        <v>907</v>
      </c>
    </row>
    <row r="103" spans="1:16057" s="47" customFormat="1" ht="24" hidden="1" x14ac:dyDescent="0.2">
      <c r="A103" s="16" t="s">
        <v>20</v>
      </c>
      <c r="B103" s="16" t="s">
        <v>29</v>
      </c>
      <c r="C103" s="16" t="s">
        <v>673</v>
      </c>
      <c r="D103" s="16" t="s">
        <v>126</v>
      </c>
      <c r="E103" s="16" t="s">
        <v>33</v>
      </c>
      <c r="F103" s="307">
        <v>30</v>
      </c>
      <c r="G103" s="16">
        <v>13</v>
      </c>
      <c r="H103" s="16">
        <v>48</v>
      </c>
      <c r="I103" s="16">
        <f t="shared" si="29"/>
        <v>624</v>
      </c>
      <c r="J103" s="137">
        <v>2024</v>
      </c>
      <c r="K103" s="70">
        <v>45292</v>
      </c>
      <c r="L103" s="147">
        <v>45657</v>
      </c>
      <c r="M103" s="84">
        <f t="shared" si="23"/>
        <v>18720</v>
      </c>
      <c r="N103" s="148"/>
      <c r="O103" s="148"/>
      <c r="P103" s="57">
        <f t="shared" si="30"/>
        <v>748.80000000000007</v>
      </c>
      <c r="Q103" s="148"/>
      <c r="R103" s="57">
        <f t="shared" si="31"/>
        <v>19468.8</v>
      </c>
      <c r="S103" s="305" t="s">
        <v>863</v>
      </c>
      <c r="T103" s="16" t="s">
        <v>907</v>
      </c>
    </row>
    <row r="104" spans="1:16057" s="47" customFormat="1" ht="24" hidden="1" x14ac:dyDescent="0.2">
      <c r="A104" s="16" t="s">
        <v>20</v>
      </c>
      <c r="B104" s="16" t="s">
        <v>29</v>
      </c>
      <c r="C104" s="16" t="s">
        <v>673</v>
      </c>
      <c r="D104" s="16" t="s">
        <v>126</v>
      </c>
      <c r="E104" s="16" t="s">
        <v>33</v>
      </c>
      <c r="F104" s="307">
        <v>30</v>
      </c>
      <c r="G104" s="16">
        <v>13</v>
      </c>
      <c r="H104" s="16">
        <v>24</v>
      </c>
      <c r="I104" s="16">
        <f t="shared" si="29"/>
        <v>312</v>
      </c>
      <c r="J104" s="137">
        <v>2025</v>
      </c>
      <c r="K104" s="70">
        <v>45658</v>
      </c>
      <c r="L104" s="147">
        <v>45838</v>
      </c>
      <c r="M104" s="84">
        <f t="shared" si="23"/>
        <v>9360</v>
      </c>
      <c r="N104" s="148"/>
      <c r="O104" s="148"/>
      <c r="P104" s="57">
        <f t="shared" si="30"/>
        <v>374.40000000000003</v>
      </c>
      <c r="Q104" s="148"/>
      <c r="R104" s="57">
        <f t="shared" si="31"/>
        <v>9734.4</v>
      </c>
      <c r="S104" s="305" t="s">
        <v>863</v>
      </c>
      <c r="T104" s="16" t="s">
        <v>907</v>
      </c>
    </row>
    <row r="105" spans="1:16057" s="47" customFormat="1" ht="24" x14ac:dyDescent="0.2">
      <c r="A105" s="16" t="s">
        <v>20</v>
      </c>
      <c r="B105" s="16" t="s">
        <v>29</v>
      </c>
      <c r="C105" s="16" t="s">
        <v>673</v>
      </c>
      <c r="D105" s="16" t="s">
        <v>127</v>
      </c>
      <c r="E105" s="16" t="s">
        <v>33</v>
      </c>
      <c r="F105" s="307">
        <v>40</v>
      </c>
      <c r="G105" s="16">
        <v>12</v>
      </c>
      <c r="H105" s="16">
        <v>12</v>
      </c>
      <c r="I105" s="16">
        <f t="shared" si="29"/>
        <v>144</v>
      </c>
      <c r="J105" s="137">
        <v>2023</v>
      </c>
      <c r="K105" s="70">
        <v>44927</v>
      </c>
      <c r="L105" s="147">
        <v>45016</v>
      </c>
      <c r="M105" s="84">
        <f t="shared" si="23"/>
        <v>5760</v>
      </c>
      <c r="N105" s="148"/>
      <c r="O105" s="148"/>
      <c r="P105" s="57">
        <f t="shared" si="30"/>
        <v>230.4</v>
      </c>
      <c r="Q105" s="148"/>
      <c r="R105" s="57">
        <f t="shared" si="31"/>
        <v>5990.4</v>
      </c>
      <c r="S105" s="305" t="s">
        <v>696</v>
      </c>
      <c r="T105" s="16" t="s">
        <v>907</v>
      </c>
    </row>
    <row r="106" spans="1:16057" s="47" customFormat="1" ht="24" x14ac:dyDescent="0.2">
      <c r="A106" s="16" t="s">
        <v>20</v>
      </c>
      <c r="B106" s="16" t="s">
        <v>29</v>
      </c>
      <c r="C106" s="16" t="s">
        <v>673</v>
      </c>
      <c r="D106" s="16" t="s">
        <v>127</v>
      </c>
      <c r="E106" s="16" t="s">
        <v>33</v>
      </c>
      <c r="F106" s="307">
        <v>40</v>
      </c>
      <c r="G106" s="16">
        <v>8</v>
      </c>
      <c r="H106" s="16">
        <v>12</v>
      </c>
      <c r="I106" s="16">
        <f t="shared" si="29"/>
        <v>96</v>
      </c>
      <c r="J106" s="137">
        <v>2023</v>
      </c>
      <c r="K106" s="70">
        <v>45017</v>
      </c>
      <c r="L106" s="147">
        <v>45107</v>
      </c>
      <c r="M106" s="84">
        <f t="shared" si="23"/>
        <v>3840</v>
      </c>
      <c r="N106" s="148"/>
      <c r="O106" s="148"/>
      <c r="P106" s="57">
        <f t="shared" si="30"/>
        <v>153.6</v>
      </c>
      <c r="Q106" s="148"/>
      <c r="R106" s="57">
        <f t="shared" si="31"/>
        <v>3993.6</v>
      </c>
      <c r="S106" s="305" t="s">
        <v>813</v>
      </c>
      <c r="T106" s="16" t="s">
        <v>907</v>
      </c>
    </row>
    <row r="107" spans="1:16057" s="47" customFormat="1" ht="24" x14ac:dyDescent="0.2">
      <c r="A107" s="16" t="s">
        <v>20</v>
      </c>
      <c r="B107" s="16" t="s">
        <v>29</v>
      </c>
      <c r="C107" s="16" t="s">
        <v>673</v>
      </c>
      <c r="D107" s="16" t="s">
        <v>127</v>
      </c>
      <c r="E107" s="16" t="s">
        <v>33</v>
      </c>
      <c r="F107" s="307">
        <v>40</v>
      </c>
      <c r="G107" s="16">
        <v>8</v>
      </c>
      <c r="H107" s="16">
        <v>9</v>
      </c>
      <c r="I107" s="16">
        <f t="shared" si="29"/>
        <v>72</v>
      </c>
      <c r="J107" s="137">
        <v>2023</v>
      </c>
      <c r="K107" s="70">
        <v>45108</v>
      </c>
      <c r="L107" s="147">
        <v>45199</v>
      </c>
      <c r="M107" s="84">
        <f t="shared" si="23"/>
        <v>2880</v>
      </c>
      <c r="N107" s="148"/>
      <c r="O107" s="148"/>
      <c r="P107" s="57">
        <f t="shared" si="30"/>
        <v>115.2</v>
      </c>
      <c r="Q107" s="148"/>
      <c r="R107" s="57">
        <f t="shared" si="31"/>
        <v>2995.2</v>
      </c>
      <c r="S107" s="305" t="s">
        <v>814</v>
      </c>
      <c r="T107" s="16" t="s">
        <v>907</v>
      </c>
    </row>
    <row r="108" spans="1:16057" s="47" customFormat="1" ht="24" x14ac:dyDescent="0.2">
      <c r="A108" s="16" t="s">
        <v>20</v>
      </c>
      <c r="B108" s="16" t="s">
        <v>29</v>
      </c>
      <c r="C108" s="16" t="s">
        <v>673</v>
      </c>
      <c r="D108" s="16" t="s">
        <v>127</v>
      </c>
      <c r="E108" s="16" t="s">
        <v>33</v>
      </c>
      <c r="F108" s="307">
        <v>30</v>
      </c>
      <c r="G108" s="16">
        <v>13</v>
      </c>
      <c r="H108" s="16">
        <v>12</v>
      </c>
      <c r="I108" s="16">
        <f t="shared" si="29"/>
        <v>156</v>
      </c>
      <c r="J108" s="137">
        <v>2023</v>
      </c>
      <c r="K108" s="70">
        <v>45200</v>
      </c>
      <c r="L108" s="147">
        <v>45291</v>
      </c>
      <c r="M108" s="84">
        <f t="shared" si="23"/>
        <v>4680</v>
      </c>
      <c r="N108" s="148"/>
      <c r="O108" s="148"/>
      <c r="P108" s="57">
        <f t="shared" si="30"/>
        <v>187.20000000000002</v>
      </c>
      <c r="Q108" s="148"/>
      <c r="R108" s="57">
        <f t="shared" si="31"/>
        <v>4867.2</v>
      </c>
      <c r="S108" s="305" t="s">
        <v>863</v>
      </c>
      <c r="T108" s="16" t="s">
        <v>907</v>
      </c>
    </row>
    <row r="109" spans="1:16057" s="47" customFormat="1" ht="24" hidden="1" x14ac:dyDescent="0.2">
      <c r="A109" s="16" t="s">
        <v>20</v>
      </c>
      <c r="B109" s="16" t="s">
        <v>29</v>
      </c>
      <c r="C109" s="16" t="s">
        <v>673</v>
      </c>
      <c r="D109" s="16" t="s">
        <v>127</v>
      </c>
      <c r="E109" s="16" t="s">
        <v>33</v>
      </c>
      <c r="F109" s="307">
        <v>30</v>
      </c>
      <c r="G109" s="16">
        <v>13</v>
      </c>
      <c r="H109" s="16">
        <v>48</v>
      </c>
      <c r="I109" s="16">
        <f t="shared" si="29"/>
        <v>624</v>
      </c>
      <c r="J109" s="137">
        <v>2024</v>
      </c>
      <c r="K109" s="70">
        <v>45292</v>
      </c>
      <c r="L109" s="147">
        <v>45657</v>
      </c>
      <c r="M109" s="84">
        <f t="shared" si="23"/>
        <v>18720</v>
      </c>
      <c r="N109" s="148"/>
      <c r="O109" s="148"/>
      <c r="P109" s="57">
        <f t="shared" si="30"/>
        <v>748.80000000000007</v>
      </c>
      <c r="Q109" s="148"/>
      <c r="R109" s="57">
        <f t="shared" si="31"/>
        <v>19468.8</v>
      </c>
      <c r="S109" s="305" t="s">
        <v>863</v>
      </c>
      <c r="T109" s="16" t="s">
        <v>907</v>
      </c>
    </row>
    <row r="110" spans="1:16057" s="47" customFormat="1" ht="24" hidden="1" x14ac:dyDescent="0.2">
      <c r="A110" s="16" t="s">
        <v>20</v>
      </c>
      <c r="B110" s="16" t="s">
        <v>29</v>
      </c>
      <c r="C110" s="16" t="s">
        <v>673</v>
      </c>
      <c r="D110" s="16" t="s">
        <v>127</v>
      </c>
      <c r="E110" s="16" t="s">
        <v>33</v>
      </c>
      <c r="F110" s="307">
        <v>30</v>
      </c>
      <c r="G110" s="16">
        <v>13</v>
      </c>
      <c r="H110" s="16">
        <v>24</v>
      </c>
      <c r="I110" s="16">
        <f t="shared" si="29"/>
        <v>312</v>
      </c>
      <c r="J110" s="137">
        <v>2025</v>
      </c>
      <c r="K110" s="70">
        <v>45658</v>
      </c>
      <c r="L110" s="147">
        <v>45838</v>
      </c>
      <c r="M110" s="84">
        <f t="shared" si="23"/>
        <v>9360</v>
      </c>
      <c r="N110" s="148"/>
      <c r="O110" s="148"/>
      <c r="P110" s="57">
        <f t="shared" si="30"/>
        <v>374.40000000000003</v>
      </c>
      <c r="Q110" s="148"/>
      <c r="R110" s="57">
        <f t="shared" si="31"/>
        <v>9734.4</v>
      </c>
      <c r="S110" s="305" t="s">
        <v>863</v>
      </c>
      <c r="T110" s="16" t="s">
        <v>907</v>
      </c>
    </row>
    <row r="111" spans="1:16057" s="47" customFormat="1" ht="24" x14ac:dyDescent="0.2">
      <c r="A111" s="16" t="s">
        <v>20</v>
      </c>
      <c r="B111" s="16" t="s">
        <v>29</v>
      </c>
      <c r="C111" s="16" t="s">
        <v>673</v>
      </c>
      <c r="D111" s="16" t="s">
        <v>128</v>
      </c>
      <c r="E111" s="16" t="s">
        <v>33</v>
      </c>
      <c r="F111" s="307">
        <v>40</v>
      </c>
      <c r="G111" s="16">
        <v>11</v>
      </c>
      <c r="H111" s="16">
        <v>33</v>
      </c>
      <c r="I111" s="16">
        <f t="shared" si="29"/>
        <v>363</v>
      </c>
      <c r="J111" s="137">
        <v>2023</v>
      </c>
      <c r="K111" s="70">
        <v>44927</v>
      </c>
      <c r="L111" s="147">
        <v>45199</v>
      </c>
      <c r="M111" s="84">
        <f t="shared" si="23"/>
        <v>14520</v>
      </c>
      <c r="N111" s="148"/>
      <c r="O111" s="148"/>
      <c r="P111" s="57">
        <f t="shared" si="30"/>
        <v>580.80000000000007</v>
      </c>
      <c r="Q111" s="148"/>
      <c r="R111" s="57">
        <f t="shared" si="31"/>
        <v>15100.8</v>
      </c>
      <c r="S111" s="305" t="s">
        <v>815</v>
      </c>
      <c r="T111" s="16" t="s">
        <v>907</v>
      </c>
    </row>
    <row r="112" spans="1:16057" s="47" customFormat="1" ht="24" x14ac:dyDescent="0.2">
      <c r="A112" s="16" t="s">
        <v>20</v>
      </c>
      <c r="B112" s="16" t="s">
        <v>29</v>
      </c>
      <c r="C112" s="16" t="s">
        <v>673</v>
      </c>
      <c r="D112" s="16" t="s">
        <v>128</v>
      </c>
      <c r="E112" s="16" t="s">
        <v>33</v>
      </c>
      <c r="F112" s="307">
        <v>30</v>
      </c>
      <c r="G112" s="16">
        <v>8</v>
      </c>
      <c r="H112" s="16">
        <v>12</v>
      </c>
      <c r="I112" s="16">
        <f t="shared" si="29"/>
        <v>96</v>
      </c>
      <c r="J112" s="137">
        <v>2023</v>
      </c>
      <c r="K112" s="70">
        <v>45200</v>
      </c>
      <c r="L112" s="147">
        <v>45291</v>
      </c>
      <c r="M112" s="84">
        <f t="shared" si="23"/>
        <v>2880</v>
      </c>
      <c r="N112" s="148"/>
      <c r="O112" s="148"/>
      <c r="P112" s="57">
        <f t="shared" si="30"/>
        <v>115.2</v>
      </c>
      <c r="Q112" s="148"/>
      <c r="R112" s="57">
        <f t="shared" si="31"/>
        <v>2995.2</v>
      </c>
      <c r="S112" s="305" t="s">
        <v>863</v>
      </c>
      <c r="T112" s="16" t="s">
        <v>907</v>
      </c>
    </row>
    <row r="113" spans="1:20" s="47" customFormat="1" ht="24" hidden="1" x14ac:dyDescent="0.2">
      <c r="A113" s="16" t="s">
        <v>20</v>
      </c>
      <c r="B113" s="16" t="s">
        <v>29</v>
      </c>
      <c r="C113" s="16" t="s">
        <v>673</v>
      </c>
      <c r="D113" s="16" t="s">
        <v>128</v>
      </c>
      <c r="E113" s="16" t="s">
        <v>33</v>
      </c>
      <c r="F113" s="307">
        <v>30</v>
      </c>
      <c r="G113" s="16">
        <v>8</v>
      </c>
      <c r="H113" s="16">
        <v>48</v>
      </c>
      <c r="I113" s="16">
        <f t="shared" si="29"/>
        <v>384</v>
      </c>
      <c r="J113" s="137">
        <v>2024</v>
      </c>
      <c r="K113" s="70">
        <v>45292</v>
      </c>
      <c r="L113" s="147">
        <v>45657</v>
      </c>
      <c r="M113" s="84">
        <f t="shared" si="23"/>
        <v>11520</v>
      </c>
      <c r="N113" s="148"/>
      <c r="O113" s="148"/>
      <c r="P113" s="57">
        <f t="shared" si="30"/>
        <v>460.8</v>
      </c>
      <c r="Q113" s="148"/>
      <c r="R113" s="57">
        <f t="shared" si="31"/>
        <v>11980.8</v>
      </c>
      <c r="S113" s="305" t="s">
        <v>863</v>
      </c>
      <c r="T113" s="16" t="s">
        <v>907</v>
      </c>
    </row>
    <row r="114" spans="1:20" s="47" customFormat="1" ht="24" hidden="1" x14ac:dyDescent="0.2">
      <c r="A114" s="16" t="s">
        <v>20</v>
      </c>
      <c r="B114" s="16" t="s">
        <v>29</v>
      </c>
      <c r="C114" s="16" t="s">
        <v>673</v>
      </c>
      <c r="D114" s="16" t="s">
        <v>128</v>
      </c>
      <c r="E114" s="16" t="s">
        <v>33</v>
      </c>
      <c r="F114" s="307">
        <v>30</v>
      </c>
      <c r="G114" s="16">
        <v>8</v>
      </c>
      <c r="H114" s="16">
        <v>24</v>
      </c>
      <c r="I114" s="16">
        <f t="shared" si="29"/>
        <v>192</v>
      </c>
      <c r="J114" s="137">
        <v>2025</v>
      </c>
      <c r="K114" s="70">
        <v>45658</v>
      </c>
      <c r="L114" s="147">
        <v>45838</v>
      </c>
      <c r="M114" s="84">
        <f t="shared" si="23"/>
        <v>5760</v>
      </c>
      <c r="N114" s="148"/>
      <c r="O114" s="148"/>
      <c r="P114" s="57">
        <f t="shared" si="30"/>
        <v>230.4</v>
      </c>
      <c r="Q114" s="148"/>
      <c r="R114" s="57">
        <f t="shared" si="31"/>
        <v>5990.4</v>
      </c>
      <c r="S114" s="305" t="s">
        <v>863</v>
      </c>
      <c r="T114" s="16" t="s">
        <v>907</v>
      </c>
    </row>
    <row r="115" spans="1:20" s="47" customFormat="1" ht="24" x14ac:dyDescent="0.2">
      <c r="A115" s="16" t="s">
        <v>20</v>
      </c>
      <c r="B115" s="16" t="s">
        <v>29</v>
      </c>
      <c r="C115" s="16" t="s">
        <v>673</v>
      </c>
      <c r="D115" s="16" t="s">
        <v>129</v>
      </c>
      <c r="E115" s="16" t="s">
        <v>33</v>
      </c>
      <c r="F115" s="307">
        <v>40</v>
      </c>
      <c r="G115" s="16">
        <v>5</v>
      </c>
      <c r="H115" s="16">
        <v>12</v>
      </c>
      <c r="I115" s="16">
        <f t="shared" si="29"/>
        <v>60</v>
      </c>
      <c r="J115" s="137">
        <v>2023</v>
      </c>
      <c r="K115" s="70">
        <v>44927</v>
      </c>
      <c r="L115" s="147">
        <v>45016</v>
      </c>
      <c r="M115" s="84">
        <f t="shared" si="23"/>
        <v>2400</v>
      </c>
      <c r="N115" s="148"/>
      <c r="O115" s="148"/>
      <c r="P115" s="57">
        <f t="shared" si="30"/>
        <v>96</v>
      </c>
      <c r="Q115" s="148"/>
      <c r="R115" s="57">
        <f t="shared" si="31"/>
        <v>2496</v>
      </c>
      <c r="S115" s="305" t="s">
        <v>696</v>
      </c>
      <c r="T115" s="16" t="s">
        <v>907</v>
      </c>
    </row>
    <row r="116" spans="1:20" s="47" customFormat="1" ht="24" x14ac:dyDescent="0.2">
      <c r="A116" s="16" t="s">
        <v>20</v>
      </c>
      <c r="B116" s="16" t="s">
        <v>29</v>
      </c>
      <c r="C116" s="16" t="s">
        <v>673</v>
      </c>
      <c r="D116" s="16" t="s">
        <v>129</v>
      </c>
      <c r="E116" s="16" t="s">
        <v>33</v>
      </c>
      <c r="F116" s="307">
        <v>40</v>
      </c>
      <c r="G116" s="16">
        <v>12</v>
      </c>
      <c r="H116" s="16">
        <v>12</v>
      </c>
      <c r="I116" s="16">
        <f t="shared" si="29"/>
        <v>144</v>
      </c>
      <c r="J116" s="137">
        <v>2023</v>
      </c>
      <c r="K116" s="70">
        <v>45017</v>
      </c>
      <c r="L116" s="147">
        <v>45107</v>
      </c>
      <c r="M116" s="84">
        <f t="shared" si="23"/>
        <v>5760</v>
      </c>
      <c r="N116" s="148"/>
      <c r="O116" s="148"/>
      <c r="P116" s="57">
        <f t="shared" si="30"/>
        <v>230.4</v>
      </c>
      <c r="Q116" s="148"/>
      <c r="R116" s="57">
        <f t="shared" si="31"/>
        <v>5990.4</v>
      </c>
      <c r="S116" s="305" t="s">
        <v>813</v>
      </c>
      <c r="T116" s="16" t="s">
        <v>907</v>
      </c>
    </row>
    <row r="117" spans="1:20" s="47" customFormat="1" ht="24" x14ac:dyDescent="0.2">
      <c r="A117" s="16" t="s">
        <v>20</v>
      </c>
      <c r="B117" s="16" t="s">
        <v>29</v>
      </c>
      <c r="C117" s="16" t="s">
        <v>673</v>
      </c>
      <c r="D117" s="16" t="s">
        <v>129</v>
      </c>
      <c r="E117" s="16" t="s">
        <v>33</v>
      </c>
      <c r="F117" s="307">
        <v>40</v>
      </c>
      <c r="G117" s="16">
        <v>5</v>
      </c>
      <c r="H117" s="16">
        <v>9</v>
      </c>
      <c r="I117" s="16">
        <f t="shared" si="29"/>
        <v>45</v>
      </c>
      <c r="J117" s="137">
        <v>2023</v>
      </c>
      <c r="K117" s="70">
        <v>45108</v>
      </c>
      <c r="L117" s="147">
        <v>45199</v>
      </c>
      <c r="M117" s="84">
        <f t="shared" si="23"/>
        <v>1800</v>
      </c>
      <c r="N117" s="148"/>
      <c r="O117" s="148"/>
      <c r="P117" s="57">
        <f t="shared" si="30"/>
        <v>72</v>
      </c>
      <c r="Q117" s="148"/>
      <c r="R117" s="57">
        <f t="shared" si="31"/>
        <v>1872</v>
      </c>
      <c r="S117" s="305" t="s">
        <v>814</v>
      </c>
      <c r="T117" s="16" t="s">
        <v>907</v>
      </c>
    </row>
    <row r="118" spans="1:20" s="47" customFormat="1" ht="24" x14ac:dyDescent="0.2">
      <c r="A118" s="16" t="s">
        <v>20</v>
      </c>
      <c r="B118" s="16" t="s">
        <v>29</v>
      </c>
      <c r="C118" s="16" t="s">
        <v>673</v>
      </c>
      <c r="D118" s="16" t="s">
        <v>129</v>
      </c>
      <c r="E118" s="16" t="s">
        <v>33</v>
      </c>
      <c r="F118" s="307">
        <v>30</v>
      </c>
      <c r="G118" s="16">
        <v>13</v>
      </c>
      <c r="H118" s="16">
        <v>12</v>
      </c>
      <c r="I118" s="16">
        <f t="shared" si="29"/>
        <v>156</v>
      </c>
      <c r="J118" s="137">
        <v>2023</v>
      </c>
      <c r="K118" s="70">
        <v>45200</v>
      </c>
      <c r="L118" s="147">
        <v>45291</v>
      </c>
      <c r="M118" s="84">
        <f t="shared" si="23"/>
        <v>4680</v>
      </c>
      <c r="N118" s="148"/>
      <c r="O118" s="148"/>
      <c r="P118" s="57">
        <f t="shared" si="30"/>
        <v>187.20000000000002</v>
      </c>
      <c r="Q118" s="148"/>
      <c r="R118" s="57">
        <f t="shared" si="31"/>
        <v>4867.2</v>
      </c>
      <c r="S118" s="305" t="s">
        <v>863</v>
      </c>
      <c r="T118" s="16" t="s">
        <v>907</v>
      </c>
    </row>
    <row r="119" spans="1:20" s="47" customFormat="1" ht="24" hidden="1" x14ac:dyDescent="0.2">
      <c r="A119" s="16" t="s">
        <v>20</v>
      </c>
      <c r="B119" s="16" t="s">
        <v>29</v>
      </c>
      <c r="C119" s="16" t="s">
        <v>673</v>
      </c>
      <c r="D119" s="16" t="s">
        <v>129</v>
      </c>
      <c r="E119" s="16" t="s">
        <v>33</v>
      </c>
      <c r="F119" s="307">
        <v>30</v>
      </c>
      <c r="G119" s="16">
        <v>13</v>
      </c>
      <c r="H119" s="16">
        <v>48</v>
      </c>
      <c r="I119" s="16">
        <f t="shared" si="29"/>
        <v>624</v>
      </c>
      <c r="J119" s="137">
        <v>2024</v>
      </c>
      <c r="K119" s="70">
        <v>45292</v>
      </c>
      <c r="L119" s="147">
        <v>45657</v>
      </c>
      <c r="M119" s="84">
        <f t="shared" si="23"/>
        <v>18720</v>
      </c>
      <c r="N119" s="148"/>
      <c r="O119" s="148"/>
      <c r="P119" s="57">
        <f t="shared" si="30"/>
        <v>748.80000000000007</v>
      </c>
      <c r="Q119" s="148"/>
      <c r="R119" s="57">
        <f t="shared" si="31"/>
        <v>19468.8</v>
      </c>
      <c r="S119" s="305" t="s">
        <v>863</v>
      </c>
      <c r="T119" s="16" t="s">
        <v>907</v>
      </c>
    </row>
    <row r="120" spans="1:20" s="47" customFormat="1" ht="24" hidden="1" x14ac:dyDescent="0.2">
      <c r="A120" s="16" t="s">
        <v>20</v>
      </c>
      <c r="B120" s="16" t="s">
        <v>29</v>
      </c>
      <c r="C120" s="16" t="s">
        <v>673</v>
      </c>
      <c r="D120" s="16" t="s">
        <v>129</v>
      </c>
      <c r="E120" s="16" t="s">
        <v>33</v>
      </c>
      <c r="F120" s="307">
        <v>30</v>
      </c>
      <c r="G120" s="16">
        <v>13</v>
      </c>
      <c r="H120" s="16">
        <v>24</v>
      </c>
      <c r="I120" s="16">
        <f t="shared" si="29"/>
        <v>312</v>
      </c>
      <c r="J120" s="137">
        <v>2025</v>
      </c>
      <c r="K120" s="70">
        <v>45658</v>
      </c>
      <c r="L120" s="147">
        <v>45838</v>
      </c>
      <c r="M120" s="84">
        <f t="shared" si="23"/>
        <v>9360</v>
      </c>
      <c r="N120" s="148"/>
      <c r="O120" s="148"/>
      <c r="P120" s="57">
        <f t="shared" si="30"/>
        <v>374.40000000000003</v>
      </c>
      <c r="Q120" s="148"/>
      <c r="R120" s="57">
        <f t="shared" si="31"/>
        <v>9734.4</v>
      </c>
      <c r="S120" s="305" t="s">
        <v>863</v>
      </c>
      <c r="T120" s="16" t="s">
        <v>907</v>
      </c>
    </row>
    <row r="121" spans="1:20" s="47" customFormat="1" ht="24" x14ac:dyDescent="0.2">
      <c r="A121" s="16" t="s">
        <v>20</v>
      </c>
      <c r="B121" s="16" t="s">
        <v>29</v>
      </c>
      <c r="C121" s="16" t="s">
        <v>673</v>
      </c>
      <c r="D121" s="16" t="s">
        <v>130</v>
      </c>
      <c r="E121" s="16" t="s">
        <v>33</v>
      </c>
      <c r="F121" s="307">
        <v>40</v>
      </c>
      <c r="G121" s="16">
        <v>5</v>
      </c>
      <c r="H121" s="16">
        <v>33</v>
      </c>
      <c r="I121" s="16">
        <f t="shared" si="29"/>
        <v>165</v>
      </c>
      <c r="J121" s="137">
        <v>2023</v>
      </c>
      <c r="K121" s="70">
        <v>44927</v>
      </c>
      <c r="L121" s="147">
        <v>45199</v>
      </c>
      <c r="M121" s="84">
        <f t="shared" si="23"/>
        <v>6600</v>
      </c>
      <c r="N121" s="148"/>
      <c r="O121" s="148"/>
      <c r="P121" s="57">
        <f t="shared" si="30"/>
        <v>264</v>
      </c>
      <c r="Q121" s="148"/>
      <c r="R121" s="57">
        <f t="shared" si="31"/>
        <v>6864</v>
      </c>
      <c r="S121" s="305" t="s">
        <v>815</v>
      </c>
      <c r="T121" s="16" t="s">
        <v>907</v>
      </c>
    </row>
    <row r="122" spans="1:20" s="47" customFormat="1" ht="24" x14ac:dyDescent="0.2">
      <c r="A122" s="16" t="s">
        <v>20</v>
      </c>
      <c r="B122" s="16" t="s">
        <v>29</v>
      </c>
      <c r="C122" s="16" t="s">
        <v>673</v>
      </c>
      <c r="D122" s="16" t="s">
        <v>130</v>
      </c>
      <c r="E122" s="16" t="s">
        <v>33</v>
      </c>
      <c r="F122" s="307">
        <v>30</v>
      </c>
      <c r="G122" s="16">
        <v>8</v>
      </c>
      <c r="H122" s="16">
        <v>12</v>
      </c>
      <c r="I122" s="16">
        <f t="shared" si="29"/>
        <v>96</v>
      </c>
      <c r="J122" s="137">
        <v>2023</v>
      </c>
      <c r="K122" s="70">
        <v>45200</v>
      </c>
      <c r="L122" s="147">
        <v>45291</v>
      </c>
      <c r="M122" s="84">
        <f t="shared" si="23"/>
        <v>2880</v>
      </c>
      <c r="N122" s="148"/>
      <c r="O122" s="148"/>
      <c r="P122" s="57">
        <f t="shared" si="30"/>
        <v>115.2</v>
      </c>
      <c r="Q122" s="148"/>
      <c r="R122" s="57">
        <f t="shared" si="31"/>
        <v>2995.2</v>
      </c>
      <c r="S122" s="305" t="s">
        <v>863</v>
      </c>
      <c r="T122" s="16" t="s">
        <v>907</v>
      </c>
    </row>
    <row r="123" spans="1:20" s="47" customFormat="1" ht="24" hidden="1" x14ac:dyDescent="0.2">
      <c r="A123" s="16" t="s">
        <v>20</v>
      </c>
      <c r="B123" s="16" t="s">
        <v>29</v>
      </c>
      <c r="C123" s="16" t="s">
        <v>673</v>
      </c>
      <c r="D123" s="16" t="s">
        <v>130</v>
      </c>
      <c r="E123" s="16" t="s">
        <v>33</v>
      </c>
      <c r="F123" s="307">
        <v>30</v>
      </c>
      <c r="G123" s="16">
        <v>8</v>
      </c>
      <c r="H123" s="16">
        <v>48</v>
      </c>
      <c r="I123" s="16">
        <f t="shared" si="29"/>
        <v>384</v>
      </c>
      <c r="J123" s="137">
        <v>2024</v>
      </c>
      <c r="K123" s="70">
        <v>45292</v>
      </c>
      <c r="L123" s="147">
        <v>45657</v>
      </c>
      <c r="M123" s="84">
        <f t="shared" si="23"/>
        <v>11520</v>
      </c>
      <c r="N123" s="148"/>
      <c r="O123" s="148"/>
      <c r="P123" s="57">
        <f t="shared" si="30"/>
        <v>460.8</v>
      </c>
      <c r="Q123" s="148"/>
      <c r="R123" s="57">
        <f t="shared" si="31"/>
        <v>11980.8</v>
      </c>
      <c r="S123" s="305" t="s">
        <v>863</v>
      </c>
      <c r="T123" s="16" t="s">
        <v>907</v>
      </c>
    </row>
    <row r="124" spans="1:20" s="47" customFormat="1" ht="24" hidden="1" x14ac:dyDescent="0.2">
      <c r="A124" s="16" t="s">
        <v>20</v>
      </c>
      <c r="B124" s="16" t="s">
        <v>29</v>
      </c>
      <c r="C124" s="16" t="s">
        <v>673</v>
      </c>
      <c r="D124" s="16" t="s">
        <v>130</v>
      </c>
      <c r="E124" s="16" t="s">
        <v>33</v>
      </c>
      <c r="F124" s="307">
        <v>30</v>
      </c>
      <c r="G124" s="16">
        <v>8</v>
      </c>
      <c r="H124" s="16">
        <v>24</v>
      </c>
      <c r="I124" s="16">
        <f t="shared" si="29"/>
        <v>192</v>
      </c>
      <c r="J124" s="137">
        <v>2025</v>
      </c>
      <c r="K124" s="70">
        <v>45658</v>
      </c>
      <c r="L124" s="147">
        <v>45838</v>
      </c>
      <c r="M124" s="84">
        <f t="shared" si="23"/>
        <v>5760</v>
      </c>
      <c r="N124" s="148"/>
      <c r="O124" s="148"/>
      <c r="P124" s="57">
        <f t="shared" si="30"/>
        <v>230.4</v>
      </c>
      <c r="Q124" s="148"/>
      <c r="R124" s="57">
        <f t="shared" si="31"/>
        <v>5990.4</v>
      </c>
      <c r="S124" s="305" t="s">
        <v>863</v>
      </c>
      <c r="T124" s="16" t="s">
        <v>907</v>
      </c>
    </row>
    <row r="125" spans="1:20" s="47" customFormat="1" ht="24" x14ac:dyDescent="0.2">
      <c r="A125" s="16" t="s">
        <v>20</v>
      </c>
      <c r="B125" s="16" t="s">
        <v>29</v>
      </c>
      <c r="C125" s="16" t="s">
        <v>673</v>
      </c>
      <c r="D125" s="16" t="s">
        <v>647</v>
      </c>
      <c r="E125" s="16" t="s">
        <v>50</v>
      </c>
      <c r="F125" s="307">
        <v>20</v>
      </c>
      <c r="G125" s="16">
        <v>10</v>
      </c>
      <c r="H125" s="16">
        <v>12</v>
      </c>
      <c r="I125" s="16">
        <f t="shared" si="29"/>
        <v>120</v>
      </c>
      <c r="J125" s="137">
        <v>2023</v>
      </c>
      <c r="K125" s="70">
        <v>45200</v>
      </c>
      <c r="L125" s="147">
        <v>45291</v>
      </c>
      <c r="M125" s="84">
        <f t="shared" si="23"/>
        <v>2400</v>
      </c>
      <c r="N125" s="148">
        <f>M125*2%</f>
        <v>48</v>
      </c>
      <c r="O125" s="148"/>
      <c r="P125" s="57"/>
      <c r="Q125" s="148"/>
      <c r="R125" s="57">
        <f t="shared" si="31"/>
        <v>2448</v>
      </c>
      <c r="S125" s="305" t="s">
        <v>863</v>
      </c>
      <c r="T125" s="16" t="s">
        <v>907</v>
      </c>
    </row>
    <row r="126" spans="1:20" s="47" customFormat="1" ht="24" hidden="1" x14ac:dyDescent="0.2">
      <c r="A126" s="16" t="s">
        <v>20</v>
      </c>
      <c r="B126" s="16" t="s">
        <v>29</v>
      </c>
      <c r="C126" s="16" t="s">
        <v>673</v>
      </c>
      <c r="D126" s="16" t="s">
        <v>647</v>
      </c>
      <c r="E126" s="16" t="s">
        <v>50</v>
      </c>
      <c r="F126" s="307">
        <v>20</v>
      </c>
      <c r="G126" s="16">
        <v>10</v>
      </c>
      <c r="H126" s="16">
        <v>48</v>
      </c>
      <c r="I126" s="16">
        <f t="shared" si="29"/>
        <v>480</v>
      </c>
      <c r="J126" s="137">
        <v>2024</v>
      </c>
      <c r="K126" s="70">
        <v>45292</v>
      </c>
      <c r="L126" s="147">
        <v>45657</v>
      </c>
      <c r="M126" s="84">
        <f t="shared" si="23"/>
        <v>9600</v>
      </c>
      <c r="N126" s="148">
        <f t="shared" ref="N126:N127" si="32">M126*2%</f>
        <v>192</v>
      </c>
      <c r="O126" s="148"/>
      <c r="P126" s="57"/>
      <c r="Q126" s="148"/>
      <c r="R126" s="57">
        <f t="shared" si="31"/>
        <v>9792</v>
      </c>
      <c r="S126" s="305" t="s">
        <v>863</v>
      </c>
      <c r="T126" s="16" t="s">
        <v>907</v>
      </c>
    </row>
    <row r="127" spans="1:20" s="47" customFormat="1" ht="24" hidden="1" x14ac:dyDescent="0.2">
      <c r="A127" s="16" t="s">
        <v>20</v>
      </c>
      <c r="B127" s="16" t="s">
        <v>29</v>
      </c>
      <c r="C127" s="16" t="s">
        <v>673</v>
      </c>
      <c r="D127" s="16" t="s">
        <v>647</v>
      </c>
      <c r="E127" s="16" t="s">
        <v>50</v>
      </c>
      <c r="F127" s="307">
        <v>20</v>
      </c>
      <c r="G127" s="16">
        <v>10</v>
      </c>
      <c r="H127" s="16">
        <v>24</v>
      </c>
      <c r="I127" s="16">
        <f t="shared" si="29"/>
        <v>240</v>
      </c>
      <c r="J127" s="137">
        <v>2025</v>
      </c>
      <c r="K127" s="70">
        <v>45658</v>
      </c>
      <c r="L127" s="147">
        <v>45838</v>
      </c>
      <c r="M127" s="84">
        <f t="shared" si="23"/>
        <v>4800</v>
      </c>
      <c r="N127" s="148">
        <f t="shared" si="32"/>
        <v>96</v>
      </c>
      <c r="O127" s="148"/>
      <c r="P127" s="57"/>
      <c r="Q127" s="148"/>
      <c r="R127" s="57">
        <f t="shared" si="31"/>
        <v>4896</v>
      </c>
      <c r="S127" s="305" t="s">
        <v>863</v>
      </c>
      <c r="T127" s="16" t="s">
        <v>907</v>
      </c>
    </row>
    <row r="128" spans="1:20" ht="36" x14ac:dyDescent="0.2">
      <c r="A128" s="16" t="s">
        <v>20</v>
      </c>
      <c r="B128" s="16" t="s">
        <v>44</v>
      </c>
      <c r="C128" s="16" t="s">
        <v>686</v>
      </c>
      <c r="D128" s="276" t="s">
        <v>904</v>
      </c>
      <c r="E128" s="16" t="s">
        <v>50</v>
      </c>
      <c r="F128" s="307">
        <v>23</v>
      </c>
      <c r="G128" s="16">
        <v>20</v>
      </c>
      <c r="H128" s="16">
        <v>48</v>
      </c>
      <c r="I128" s="16">
        <f t="shared" ref="I128:I137" si="33">+G128*H128</f>
        <v>960</v>
      </c>
      <c r="J128" s="137">
        <v>2023</v>
      </c>
      <c r="K128" s="70">
        <v>44927</v>
      </c>
      <c r="L128" s="147">
        <v>45291</v>
      </c>
      <c r="M128" s="66">
        <f>F128*G128*H128</f>
        <v>22080</v>
      </c>
      <c r="N128" s="148">
        <f t="shared" ref="N128:N132" si="34">M128*2%</f>
        <v>441.6</v>
      </c>
      <c r="O128" s="308"/>
      <c r="P128" s="308"/>
      <c r="Q128" s="308"/>
      <c r="R128" s="57">
        <f t="shared" si="24"/>
        <v>22521.599999999999</v>
      </c>
      <c r="S128" s="310" t="s">
        <v>808</v>
      </c>
      <c r="T128" s="16" t="s">
        <v>907</v>
      </c>
    </row>
    <row r="129" spans="1:16057" ht="36" x14ac:dyDescent="0.2">
      <c r="A129" s="16" t="s">
        <v>20</v>
      </c>
      <c r="B129" s="16" t="s">
        <v>44</v>
      </c>
      <c r="C129" s="16" t="s">
        <v>686</v>
      </c>
      <c r="D129" s="276" t="s">
        <v>904</v>
      </c>
      <c r="E129" s="16" t="s">
        <v>50</v>
      </c>
      <c r="F129" s="307">
        <v>23</v>
      </c>
      <c r="G129" s="16">
        <v>20</v>
      </c>
      <c r="H129" s="16">
        <v>48</v>
      </c>
      <c r="I129" s="16">
        <f t="shared" si="33"/>
        <v>960</v>
      </c>
      <c r="J129" s="137">
        <v>2023</v>
      </c>
      <c r="K129" s="70">
        <v>44927</v>
      </c>
      <c r="L129" s="147">
        <v>45291</v>
      </c>
      <c r="M129" s="66">
        <f t="shared" ref="M129:M132" si="35">F129*G129*H129</f>
        <v>22080</v>
      </c>
      <c r="N129" s="148">
        <f t="shared" si="34"/>
        <v>441.6</v>
      </c>
      <c r="O129" s="308"/>
      <c r="P129" s="308"/>
      <c r="Q129" s="308"/>
      <c r="R129" s="57">
        <f t="shared" si="24"/>
        <v>22521.599999999999</v>
      </c>
      <c r="S129" s="310" t="s">
        <v>808</v>
      </c>
      <c r="T129" s="16" t="s">
        <v>907</v>
      </c>
    </row>
    <row r="130" spans="1:16057" ht="36" x14ac:dyDescent="0.2">
      <c r="A130" s="16" t="s">
        <v>20</v>
      </c>
      <c r="B130" s="16" t="s">
        <v>44</v>
      </c>
      <c r="C130" s="16" t="s">
        <v>686</v>
      </c>
      <c r="D130" s="276" t="s">
        <v>904</v>
      </c>
      <c r="E130" s="16" t="s">
        <v>50</v>
      </c>
      <c r="F130" s="307">
        <v>23</v>
      </c>
      <c r="G130" s="16">
        <v>20</v>
      </c>
      <c r="H130" s="16">
        <v>48</v>
      </c>
      <c r="I130" s="16">
        <f t="shared" si="33"/>
        <v>960</v>
      </c>
      <c r="J130" s="137">
        <v>2023</v>
      </c>
      <c r="K130" s="70">
        <v>44927</v>
      </c>
      <c r="L130" s="147">
        <v>45291</v>
      </c>
      <c r="M130" s="66">
        <f t="shared" si="35"/>
        <v>22080</v>
      </c>
      <c r="N130" s="148">
        <f t="shared" si="34"/>
        <v>441.6</v>
      </c>
      <c r="O130" s="308"/>
      <c r="P130" s="308"/>
      <c r="Q130" s="308"/>
      <c r="R130" s="57">
        <f t="shared" si="24"/>
        <v>22521.599999999999</v>
      </c>
      <c r="S130" s="310" t="s">
        <v>808</v>
      </c>
      <c r="T130" s="16" t="s">
        <v>907</v>
      </c>
    </row>
    <row r="131" spans="1:16057" ht="24" x14ac:dyDescent="0.2">
      <c r="A131" s="16" t="s">
        <v>20</v>
      </c>
      <c r="B131" s="16" t="s">
        <v>44</v>
      </c>
      <c r="C131" s="16" t="s">
        <v>687</v>
      </c>
      <c r="D131" s="16" t="s">
        <v>135</v>
      </c>
      <c r="E131" s="16" t="s">
        <v>50</v>
      </c>
      <c r="F131" s="307">
        <v>23</v>
      </c>
      <c r="G131" s="16">
        <v>12</v>
      </c>
      <c r="H131" s="16">
        <v>28</v>
      </c>
      <c r="I131" s="16">
        <f t="shared" si="33"/>
        <v>336</v>
      </c>
      <c r="J131" s="137">
        <v>2023</v>
      </c>
      <c r="K131" s="70">
        <v>44927</v>
      </c>
      <c r="L131" s="147">
        <v>45138</v>
      </c>
      <c r="M131" s="66">
        <f t="shared" si="35"/>
        <v>7728</v>
      </c>
      <c r="N131" s="148">
        <f t="shared" si="34"/>
        <v>154.56</v>
      </c>
      <c r="O131" s="308"/>
      <c r="P131" s="308"/>
      <c r="Q131" s="308"/>
      <c r="R131" s="57">
        <f t="shared" si="24"/>
        <v>7882.56</v>
      </c>
      <c r="S131" s="310" t="s">
        <v>808</v>
      </c>
      <c r="T131" s="16" t="s">
        <v>907</v>
      </c>
    </row>
    <row r="132" spans="1:16057" ht="24" x14ac:dyDescent="0.2">
      <c r="A132" s="16" t="s">
        <v>20</v>
      </c>
      <c r="B132" s="16" t="s">
        <v>44</v>
      </c>
      <c r="C132" s="16" t="s">
        <v>687</v>
      </c>
      <c r="D132" s="16" t="s">
        <v>137</v>
      </c>
      <c r="E132" s="16" t="s">
        <v>50</v>
      </c>
      <c r="F132" s="307">
        <v>23</v>
      </c>
      <c r="G132" s="16">
        <v>15</v>
      </c>
      <c r="H132" s="16">
        <v>48</v>
      </c>
      <c r="I132" s="16">
        <f t="shared" si="33"/>
        <v>720</v>
      </c>
      <c r="J132" s="137">
        <v>2023</v>
      </c>
      <c r="K132" s="70">
        <v>44927</v>
      </c>
      <c r="L132" s="147">
        <v>45291</v>
      </c>
      <c r="M132" s="66">
        <f t="shared" si="35"/>
        <v>16560</v>
      </c>
      <c r="N132" s="148">
        <f t="shared" si="34"/>
        <v>331.2</v>
      </c>
      <c r="O132" s="308"/>
      <c r="P132" s="308"/>
      <c r="Q132" s="308"/>
      <c r="R132" s="57">
        <f t="shared" si="24"/>
        <v>16891.2</v>
      </c>
      <c r="S132" s="310" t="s">
        <v>808</v>
      </c>
      <c r="T132" s="16" t="s">
        <v>907</v>
      </c>
    </row>
    <row r="133" spans="1:16057" ht="24" x14ac:dyDescent="0.2">
      <c r="A133" s="16" t="s">
        <v>20</v>
      </c>
      <c r="B133" s="16" t="s">
        <v>44</v>
      </c>
      <c r="C133" s="16" t="s">
        <v>687</v>
      </c>
      <c r="D133" s="16" t="s">
        <v>787</v>
      </c>
      <c r="E133" s="16" t="s">
        <v>50</v>
      </c>
      <c r="F133" s="307">
        <v>23</v>
      </c>
      <c r="G133" s="16">
        <v>25</v>
      </c>
      <c r="H133" s="16">
        <v>32</v>
      </c>
      <c r="I133" s="16">
        <f t="shared" si="33"/>
        <v>800</v>
      </c>
      <c r="J133" s="137">
        <v>2023</v>
      </c>
      <c r="K133" s="70">
        <v>45056</v>
      </c>
      <c r="L133" s="147">
        <v>45291</v>
      </c>
      <c r="M133" s="66">
        <f t="shared" ref="M133:M135" si="36">F133*G133*H133</f>
        <v>18400</v>
      </c>
      <c r="N133" s="148">
        <f t="shared" ref="N133:N134" si="37">M133*2%</f>
        <v>368</v>
      </c>
      <c r="O133" s="308"/>
      <c r="P133" s="308"/>
      <c r="Q133" s="308"/>
      <c r="R133" s="57">
        <f t="shared" ref="R133:R135" si="38">M133+N133+O133+P133+Q133</f>
        <v>18768</v>
      </c>
      <c r="S133" s="310" t="s">
        <v>794</v>
      </c>
      <c r="T133" s="16" t="s">
        <v>907</v>
      </c>
    </row>
    <row r="134" spans="1:16057" ht="24" x14ac:dyDescent="0.2">
      <c r="A134" s="16" t="s">
        <v>20</v>
      </c>
      <c r="B134" s="16" t="s">
        <v>44</v>
      </c>
      <c r="C134" s="16" t="s">
        <v>687</v>
      </c>
      <c r="D134" s="16" t="s">
        <v>787</v>
      </c>
      <c r="E134" s="16" t="s">
        <v>50</v>
      </c>
      <c r="F134" s="307">
        <v>23</v>
      </c>
      <c r="G134" s="16">
        <v>5</v>
      </c>
      <c r="H134" s="16">
        <v>18</v>
      </c>
      <c r="I134" s="16">
        <f t="shared" si="33"/>
        <v>90</v>
      </c>
      <c r="J134" s="137">
        <v>2023</v>
      </c>
      <c r="K134" s="70">
        <v>45159</v>
      </c>
      <c r="L134" s="147">
        <v>45291</v>
      </c>
      <c r="M134" s="66">
        <f t="shared" si="36"/>
        <v>2070</v>
      </c>
      <c r="N134" s="148">
        <f t="shared" si="37"/>
        <v>41.4</v>
      </c>
      <c r="O134" s="308"/>
      <c r="P134" s="308"/>
      <c r="Q134" s="308"/>
      <c r="R134" s="57">
        <f t="shared" si="38"/>
        <v>2111.4</v>
      </c>
      <c r="S134" s="310" t="s">
        <v>831</v>
      </c>
      <c r="T134" s="16" t="s">
        <v>907</v>
      </c>
    </row>
    <row r="135" spans="1:16057" s="133" customFormat="1" ht="24" x14ac:dyDescent="0.25">
      <c r="A135" s="16" t="s">
        <v>20</v>
      </c>
      <c r="B135" s="16" t="s">
        <v>44</v>
      </c>
      <c r="C135" s="16" t="s">
        <v>687</v>
      </c>
      <c r="D135" s="306" t="s">
        <v>830</v>
      </c>
      <c r="E135" s="16" t="s">
        <v>50</v>
      </c>
      <c r="F135" s="307">
        <v>23</v>
      </c>
      <c r="G135" s="16">
        <v>30</v>
      </c>
      <c r="H135" s="16">
        <v>18</v>
      </c>
      <c r="I135" s="16">
        <f t="shared" si="33"/>
        <v>540</v>
      </c>
      <c r="J135" s="137">
        <v>2023</v>
      </c>
      <c r="K135" s="70">
        <v>45159</v>
      </c>
      <c r="L135" s="147">
        <v>45291</v>
      </c>
      <c r="M135" s="66">
        <f t="shared" si="36"/>
        <v>12420</v>
      </c>
      <c r="N135" s="320">
        <v>248.4</v>
      </c>
      <c r="O135" s="320"/>
      <c r="P135" s="320"/>
      <c r="Q135" s="320"/>
      <c r="R135" s="320">
        <f t="shared" si="38"/>
        <v>12668.4</v>
      </c>
      <c r="S135" s="16" t="s">
        <v>831</v>
      </c>
      <c r="T135" s="16" t="s">
        <v>907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  <c r="HW135" s="132"/>
      <c r="HX135" s="132"/>
      <c r="HY135" s="132"/>
      <c r="HZ135" s="132"/>
      <c r="IA135" s="132"/>
      <c r="IB135" s="132"/>
      <c r="IC135" s="132"/>
      <c r="ID135" s="132"/>
      <c r="IE135" s="132"/>
      <c r="IF135" s="132"/>
      <c r="IG135" s="132"/>
      <c r="IH135" s="132"/>
      <c r="II135" s="132"/>
      <c r="IJ135" s="132"/>
      <c r="IK135" s="132"/>
      <c r="IL135" s="132"/>
      <c r="IM135" s="132"/>
      <c r="IN135" s="132"/>
      <c r="IO135" s="132"/>
      <c r="IP135" s="132"/>
      <c r="IQ135" s="132"/>
      <c r="IR135" s="132"/>
      <c r="IS135" s="132"/>
      <c r="IT135" s="132"/>
      <c r="IU135" s="132"/>
      <c r="IV135" s="132"/>
      <c r="IW135" s="132"/>
      <c r="IX135" s="132"/>
      <c r="IY135" s="132"/>
      <c r="IZ135" s="132"/>
      <c r="JA135" s="132"/>
      <c r="JB135" s="132"/>
      <c r="JC135" s="132"/>
      <c r="JD135" s="132"/>
      <c r="JE135" s="132"/>
      <c r="JF135" s="132"/>
      <c r="JG135" s="132"/>
      <c r="JH135" s="132"/>
      <c r="JI135" s="132"/>
      <c r="JJ135" s="132"/>
      <c r="JK135" s="132"/>
      <c r="JL135" s="132"/>
      <c r="JM135" s="132"/>
      <c r="JN135" s="132"/>
      <c r="JO135" s="132"/>
      <c r="JP135" s="132"/>
      <c r="JQ135" s="132"/>
      <c r="JR135" s="132"/>
      <c r="JS135" s="132"/>
      <c r="JT135" s="132"/>
      <c r="JU135" s="132"/>
      <c r="JV135" s="132"/>
      <c r="JW135" s="132"/>
      <c r="JX135" s="132"/>
      <c r="JY135" s="132"/>
      <c r="JZ135" s="132"/>
      <c r="KA135" s="132"/>
      <c r="KB135" s="132"/>
      <c r="KC135" s="132"/>
      <c r="KD135" s="132"/>
      <c r="KE135" s="132"/>
      <c r="KF135" s="132"/>
      <c r="KG135" s="132"/>
      <c r="KH135" s="132"/>
      <c r="KI135" s="132"/>
      <c r="KJ135" s="132"/>
      <c r="KK135" s="132"/>
      <c r="KL135" s="132"/>
      <c r="KM135" s="132"/>
      <c r="KN135" s="132"/>
      <c r="KO135" s="132"/>
      <c r="KP135" s="132"/>
      <c r="KQ135" s="132"/>
      <c r="KR135" s="132"/>
      <c r="KS135" s="132"/>
      <c r="KT135" s="132"/>
      <c r="KU135" s="132"/>
      <c r="KV135" s="132"/>
      <c r="KW135" s="132"/>
      <c r="KX135" s="132"/>
      <c r="KY135" s="132"/>
      <c r="KZ135" s="132"/>
      <c r="LA135" s="132"/>
      <c r="LB135" s="132"/>
      <c r="LC135" s="132"/>
      <c r="LD135" s="132"/>
      <c r="LE135" s="132"/>
      <c r="LF135" s="132"/>
      <c r="LG135" s="132"/>
      <c r="LH135" s="132"/>
      <c r="LI135" s="132"/>
      <c r="LJ135" s="132"/>
      <c r="LK135" s="132"/>
      <c r="LL135" s="132"/>
      <c r="LM135" s="132"/>
      <c r="LN135" s="132"/>
      <c r="LO135" s="132"/>
      <c r="LP135" s="132"/>
      <c r="LQ135" s="132"/>
      <c r="LR135" s="132"/>
      <c r="LS135" s="132"/>
      <c r="LT135" s="132"/>
      <c r="LU135" s="132"/>
      <c r="LV135" s="132"/>
      <c r="LW135" s="132"/>
      <c r="LX135" s="132"/>
      <c r="LY135" s="132"/>
      <c r="LZ135" s="132"/>
      <c r="MA135" s="132"/>
      <c r="MB135" s="132"/>
      <c r="MC135" s="132"/>
      <c r="MD135" s="132"/>
      <c r="ME135" s="132"/>
      <c r="MF135" s="132"/>
      <c r="MG135" s="132"/>
      <c r="MH135" s="132"/>
      <c r="MI135" s="132"/>
      <c r="MJ135" s="132"/>
      <c r="MK135" s="132"/>
      <c r="ML135" s="132"/>
      <c r="MM135" s="132"/>
      <c r="MN135" s="132"/>
      <c r="MO135" s="132"/>
      <c r="MP135" s="132"/>
      <c r="MQ135" s="132"/>
      <c r="MR135" s="132"/>
      <c r="MS135" s="132"/>
      <c r="MT135" s="132"/>
      <c r="MU135" s="132"/>
      <c r="MV135" s="132"/>
      <c r="MW135" s="132"/>
      <c r="MX135" s="132"/>
      <c r="MY135" s="132"/>
      <c r="MZ135" s="132"/>
      <c r="NA135" s="132"/>
      <c r="NB135" s="132"/>
      <c r="NC135" s="132"/>
      <c r="ND135" s="132"/>
      <c r="NE135" s="132"/>
      <c r="NF135" s="132"/>
      <c r="NG135" s="132"/>
      <c r="NH135" s="132"/>
      <c r="NI135" s="132"/>
      <c r="NJ135" s="132"/>
      <c r="NK135" s="132"/>
      <c r="NL135" s="132"/>
      <c r="NM135" s="132"/>
      <c r="NN135" s="132"/>
      <c r="NO135" s="132"/>
      <c r="NP135" s="132"/>
      <c r="NQ135" s="132"/>
      <c r="NR135" s="132"/>
      <c r="NS135" s="132"/>
      <c r="NT135" s="132"/>
      <c r="NU135" s="132"/>
      <c r="NV135" s="132"/>
      <c r="NW135" s="132"/>
      <c r="NX135" s="132"/>
      <c r="NY135" s="132"/>
      <c r="NZ135" s="132"/>
      <c r="OA135" s="132"/>
      <c r="OB135" s="132"/>
      <c r="OC135" s="132"/>
      <c r="OD135" s="132"/>
      <c r="OE135" s="132"/>
      <c r="OF135" s="132"/>
      <c r="OG135" s="132"/>
      <c r="OH135" s="132"/>
      <c r="OI135" s="132"/>
      <c r="OJ135" s="132"/>
      <c r="OK135" s="132"/>
      <c r="OL135" s="132"/>
      <c r="OM135" s="132"/>
      <c r="ON135" s="132"/>
      <c r="OO135" s="132"/>
      <c r="OP135" s="132"/>
      <c r="OQ135" s="132"/>
      <c r="OR135" s="132"/>
      <c r="OS135" s="132"/>
      <c r="OT135" s="132"/>
      <c r="OU135" s="132"/>
      <c r="OV135" s="132"/>
      <c r="OW135" s="132"/>
      <c r="OX135" s="132"/>
      <c r="OY135" s="132"/>
      <c r="OZ135" s="132"/>
      <c r="PA135" s="132"/>
      <c r="PB135" s="132"/>
      <c r="PC135" s="132"/>
      <c r="PD135" s="132"/>
      <c r="PE135" s="132"/>
      <c r="PF135" s="132"/>
      <c r="PG135" s="132"/>
      <c r="PH135" s="132"/>
      <c r="PI135" s="132"/>
      <c r="PJ135" s="132"/>
      <c r="PK135" s="132"/>
      <c r="PL135" s="132"/>
      <c r="PM135" s="132"/>
      <c r="PN135" s="132"/>
      <c r="PO135" s="132"/>
      <c r="PP135" s="132"/>
      <c r="PQ135" s="132"/>
      <c r="PR135" s="132"/>
      <c r="PS135" s="132"/>
      <c r="PT135" s="132"/>
      <c r="PU135" s="132"/>
      <c r="PV135" s="132"/>
      <c r="PW135" s="132"/>
      <c r="PX135" s="132"/>
      <c r="PY135" s="132"/>
      <c r="PZ135" s="132"/>
      <c r="QA135" s="132"/>
      <c r="QB135" s="132"/>
      <c r="QC135" s="132"/>
      <c r="QD135" s="132"/>
      <c r="QE135" s="132"/>
      <c r="QF135" s="132"/>
      <c r="QG135" s="132"/>
      <c r="QH135" s="132"/>
      <c r="QI135" s="132"/>
      <c r="QJ135" s="132"/>
      <c r="QK135" s="132"/>
      <c r="QL135" s="132"/>
      <c r="QM135" s="132"/>
      <c r="QN135" s="132"/>
      <c r="QO135" s="132"/>
      <c r="QP135" s="132"/>
      <c r="QQ135" s="132"/>
      <c r="QR135" s="132"/>
      <c r="QS135" s="132"/>
      <c r="QT135" s="132"/>
      <c r="QU135" s="132"/>
      <c r="QV135" s="132"/>
      <c r="QW135" s="132"/>
      <c r="QX135" s="132"/>
      <c r="QY135" s="132"/>
      <c r="QZ135" s="132"/>
      <c r="RA135" s="132"/>
      <c r="RB135" s="132"/>
      <c r="RC135" s="132"/>
      <c r="RD135" s="132"/>
      <c r="RE135" s="132"/>
      <c r="RF135" s="132"/>
      <c r="RG135" s="132"/>
      <c r="RH135" s="132"/>
      <c r="RI135" s="132"/>
      <c r="RJ135" s="132"/>
      <c r="RK135" s="132"/>
      <c r="RL135" s="132"/>
      <c r="RM135" s="132"/>
      <c r="RN135" s="132"/>
      <c r="RO135" s="132"/>
      <c r="RP135" s="132"/>
      <c r="RQ135" s="132"/>
      <c r="RR135" s="132"/>
      <c r="RS135" s="132"/>
      <c r="RT135" s="132"/>
      <c r="RU135" s="132"/>
      <c r="RV135" s="132"/>
      <c r="RW135" s="132"/>
      <c r="RX135" s="132"/>
      <c r="RY135" s="132"/>
      <c r="RZ135" s="132"/>
      <c r="SA135" s="132"/>
      <c r="SB135" s="132"/>
      <c r="SC135" s="132"/>
      <c r="SD135" s="132"/>
      <c r="SE135" s="132"/>
      <c r="SF135" s="132"/>
      <c r="SG135" s="132"/>
      <c r="SH135" s="132"/>
      <c r="SI135" s="132"/>
      <c r="SJ135" s="132"/>
      <c r="SK135" s="132"/>
      <c r="SL135" s="132"/>
      <c r="SM135" s="132"/>
      <c r="SN135" s="132"/>
      <c r="SO135" s="132"/>
      <c r="SP135" s="132"/>
      <c r="SQ135" s="132"/>
      <c r="SR135" s="132"/>
      <c r="SS135" s="132"/>
      <c r="ST135" s="132"/>
      <c r="SU135" s="132"/>
      <c r="SV135" s="132"/>
      <c r="SW135" s="132"/>
      <c r="SX135" s="132"/>
      <c r="SY135" s="132"/>
      <c r="SZ135" s="132"/>
      <c r="TA135" s="132"/>
      <c r="TB135" s="132"/>
      <c r="TC135" s="132"/>
      <c r="TD135" s="132"/>
      <c r="TE135" s="132"/>
      <c r="TF135" s="132"/>
      <c r="TG135" s="132"/>
      <c r="TH135" s="132"/>
      <c r="TI135" s="132"/>
      <c r="TJ135" s="132"/>
      <c r="TK135" s="132"/>
      <c r="TL135" s="132"/>
      <c r="TM135" s="132"/>
      <c r="TN135" s="132"/>
      <c r="TO135" s="132"/>
      <c r="TP135" s="132"/>
      <c r="TQ135" s="132"/>
      <c r="TR135" s="132"/>
      <c r="TS135" s="132"/>
      <c r="TT135" s="132"/>
      <c r="TU135" s="132"/>
      <c r="TV135" s="132"/>
      <c r="TW135" s="132"/>
      <c r="TX135" s="132"/>
      <c r="TY135" s="132"/>
      <c r="TZ135" s="132"/>
      <c r="UA135" s="132"/>
      <c r="UB135" s="132"/>
      <c r="UC135" s="132"/>
      <c r="UD135" s="132"/>
      <c r="UE135" s="132"/>
      <c r="UF135" s="132"/>
      <c r="UG135" s="132"/>
      <c r="UH135" s="132"/>
      <c r="UI135" s="132"/>
      <c r="UJ135" s="132"/>
      <c r="UK135" s="132"/>
      <c r="UL135" s="132"/>
      <c r="UM135" s="132"/>
      <c r="UN135" s="132"/>
      <c r="UO135" s="132"/>
      <c r="UP135" s="132"/>
      <c r="UQ135" s="132"/>
      <c r="UR135" s="132"/>
      <c r="US135" s="132"/>
      <c r="UT135" s="132"/>
      <c r="UU135" s="132"/>
      <c r="UV135" s="132"/>
      <c r="UW135" s="132"/>
      <c r="UX135" s="132"/>
      <c r="UY135" s="132"/>
      <c r="UZ135" s="132"/>
      <c r="VA135" s="132"/>
      <c r="VB135" s="132"/>
      <c r="VC135" s="132"/>
      <c r="VD135" s="132"/>
      <c r="VE135" s="132"/>
      <c r="VF135" s="132"/>
      <c r="VG135" s="132"/>
      <c r="VH135" s="132"/>
      <c r="VI135" s="132"/>
      <c r="VJ135" s="132"/>
      <c r="VK135" s="132"/>
      <c r="VL135" s="132"/>
      <c r="VM135" s="132"/>
      <c r="VN135" s="132"/>
      <c r="VO135" s="132"/>
      <c r="VP135" s="132"/>
      <c r="VQ135" s="132"/>
      <c r="VR135" s="132"/>
      <c r="VS135" s="132"/>
      <c r="VT135" s="132"/>
      <c r="VU135" s="132"/>
      <c r="VV135" s="132"/>
      <c r="VW135" s="132"/>
      <c r="VX135" s="132"/>
      <c r="VY135" s="132"/>
      <c r="VZ135" s="132"/>
      <c r="WA135" s="132"/>
      <c r="WB135" s="132"/>
      <c r="WC135" s="132"/>
      <c r="WD135" s="132"/>
      <c r="WE135" s="132"/>
      <c r="WF135" s="132"/>
      <c r="WG135" s="132"/>
      <c r="WH135" s="132"/>
      <c r="WI135" s="132"/>
      <c r="WJ135" s="132"/>
      <c r="WK135" s="132"/>
      <c r="WL135" s="132"/>
      <c r="WM135" s="132"/>
      <c r="WN135" s="132"/>
      <c r="WO135" s="132"/>
      <c r="WP135" s="132"/>
      <c r="WQ135" s="132"/>
      <c r="WR135" s="132"/>
      <c r="WS135" s="132"/>
      <c r="WT135" s="132"/>
      <c r="WU135" s="132"/>
      <c r="WV135" s="132"/>
      <c r="WW135" s="132"/>
      <c r="WX135" s="132"/>
      <c r="WY135" s="132"/>
      <c r="WZ135" s="132"/>
      <c r="XA135" s="132"/>
      <c r="XB135" s="132"/>
      <c r="XC135" s="132"/>
      <c r="XD135" s="132"/>
      <c r="XE135" s="132"/>
      <c r="XF135" s="132"/>
      <c r="XG135" s="132"/>
      <c r="XH135" s="132"/>
      <c r="XI135" s="132"/>
      <c r="XJ135" s="132"/>
      <c r="XK135" s="132"/>
      <c r="XL135" s="132"/>
      <c r="XM135" s="132"/>
      <c r="XN135" s="132"/>
      <c r="XO135" s="132"/>
      <c r="XP135" s="132"/>
      <c r="XQ135" s="132"/>
      <c r="XR135" s="132"/>
      <c r="XS135" s="132"/>
      <c r="XT135" s="132"/>
      <c r="XU135" s="132"/>
      <c r="XV135" s="132"/>
      <c r="XW135" s="132"/>
      <c r="XX135" s="132"/>
      <c r="XY135" s="132"/>
      <c r="XZ135" s="132"/>
      <c r="YA135" s="132"/>
      <c r="YB135" s="132"/>
      <c r="YC135" s="132"/>
      <c r="YD135" s="132"/>
      <c r="YE135" s="132"/>
      <c r="YF135" s="132"/>
      <c r="YG135" s="132"/>
      <c r="YH135" s="132"/>
      <c r="YI135" s="132"/>
      <c r="YJ135" s="132"/>
      <c r="YK135" s="132"/>
      <c r="YL135" s="132"/>
      <c r="YM135" s="132"/>
      <c r="YN135" s="132"/>
      <c r="YO135" s="132"/>
      <c r="YP135" s="132"/>
      <c r="YQ135" s="132"/>
      <c r="YR135" s="132"/>
      <c r="YS135" s="132"/>
      <c r="YT135" s="132"/>
      <c r="YU135" s="132"/>
      <c r="YV135" s="132"/>
      <c r="YW135" s="132"/>
      <c r="YX135" s="132"/>
      <c r="YY135" s="132"/>
      <c r="YZ135" s="132"/>
      <c r="ZA135" s="132"/>
      <c r="ZB135" s="132"/>
      <c r="ZC135" s="132"/>
      <c r="ZD135" s="132"/>
      <c r="ZE135" s="132"/>
      <c r="ZF135" s="132"/>
      <c r="ZG135" s="132"/>
      <c r="ZH135" s="132"/>
      <c r="ZI135" s="132"/>
      <c r="ZJ135" s="132"/>
      <c r="ZK135" s="132"/>
      <c r="ZL135" s="132"/>
      <c r="ZM135" s="132"/>
      <c r="ZN135" s="132"/>
      <c r="ZO135" s="132"/>
      <c r="ZP135" s="132"/>
      <c r="ZQ135" s="132"/>
      <c r="ZR135" s="132"/>
      <c r="ZS135" s="132"/>
      <c r="ZT135" s="132"/>
      <c r="ZU135" s="132"/>
      <c r="ZV135" s="132"/>
      <c r="ZW135" s="132"/>
      <c r="ZX135" s="132"/>
      <c r="ZY135" s="132"/>
      <c r="ZZ135" s="132"/>
      <c r="AAA135" s="132"/>
      <c r="AAB135" s="132"/>
      <c r="AAC135" s="132"/>
      <c r="AAD135" s="132"/>
      <c r="AAE135" s="132"/>
      <c r="AAF135" s="132"/>
      <c r="AAG135" s="132"/>
      <c r="AAH135" s="132"/>
      <c r="AAI135" s="132"/>
      <c r="AAJ135" s="132"/>
      <c r="AAK135" s="132"/>
      <c r="AAL135" s="132"/>
      <c r="AAM135" s="132"/>
      <c r="AAN135" s="132"/>
      <c r="AAO135" s="132"/>
      <c r="AAP135" s="132"/>
      <c r="AAQ135" s="132"/>
      <c r="AAR135" s="132"/>
      <c r="AAS135" s="132"/>
      <c r="AAT135" s="132"/>
      <c r="AAU135" s="132"/>
      <c r="AAV135" s="132"/>
      <c r="AAW135" s="132"/>
      <c r="AAX135" s="132"/>
      <c r="AAY135" s="132"/>
      <c r="AAZ135" s="132"/>
      <c r="ABA135" s="132"/>
      <c r="ABB135" s="132"/>
      <c r="ABC135" s="132"/>
      <c r="ABD135" s="132"/>
      <c r="ABE135" s="132"/>
      <c r="ABF135" s="132"/>
      <c r="ABG135" s="132"/>
      <c r="ABH135" s="132"/>
      <c r="ABI135" s="132"/>
      <c r="ABJ135" s="132"/>
      <c r="ABK135" s="132"/>
      <c r="ABL135" s="132"/>
      <c r="ABM135" s="132"/>
      <c r="ABN135" s="132"/>
      <c r="ABO135" s="132"/>
      <c r="ABP135" s="132"/>
      <c r="ABQ135" s="132"/>
      <c r="ABR135" s="132"/>
      <c r="ABS135" s="132"/>
      <c r="ABT135" s="132"/>
      <c r="ABU135" s="132"/>
      <c r="ABV135" s="132"/>
      <c r="ABW135" s="132"/>
      <c r="ABX135" s="132"/>
      <c r="ABY135" s="132"/>
      <c r="ABZ135" s="132"/>
      <c r="ACA135" s="132"/>
      <c r="ACB135" s="132"/>
      <c r="ACC135" s="132"/>
      <c r="ACD135" s="132"/>
      <c r="ACE135" s="132"/>
      <c r="ACF135" s="132"/>
      <c r="ACG135" s="132"/>
      <c r="ACH135" s="132"/>
      <c r="ACI135" s="132"/>
      <c r="ACJ135" s="132"/>
      <c r="ACK135" s="132"/>
      <c r="ACL135" s="132"/>
      <c r="ACM135" s="132"/>
      <c r="ACN135" s="132"/>
      <c r="ACO135" s="132"/>
      <c r="ACP135" s="132"/>
      <c r="ACQ135" s="132"/>
      <c r="ACR135" s="132"/>
      <c r="ACS135" s="132"/>
      <c r="ACT135" s="132"/>
      <c r="ACU135" s="132"/>
      <c r="ACV135" s="132"/>
      <c r="ACW135" s="132"/>
      <c r="ACX135" s="132"/>
      <c r="ACY135" s="132"/>
      <c r="ACZ135" s="132"/>
      <c r="ADA135" s="132"/>
      <c r="ADB135" s="132"/>
      <c r="ADC135" s="132"/>
      <c r="ADD135" s="132"/>
      <c r="ADE135" s="132"/>
      <c r="ADF135" s="132"/>
      <c r="ADG135" s="132"/>
      <c r="ADH135" s="132"/>
      <c r="ADI135" s="132"/>
      <c r="ADJ135" s="132"/>
      <c r="ADK135" s="132"/>
      <c r="ADL135" s="132"/>
      <c r="ADM135" s="132"/>
      <c r="ADN135" s="132"/>
      <c r="ADO135" s="132"/>
      <c r="ADP135" s="132"/>
      <c r="ADQ135" s="132"/>
      <c r="ADR135" s="132"/>
      <c r="ADS135" s="132"/>
      <c r="ADT135" s="132"/>
      <c r="ADU135" s="132"/>
      <c r="ADV135" s="132"/>
      <c r="ADW135" s="132"/>
      <c r="ADX135" s="132"/>
      <c r="ADY135" s="132"/>
      <c r="ADZ135" s="132"/>
      <c r="AEA135" s="132"/>
      <c r="AEB135" s="132"/>
      <c r="AEC135" s="132"/>
      <c r="AED135" s="132"/>
      <c r="AEE135" s="132"/>
      <c r="AEF135" s="132"/>
      <c r="AEG135" s="132"/>
      <c r="AEH135" s="132"/>
      <c r="AEI135" s="132"/>
      <c r="AEJ135" s="132"/>
      <c r="AEK135" s="132"/>
      <c r="AEL135" s="132"/>
      <c r="AEM135" s="132"/>
      <c r="AEN135" s="132"/>
      <c r="AEO135" s="132"/>
      <c r="AEP135" s="132"/>
      <c r="AEQ135" s="132"/>
      <c r="AER135" s="132"/>
      <c r="AES135" s="132"/>
      <c r="AET135" s="132"/>
      <c r="AEU135" s="132"/>
      <c r="AEV135" s="132"/>
      <c r="AEW135" s="132"/>
      <c r="AEX135" s="132"/>
      <c r="AEY135" s="132"/>
      <c r="AEZ135" s="132"/>
      <c r="AFA135" s="132"/>
      <c r="AFB135" s="132"/>
      <c r="AFC135" s="132"/>
      <c r="AFD135" s="132"/>
      <c r="AFE135" s="132"/>
      <c r="AFF135" s="132"/>
      <c r="AFG135" s="132"/>
      <c r="AFH135" s="132"/>
      <c r="AFI135" s="132"/>
      <c r="AFJ135" s="132"/>
      <c r="AFK135" s="132"/>
      <c r="AFL135" s="132"/>
      <c r="AFM135" s="132"/>
      <c r="AFN135" s="132"/>
      <c r="AFO135" s="132"/>
      <c r="AFP135" s="132"/>
      <c r="AFQ135" s="132"/>
      <c r="AFR135" s="132"/>
      <c r="AFS135" s="132"/>
      <c r="AFT135" s="132"/>
      <c r="AFU135" s="132"/>
      <c r="AFV135" s="132"/>
      <c r="AFW135" s="132"/>
      <c r="AFX135" s="132"/>
      <c r="AFY135" s="132"/>
      <c r="AFZ135" s="132"/>
      <c r="AGA135" s="132"/>
      <c r="AGB135" s="132"/>
      <c r="AGC135" s="132"/>
      <c r="AGD135" s="132"/>
      <c r="AGE135" s="132"/>
      <c r="AGF135" s="132"/>
      <c r="AGG135" s="132"/>
      <c r="AGH135" s="132"/>
      <c r="AGI135" s="132"/>
      <c r="AGJ135" s="132"/>
      <c r="AGK135" s="132"/>
      <c r="AGL135" s="132"/>
      <c r="AGM135" s="132"/>
      <c r="AGN135" s="132"/>
      <c r="AGO135" s="132"/>
      <c r="AGP135" s="132"/>
      <c r="AGQ135" s="132"/>
      <c r="AGR135" s="132"/>
      <c r="AGS135" s="132"/>
      <c r="AGT135" s="132"/>
      <c r="AGU135" s="132"/>
      <c r="AGV135" s="132"/>
      <c r="AGW135" s="132"/>
      <c r="AGX135" s="132"/>
      <c r="AGY135" s="132"/>
      <c r="AGZ135" s="132"/>
      <c r="AHA135" s="132"/>
      <c r="AHB135" s="132"/>
      <c r="AHC135" s="132"/>
      <c r="AHD135" s="132"/>
      <c r="AHE135" s="132"/>
      <c r="AHF135" s="132"/>
      <c r="AHG135" s="132"/>
      <c r="AHH135" s="132"/>
      <c r="AHI135" s="132"/>
      <c r="AHJ135" s="132"/>
      <c r="AHK135" s="132"/>
      <c r="AHL135" s="132"/>
      <c r="AHM135" s="132"/>
      <c r="AHN135" s="132"/>
      <c r="AHO135" s="132"/>
      <c r="AHP135" s="132"/>
      <c r="AHQ135" s="132"/>
      <c r="AHR135" s="132"/>
      <c r="AHS135" s="132"/>
      <c r="AHT135" s="132"/>
      <c r="AHU135" s="132"/>
      <c r="AHV135" s="132"/>
      <c r="AHW135" s="132"/>
      <c r="AHX135" s="132"/>
      <c r="AHY135" s="132"/>
      <c r="AHZ135" s="132"/>
      <c r="AIA135" s="132"/>
      <c r="AIB135" s="132"/>
      <c r="AIC135" s="132"/>
      <c r="AID135" s="132"/>
      <c r="AIE135" s="132"/>
      <c r="AIF135" s="132"/>
      <c r="AIG135" s="132"/>
      <c r="AIH135" s="132"/>
      <c r="AII135" s="132"/>
      <c r="AIJ135" s="132"/>
      <c r="AIK135" s="132"/>
      <c r="AIL135" s="132"/>
      <c r="AIM135" s="132"/>
      <c r="AIN135" s="132"/>
      <c r="AIO135" s="132"/>
      <c r="AIP135" s="132"/>
      <c r="AIQ135" s="132"/>
      <c r="AIR135" s="132"/>
      <c r="AIS135" s="132"/>
      <c r="AIT135" s="132"/>
      <c r="AIU135" s="132"/>
      <c r="AIV135" s="132"/>
      <c r="AIW135" s="132"/>
      <c r="AIX135" s="132"/>
      <c r="AIY135" s="132"/>
      <c r="AIZ135" s="132"/>
      <c r="AJA135" s="132"/>
      <c r="AJB135" s="132"/>
      <c r="AJC135" s="132"/>
      <c r="AJD135" s="132"/>
      <c r="AJE135" s="132"/>
      <c r="AJF135" s="132"/>
      <c r="AJG135" s="132"/>
      <c r="AJH135" s="132"/>
      <c r="AJI135" s="132"/>
      <c r="AJJ135" s="132"/>
      <c r="AJK135" s="132"/>
      <c r="AJL135" s="132"/>
      <c r="AJM135" s="132"/>
      <c r="AJN135" s="132"/>
      <c r="AJO135" s="132"/>
      <c r="AJP135" s="132"/>
      <c r="AJQ135" s="132"/>
      <c r="AJR135" s="132"/>
      <c r="AJS135" s="132"/>
      <c r="AJT135" s="132"/>
      <c r="AJU135" s="132"/>
      <c r="AJV135" s="132"/>
      <c r="AJW135" s="132"/>
      <c r="AJX135" s="132"/>
      <c r="AJY135" s="132"/>
      <c r="AJZ135" s="132"/>
      <c r="AKA135" s="132"/>
      <c r="AKB135" s="132"/>
      <c r="AKC135" s="132"/>
      <c r="AKD135" s="132"/>
      <c r="AKE135" s="132"/>
      <c r="AKF135" s="132"/>
      <c r="AKG135" s="132"/>
      <c r="AKH135" s="132"/>
      <c r="AKI135" s="132"/>
      <c r="AKJ135" s="132"/>
      <c r="AKK135" s="132"/>
      <c r="AKL135" s="132"/>
      <c r="AKM135" s="132"/>
      <c r="AKN135" s="132"/>
      <c r="AKO135" s="132"/>
      <c r="AKP135" s="132"/>
      <c r="AKQ135" s="132"/>
      <c r="AKR135" s="132"/>
      <c r="AKS135" s="132"/>
      <c r="AKT135" s="132"/>
      <c r="AKU135" s="132"/>
      <c r="AKV135" s="132"/>
      <c r="AKW135" s="132"/>
      <c r="AKX135" s="132"/>
      <c r="AKY135" s="132"/>
      <c r="AKZ135" s="132"/>
      <c r="ALA135" s="132"/>
      <c r="ALB135" s="132"/>
      <c r="ALC135" s="132"/>
      <c r="ALD135" s="132"/>
      <c r="ALE135" s="132"/>
      <c r="ALF135" s="132"/>
      <c r="ALG135" s="132"/>
      <c r="ALH135" s="132"/>
      <c r="ALI135" s="132"/>
      <c r="ALJ135" s="132"/>
      <c r="ALK135" s="132"/>
      <c r="ALL135" s="132"/>
      <c r="ALM135" s="132"/>
      <c r="ALN135" s="132"/>
      <c r="ALO135" s="132"/>
      <c r="ALP135" s="132"/>
      <c r="ALQ135" s="132"/>
      <c r="ALR135" s="132"/>
      <c r="ALS135" s="132"/>
      <c r="ALT135" s="132"/>
      <c r="ALU135" s="132"/>
      <c r="ALV135" s="132"/>
      <c r="ALW135" s="132"/>
      <c r="ALX135" s="132"/>
      <c r="ALY135" s="132"/>
      <c r="ALZ135" s="132"/>
      <c r="AMA135" s="132"/>
      <c r="AMB135" s="132"/>
      <c r="AMC135" s="132"/>
      <c r="AMD135" s="132"/>
      <c r="AME135" s="132"/>
      <c r="AMF135" s="132"/>
      <c r="AMG135" s="132"/>
      <c r="AMH135" s="132"/>
      <c r="AMI135" s="132"/>
      <c r="AMJ135" s="132"/>
      <c r="AMK135" s="132"/>
      <c r="AML135" s="132"/>
      <c r="AMM135" s="132"/>
      <c r="AMN135" s="132"/>
      <c r="AMO135" s="132"/>
      <c r="AMP135" s="132"/>
      <c r="AMQ135" s="132"/>
      <c r="AMR135" s="132"/>
      <c r="AMS135" s="132"/>
      <c r="AMT135" s="132"/>
      <c r="AMU135" s="132"/>
      <c r="AMV135" s="132"/>
      <c r="AMW135" s="132"/>
      <c r="AMX135" s="132"/>
      <c r="AMY135" s="132"/>
      <c r="AMZ135" s="132"/>
      <c r="ANA135" s="132"/>
      <c r="ANB135" s="132"/>
      <c r="ANC135" s="132"/>
      <c r="AND135" s="132"/>
      <c r="ANE135" s="132"/>
      <c r="ANF135" s="132"/>
      <c r="ANG135" s="132"/>
      <c r="ANH135" s="132"/>
      <c r="ANI135" s="132"/>
      <c r="ANJ135" s="132"/>
      <c r="ANK135" s="132"/>
      <c r="ANL135" s="132"/>
      <c r="ANM135" s="132"/>
      <c r="ANN135" s="132"/>
      <c r="ANO135" s="132"/>
      <c r="ANP135" s="132"/>
      <c r="ANQ135" s="132"/>
      <c r="ANR135" s="132"/>
      <c r="ANS135" s="132"/>
      <c r="ANT135" s="132"/>
      <c r="ANU135" s="132"/>
      <c r="ANV135" s="132"/>
      <c r="ANW135" s="132"/>
      <c r="ANX135" s="132"/>
      <c r="ANY135" s="132"/>
      <c r="ANZ135" s="132"/>
      <c r="AOA135" s="132"/>
      <c r="AOB135" s="132"/>
      <c r="AOC135" s="132"/>
      <c r="AOD135" s="132"/>
      <c r="AOE135" s="132"/>
      <c r="AOF135" s="132"/>
      <c r="AOG135" s="132"/>
      <c r="AOH135" s="132"/>
      <c r="AOI135" s="132"/>
      <c r="AOJ135" s="132"/>
      <c r="AOK135" s="132"/>
      <c r="AOL135" s="132"/>
      <c r="AOM135" s="132"/>
      <c r="AON135" s="132"/>
      <c r="AOO135" s="132"/>
      <c r="AOP135" s="132"/>
      <c r="AOQ135" s="132"/>
      <c r="AOR135" s="132"/>
      <c r="AOS135" s="132"/>
      <c r="AOT135" s="132"/>
      <c r="AOU135" s="132"/>
      <c r="AOV135" s="132"/>
      <c r="AOW135" s="132"/>
      <c r="AOX135" s="132"/>
      <c r="AOY135" s="132"/>
      <c r="AOZ135" s="132"/>
      <c r="APA135" s="132"/>
      <c r="APB135" s="132"/>
      <c r="APC135" s="132"/>
      <c r="APD135" s="132"/>
      <c r="APE135" s="132"/>
      <c r="APF135" s="132"/>
      <c r="APG135" s="132"/>
      <c r="APH135" s="132"/>
      <c r="API135" s="132"/>
      <c r="APJ135" s="132"/>
      <c r="APK135" s="132"/>
      <c r="APL135" s="132"/>
      <c r="APM135" s="132"/>
      <c r="APN135" s="132"/>
      <c r="APO135" s="132"/>
      <c r="APP135" s="132"/>
      <c r="APQ135" s="132"/>
      <c r="APR135" s="132"/>
      <c r="APS135" s="132"/>
      <c r="APT135" s="132"/>
      <c r="APU135" s="132"/>
      <c r="APV135" s="132"/>
      <c r="APW135" s="132"/>
      <c r="APX135" s="132"/>
      <c r="APY135" s="132"/>
      <c r="APZ135" s="132"/>
      <c r="AQA135" s="132"/>
      <c r="AQB135" s="132"/>
      <c r="AQC135" s="132"/>
      <c r="AQD135" s="132"/>
      <c r="AQE135" s="132"/>
      <c r="AQF135" s="132"/>
      <c r="AQG135" s="132"/>
      <c r="AQH135" s="132"/>
      <c r="AQI135" s="132"/>
      <c r="AQJ135" s="132"/>
      <c r="AQK135" s="132"/>
      <c r="AQL135" s="132"/>
      <c r="AQM135" s="132"/>
      <c r="AQN135" s="132"/>
      <c r="AQO135" s="132"/>
      <c r="AQP135" s="132"/>
      <c r="AQQ135" s="132"/>
      <c r="AQR135" s="132"/>
      <c r="AQS135" s="132"/>
      <c r="AQT135" s="132"/>
      <c r="AQU135" s="132"/>
      <c r="AQV135" s="132"/>
      <c r="AQW135" s="132"/>
      <c r="AQX135" s="132"/>
      <c r="AQY135" s="132"/>
      <c r="AQZ135" s="132"/>
      <c r="ARA135" s="132"/>
      <c r="ARB135" s="132"/>
      <c r="ARC135" s="132"/>
      <c r="ARD135" s="132"/>
      <c r="ARE135" s="132"/>
      <c r="ARF135" s="132"/>
      <c r="ARG135" s="132"/>
      <c r="ARH135" s="132"/>
      <c r="ARI135" s="132"/>
      <c r="ARJ135" s="132"/>
      <c r="ARK135" s="132"/>
      <c r="ARL135" s="132"/>
      <c r="ARM135" s="132"/>
      <c r="ARN135" s="132"/>
      <c r="ARO135" s="132"/>
      <c r="ARP135" s="132"/>
      <c r="ARQ135" s="132"/>
      <c r="ARR135" s="132"/>
      <c r="ARS135" s="132"/>
      <c r="ART135" s="132"/>
      <c r="ARU135" s="132"/>
      <c r="ARV135" s="132"/>
      <c r="ARW135" s="132"/>
      <c r="ARX135" s="132"/>
      <c r="ARY135" s="132"/>
      <c r="ARZ135" s="132"/>
      <c r="ASA135" s="132"/>
      <c r="ASB135" s="132"/>
      <c r="ASC135" s="132"/>
      <c r="ASD135" s="132"/>
      <c r="ASE135" s="132"/>
      <c r="ASF135" s="132"/>
      <c r="ASG135" s="132"/>
      <c r="ASH135" s="132"/>
      <c r="ASI135" s="132"/>
      <c r="ASJ135" s="132"/>
      <c r="ASK135" s="132"/>
      <c r="ASL135" s="132"/>
      <c r="ASM135" s="132"/>
      <c r="ASN135" s="132"/>
      <c r="ASO135" s="132"/>
      <c r="ASP135" s="132"/>
      <c r="ASQ135" s="132"/>
      <c r="ASR135" s="132"/>
      <c r="ASS135" s="132"/>
      <c r="AST135" s="132"/>
      <c r="ASU135" s="132"/>
      <c r="ASV135" s="132"/>
      <c r="ASW135" s="132"/>
      <c r="ASX135" s="132"/>
      <c r="ASY135" s="132"/>
      <c r="ASZ135" s="132"/>
      <c r="ATA135" s="132"/>
      <c r="ATB135" s="132"/>
      <c r="ATC135" s="132"/>
      <c r="ATD135" s="132"/>
      <c r="ATE135" s="132"/>
      <c r="ATF135" s="132"/>
      <c r="ATG135" s="132"/>
      <c r="ATH135" s="132"/>
      <c r="ATI135" s="132"/>
      <c r="ATJ135" s="132"/>
      <c r="ATK135" s="132"/>
      <c r="ATL135" s="132"/>
      <c r="ATM135" s="132"/>
      <c r="ATN135" s="132"/>
      <c r="ATO135" s="132"/>
      <c r="ATP135" s="132"/>
      <c r="ATQ135" s="132"/>
      <c r="ATR135" s="132"/>
      <c r="ATS135" s="132"/>
      <c r="ATT135" s="132"/>
      <c r="ATU135" s="132"/>
      <c r="ATV135" s="132"/>
      <c r="ATW135" s="132"/>
      <c r="ATX135" s="132"/>
      <c r="ATY135" s="132"/>
      <c r="ATZ135" s="132"/>
      <c r="AUA135" s="132"/>
      <c r="AUB135" s="132"/>
      <c r="AUC135" s="132"/>
      <c r="AUD135" s="132"/>
      <c r="AUE135" s="132"/>
      <c r="AUF135" s="132"/>
      <c r="AUG135" s="132"/>
      <c r="AUH135" s="132"/>
      <c r="AUI135" s="132"/>
      <c r="AUJ135" s="132"/>
      <c r="AUK135" s="132"/>
      <c r="AUL135" s="132"/>
      <c r="AUM135" s="132"/>
      <c r="AUN135" s="132"/>
      <c r="AUO135" s="132"/>
      <c r="AUP135" s="132"/>
      <c r="AUQ135" s="132"/>
      <c r="AUR135" s="132"/>
      <c r="AUS135" s="132"/>
      <c r="AUT135" s="132"/>
      <c r="AUU135" s="132"/>
      <c r="AUV135" s="132"/>
      <c r="AUW135" s="132"/>
      <c r="AUX135" s="132"/>
      <c r="AUY135" s="132"/>
      <c r="AUZ135" s="132"/>
      <c r="AVA135" s="132"/>
      <c r="AVB135" s="132"/>
      <c r="AVC135" s="132"/>
      <c r="AVD135" s="132"/>
      <c r="AVE135" s="132"/>
      <c r="AVF135" s="132"/>
      <c r="AVG135" s="132"/>
      <c r="AVH135" s="132"/>
      <c r="AVI135" s="132"/>
      <c r="AVJ135" s="132"/>
      <c r="AVK135" s="132"/>
      <c r="AVL135" s="132"/>
      <c r="AVM135" s="132"/>
      <c r="AVN135" s="132"/>
      <c r="AVO135" s="132"/>
      <c r="AVP135" s="132"/>
      <c r="AVQ135" s="132"/>
      <c r="AVR135" s="132"/>
      <c r="AVS135" s="132"/>
      <c r="AVT135" s="132"/>
      <c r="AVU135" s="132"/>
      <c r="AVV135" s="132"/>
      <c r="AVW135" s="132"/>
      <c r="AVX135" s="132"/>
      <c r="AVY135" s="132"/>
      <c r="AVZ135" s="132"/>
      <c r="AWA135" s="132"/>
      <c r="AWB135" s="132"/>
      <c r="AWC135" s="132"/>
      <c r="AWD135" s="132"/>
      <c r="AWE135" s="132"/>
      <c r="AWF135" s="132"/>
      <c r="AWG135" s="132"/>
      <c r="AWH135" s="132"/>
      <c r="AWI135" s="132"/>
      <c r="AWJ135" s="132"/>
      <c r="AWK135" s="132"/>
      <c r="AWL135" s="132"/>
      <c r="AWM135" s="132"/>
      <c r="AWN135" s="132"/>
      <c r="AWO135" s="132"/>
      <c r="AWP135" s="132"/>
      <c r="AWQ135" s="132"/>
      <c r="AWR135" s="132"/>
      <c r="AWS135" s="132"/>
      <c r="AWT135" s="132"/>
      <c r="AWU135" s="132"/>
      <c r="AWV135" s="132"/>
      <c r="AWW135" s="132"/>
      <c r="AWX135" s="132"/>
      <c r="AWY135" s="132"/>
      <c r="AWZ135" s="132"/>
      <c r="AXA135" s="132"/>
      <c r="AXB135" s="132"/>
      <c r="AXC135" s="132"/>
      <c r="AXD135" s="132"/>
      <c r="AXE135" s="132"/>
      <c r="AXF135" s="132"/>
      <c r="AXG135" s="132"/>
      <c r="AXH135" s="132"/>
      <c r="AXI135" s="132"/>
      <c r="AXJ135" s="132"/>
      <c r="AXK135" s="132"/>
      <c r="AXL135" s="132"/>
      <c r="AXM135" s="132"/>
      <c r="AXN135" s="132"/>
      <c r="AXO135" s="132"/>
      <c r="AXP135" s="132"/>
      <c r="AXQ135" s="132"/>
      <c r="AXR135" s="132"/>
      <c r="AXS135" s="132"/>
      <c r="AXT135" s="132"/>
      <c r="AXU135" s="132"/>
      <c r="AXV135" s="132"/>
      <c r="AXW135" s="132"/>
      <c r="AXX135" s="132"/>
      <c r="AXY135" s="132"/>
      <c r="AXZ135" s="132"/>
      <c r="AYA135" s="132"/>
      <c r="AYB135" s="132"/>
      <c r="AYC135" s="132"/>
      <c r="AYD135" s="132"/>
      <c r="AYE135" s="132"/>
      <c r="AYF135" s="132"/>
      <c r="AYG135" s="132"/>
      <c r="AYH135" s="132"/>
      <c r="AYI135" s="132"/>
      <c r="AYJ135" s="132"/>
      <c r="AYK135" s="132"/>
      <c r="AYL135" s="132"/>
      <c r="AYM135" s="132"/>
      <c r="AYN135" s="132"/>
      <c r="AYO135" s="132"/>
      <c r="AYP135" s="132"/>
      <c r="AYQ135" s="132"/>
      <c r="AYR135" s="132"/>
      <c r="AYS135" s="132"/>
      <c r="AYT135" s="132"/>
      <c r="AYU135" s="132"/>
      <c r="AYV135" s="132"/>
      <c r="AYW135" s="132"/>
      <c r="AYX135" s="132"/>
      <c r="AYY135" s="132"/>
      <c r="AYZ135" s="132"/>
      <c r="AZA135" s="132"/>
      <c r="AZB135" s="132"/>
      <c r="AZC135" s="132"/>
      <c r="AZD135" s="132"/>
      <c r="AZE135" s="132"/>
      <c r="AZF135" s="132"/>
      <c r="AZG135" s="132"/>
      <c r="AZH135" s="132"/>
      <c r="AZI135" s="132"/>
      <c r="AZJ135" s="132"/>
      <c r="AZK135" s="132"/>
      <c r="AZL135" s="132"/>
      <c r="AZM135" s="132"/>
      <c r="AZN135" s="132"/>
      <c r="AZO135" s="132"/>
      <c r="AZP135" s="132"/>
      <c r="AZQ135" s="132"/>
      <c r="AZR135" s="132"/>
      <c r="AZS135" s="132"/>
      <c r="AZT135" s="132"/>
      <c r="AZU135" s="132"/>
      <c r="AZV135" s="132"/>
      <c r="AZW135" s="132"/>
      <c r="AZX135" s="132"/>
      <c r="AZY135" s="132"/>
      <c r="AZZ135" s="132"/>
      <c r="BAA135" s="132"/>
      <c r="BAB135" s="132"/>
      <c r="BAC135" s="132"/>
      <c r="BAD135" s="132"/>
      <c r="BAE135" s="132"/>
      <c r="BAF135" s="132"/>
      <c r="BAG135" s="132"/>
      <c r="BAH135" s="132"/>
      <c r="BAI135" s="132"/>
      <c r="BAJ135" s="132"/>
      <c r="BAK135" s="132"/>
      <c r="BAL135" s="132"/>
      <c r="BAM135" s="132"/>
      <c r="BAN135" s="132"/>
      <c r="BAO135" s="132"/>
      <c r="BAP135" s="132"/>
      <c r="BAQ135" s="132"/>
      <c r="BAR135" s="132"/>
      <c r="BAS135" s="132"/>
      <c r="BAT135" s="132"/>
      <c r="BAU135" s="132"/>
      <c r="BAV135" s="132"/>
      <c r="BAW135" s="132"/>
      <c r="BAX135" s="132"/>
      <c r="BAY135" s="132"/>
      <c r="BAZ135" s="132"/>
      <c r="BBA135" s="132"/>
      <c r="BBB135" s="132"/>
      <c r="BBC135" s="132"/>
      <c r="BBD135" s="132"/>
      <c r="BBE135" s="132"/>
      <c r="BBF135" s="132"/>
      <c r="BBG135" s="132"/>
      <c r="BBH135" s="132"/>
      <c r="BBI135" s="132"/>
      <c r="BBJ135" s="132"/>
      <c r="BBK135" s="132"/>
      <c r="BBL135" s="132"/>
      <c r="BBM135" s="132"/>
      <c r="BBN135" s="132"/>
      <c r="BBO135" s="132"/>
      <c r="BBP135" s="132"/>
      <c r="BBQ135" s="132"/>
      <c r="BBR135" s="132"/>
      <c r="BBS135" s="132"/>
      <c r="BBT135" s="132"/>
      <c r="BBU135" s="132"/>
      <c r="BBV135" s="132"/>
      <c r="BBW135" s="132"/>
      <c r="BBX135" s="132"/>
      <c r="BBY135" s="132"/>
      <c r="BBZ135" s="132"/>
      <c r="BCA135" s="132"/>
      <c r="BCB135" s="132"/>
      <c r="BCC135" s="132"/>
      <c r="BCD135" s="132"/>
      <c r="BCE135" s="132"/>
      <c r="BCF135" s="132"/>
      <c r="BCG135" s="132"/>
      <c r="BCH135" s="132"/>
      <c r="BCI135" s="132"/>
      <c r="BCJ135" s="132"/>
      <c r="BCK135" s="132"/>
      <c r="BCL135" s="132"/>
      <c r="BCM135" s="132"/>
      <c r="BCN135" s="132"/>
      <c r="BCO135" s="132"/>
      <c r="BCP135" s="132"/>
      <c r="BCQ135" s="132"/>
      <c r="BCR135" s="132"/>
      <c r="BCS135" s="132"/>
      <c r="BCT135" s="132"/>
      <c r="BCU135" s="132"/>
      <c r="BCV135" s="132"/>
      <c r="BCW135" s="132"/>
      <c r="BCX135" s="132"/>
      <c r="BCY135" s="132"/>
      <c r="BCZ135" s="132"/>
      <c r="BDA135" s="132"/>
      <c r="BDB135" s="132"/>
      <c r="BDC135" s="132"/>
      <c r="BDD135" s="132"/>
      <c r="BDE135" s="132"/>
      <c r="BDF135" s="132"/>
      <c r="BDG135" s="132"/>
      <c r="BDH135" s="132"/>
      <c r="BDI135" s="132"/>
      <c r="BDJ135" s="132"/>
      <c r="BDK135" s="132"/>
      <c r="BDL135" s="132"/>
      <c r="BDM135" s="132"/>
      <c r="BDN135" s="132"/>
      <c r="BDO135" s="132"/>
      <c r="BDP135" s="132"/>
      <c r="BDQ135" s="132"/>
      <c r="BDR135" s="132"/>
      <c r="BDS135" s="132"/>
      <c r="BDT135" s="132"/>
      <c r="BDU135" s="132"/>
      <c r="BDV135" s="132"/>
      <c r="BDW135" s="132"/>
      <c r="BDX135" s="132"/>
      <c r="BDY135" s="132"/>
      <c r="BDZ135" s="132"/>
      <c r="BEA135" s="132"/>
      <c r="BEB135" s="132"/>
      <c r="BEC135" s="132"/>
      <c r="BED135" s="132"/>
      <c r="BEE135" s="132"/>
      <c r="BEF135" s="132"/>
      <c r="BEG135" s="132"/>
      <c r="BEH135" s="132"/>
      <c r="BEI135" s="132"/>
      <c r="BEJ135" s="132"/>
      <c r="BEK135" s="132"/>
      <c r="BEL135" s="132"/>
      <c r="BEM135" s="132"/>
      <c r="BEN135" s="132"/>
      <c r="BEO135" s="132"/>
      <c r="BEP135" s="132"/>
      <c r="BEQ135" s="132"/>
      <c r="BER135" s="132"/>
      <c r="BES135" s="132"/>
      <c r="BET135" s="132"/>
      <c r="BEU135" s="132"/>
      <c r="BEV135" s="132"/>
      <c r="BEW135" s="132"/>
      <c r="BEX135" s="132"/>
      <c r="BEY135" s="132"/>
      <c r="BEZ135" s="132"/>
      <c r="BFA135" s="132"/>
      <c r="BFB135" s="132"/>
      <c r="BFC135" s="132"/>
      <c r="BFD135" s="132"/>
      <c r="BFE135" s="132"/>
      <c r="BFF135" s="132"/>
      <c r="BFG135" s="132"/>
      <c r="BFH135" s="132"/>
      <c r="BFI135" s="132"/>
      <c r="BFJ135" s="132"/>
      <c r="BFK135" s="132"/>
      <c r="BFL135" s="132"/>
      <c r="BFM135" s="132"/>
      <c r="BFN135" s="132"/>
      <c r="BFO135" s="132"/>
      <c r="BFP135" s="132"/>
      <c r="BFQ135" s="132"/>
      <c r="BFR135" s="132"/>
      <c r="BFS135" s="132"/>
      <c r="BFT135" s="132"/>
      <c r="BFU135" s="132"/>
      <c r="BFV135" s="132"/>
      <c r="BFW135" s="132"/>
      <c r="BFX135" s="132"/>
      <c r="BFY135" s="132"/>
      <c r="BFZ135" s="132"/>
      <c r="BGA135" s="132"/>
      <c r="BGB135" s="132"/>
      <c r="BGC135" s="132"/>
      <c r="BGD135" s="132"/>
      <c r="BGE135" s="132"/>
      <c r="BGF135" s="132"/>
      <c r="BGG135" s="132"/>
      <c r="BGH135" s="132"/>
      <c r="BGI135" s="132"/>
      <c r="BGJ135" s="132"/>
      <c r="BGK135" s="132"/>
      <c r="BGL135" s="132"/>
      <c r="BGM135" s="132"/>
      <c r="BGN135" s="132"/>
      <c r="BGO135" s="132"/>
      <c r="BGP135" s="132"/>
      <c r="BGQ135" s="132"/>
      <c r="BGR135" s="132"/>
      <c r="BGS135" s="132"/>
      <c r="BGT135" s="132"/>
      <c r="BGU135" s="132"/>
      <c r="BGV135" s="132"/>
      <c r="BGW135" s="132"/>
      <c r="BGX135" s="132"/>
      <c r="BGY135" s="132"/>
      <c r="BGZ135" s="132"/>
      <c r="BHA135" s="132"/>
      <c r="BHB135" s="132"/>
      <c r="BHC135" s="132"/>
      <c r="BHD135" s="132"/>
      <c r="BHE135" s="132"/>
      <c r="BHF135" s="132"/>
      <c r="BHG135" s="132"/>
      <c r="BHH135" s="132"/>
      <c r="BHI135" s="132"/>
      <c r="BHJ135" s="132"/>
      <c r="BHK135" s="132"/>
      <c r="BHL135" s="132"/>
      <c r="BHM135" s="132"/>
      <c r="BHN135" s="132"/>
      <c r="BHO135" s="132"/>
      <c r="BHP135" s="132"/>
      <c r="BHQ135" s="132"/>
      <c r="BHR135" s="132"/>
      <c r="BHS135" s="132"/>
      <c r="BHT135" s="132"/>
      <c r="BHU135" s="132"/>
      <c r="BHV135" s="132"/>
      <c r="BHW135" s="132"/>
      <c r="BHX135" s="132"/>
      <c r="BHY135" s="132"/>
      <c r="BHZ135" s="132"/>
      <c r="BIA135" s="132"/>
      <c r="BIB135" s="132"/>
      <c r="BIC135" s="132"/>
      <c r="BID135" s="132"/>
      <c r="BIE135" s="132"/>
      <c r="BIF135" s="132"/>
      <c r="BIG135" s="132"/>
      <c r="BIH135" s="132"/>
      <c r="BII135" s="132"/>
      <c r="BIJ135" s="132"/>
      <c r="BIK135" s="132"/>
      <c r="BIL135" s="132"/>
      <c r="BIM135" s="132"/>
      <c r="BIN135" s="132"/>
      <c r="BIO135" s="132"/>
      <c r="BIP135" s="132"/>
      <c r="BIQ135" s="132"/>
      <c r="BIR135" s="132"/>
      <c r="BIS135" s="132"/>
      <c r="BIT135" s="132"/>
      <c r="BIU135" s="132"/>
      <c r="BIV135" s="132"/>
      <c r="BIW135" s="132"/>
      <c r="BIX135" s="132"/>
      <c r="BIY135" s="132"/>
      <c r="BIZ135" s="132"/>
      <c r="BJA135" s="132"/>
      <c r="BJB135" s="132"/>
      <c r="BJC135" s="132"/>
      <c r="BJD135" s="132"/>
      <c r="BJE135" s="132"/>
      <c r="BJF135" s="132"/>
      <c r="BJG135" s="132"/>
      <c r="BJH135" s="132"/>
      <c r="BJI135" s="132"/>
      <c r="BJJ135" s="132"/>
      <c r="BJK135" s="132"/>
      <c r="BJL135" s="132"/>
      <c r="BJM135" s="132"/>
      <c r="BJN135" s="132"/>
      <c r="BJO135" s="132"/>
      <c r="BJP135" s="132"/>
      <c r="BJQ135" s="132"/>
      <c r="BJR135" s="132"/>
      <c r="BJS135" s="132"/>
      <c r="BJT135" s="132"/>
      <c r="BJU135" s="132"/>
      <c r="BJV135" s="132"/>
      <c r="BJW135" s="132"/>
      <c r="BJX135" s="132"/>
      <c r="BJY135" s="132"/>
      <c r="BJZ135" s="132"/>
      <c r="BKA135" s="132"/>
      <c r="BKB135" s="132"/>
      <c r="BKC135" s="132"/>
      <c r="BKD135" s="132"/>
      <c r="BKE135" s="132"/>
      <c r="BKF135" s="132"/>
      <c r="BKG135" s="132"/>
      <c r="BKH135" s="132"/>
      <c r="BKI135" s="132"/>
      <c r="BKJ135" s="132"/>
      <c r="BKK135" s="132"/>
      <c r="BKL135" s="132"/>
      <c r="BKM135" s="132"/>
      <c r="BKN135" s="132"/>
      <c r="BKO135" s="132"/>
      <c r="BKP135" s="132"/>
      <c r="BKQ135" s="132"/>
      <c r="BKR135" s="132"/>
      <c r="BKS135" s="132"/>
      <c r="BKT135" s="132"/>
      <c r="BKU135" s="132"/>
      <c r="BKV135" s="132"/>
      <c r="BKW135" s="132"/>
      <c r="BKX135" s="132"/>
      <c r="BKY135" s="132"/>
      <c r="BKZ135" s="132"/>
      <c r="BLA135" s="132"/>
      <c r="BLB135" s="132"/>
      <c r="BLC135" s="132"/>
      <c r="BLD135" s="132"/>
      <c r="BLE135" s="132"/>
      <c r="BLF135" s="132"/>
      <c r="BLG135" s="132"/>
      <c r="BLH135" s="132"/>
      <c r="BLI135" s="132"/>
      <c r="BLJ135" s="132"/>
      <c r="BLK135" s="132"/>
      <c r="BLL135" s="132"/>
      <c r="BLM135" s="132"/>
      <c r="BLN135" s="132"/>
      <c r="BLO135" s="132"/>
      <c r="BLP135" s="132"/>
      <c r="BLQ135" s="132"/>
      <c r="BLR135" s="132"/>
      <c r="BLS135" s="132"/>
      <c r="BLT135" s="132"/>
      <c r="BLU135" s="132"/>
      <c r="BLV135" s="132"/>
      <c r="BLW135" s="132"/>
      <c r="BLX135" s="132"/>
      <c r="BLY135" s="132"/>
      <c r="BLZ135" s="132"/>
      <c r="BMA135" s="132"/>
      <c r="BMB135" s="132"/>
      <c r="BMC135" s="132"/>
      <c r="BMD135" s="132"/>
      <c r="BME135" s="132"/>
      <c r="BMF135" s="132"/>
      <c r="BMG135" s="132"/>
      <c r="BMH135" s="132"/>
      <c r="BMI135" s="132"/>
      <c r="BMJ135" s="132"/>
      <c r="BMK135" s="132"/>
      <c r="BML135" s="132"/>
      <c r="BMM135" s="132"/>
      <c r="BMN135" s="132"/>
      <c r="BMO135" s="132"/>
      <c r="BMP135" s="132"/>
      <c r="BMQ135" s="132"/>
      <c r="BMR135" s="132"/>
      <c r="BMS135" s="132"/>
      <c r="BMT135" s="132"/>
      <c r="BMU135" s="132"/>
      <c r="BMV135" s="132"/>
      <c r="BMW135" s="132"/>
      <c r="BMX135" s="132"/>
      <c r="BMY135" s="132"/>
      <c r="BMZ135" s="132"/>
      <c r="BNA135" s="132"/>
      <c r="BNB135" s="132"/>
      <c r="BNC135" s="132"/>
      <c r="BND135" s="132"/>
      <c r="BNE135" s="132"/>
      <c r="BNF135" s="132"/>
      <c r="BNG135" s="132"/>
      <c r="BNH135" s="132"/>
      <c r="BNI135" s="132"/>
      <c r="BNJ135" s="132"/>
      <c r="BNK135" s="132"/>
      <c r="BNL135" s="132"/>
      <c r="BNM135" s="132"/>
      <c r="BNN135" s="132"/>
      <c r="BNO135" s="132"/>
      <c r="BNP135" s="132"/>
      <c r="BNQ135" s="132"/>
      <c r="BNR135" s="132"/>
      <c r="BNS135" s="132"/>
      <c r="BNT135" s="132"/>
      <c r="BNU135" s="132"/>
      <c r="BNV135" s="132"/>
      <c r="BNW135" s="132"/>
      <c r="BNX135" s="132"/>
      <c r="BNY135" s="132"/>
      <c r="BNZ135" s="132"/>
      <c r="BOA135" s="132"/>
      <c r="BOB135" s="132"/>
      <c r="BOC135" s="132"/>
      <c r="BOD135" s="132"/>
      <c r="BOE135" s="132"/>
      <c r="BOF135" s="132"/>
      <c r="BOG135" s="132"/>
      <c r="BOH135" s="132"/>
      <c r="BOI135" s="132"/>
      <c r="BOJ135" s="132"/>
      <c r="BOK135" s="132"/>
      <c r="BOL135" s="132"/>
      <c r="BOM135" s="132"/>
      <c r="BON135" s="132"/>
      <c r="BOO135" s="132"/>
      <c r="BOP135" s="132"/>
      <c r="BOQ135" s="132"/>
      <c r="BOR135" s="132"/>
      <c r="BOS135" s="132"/>
      <c r="BOT135" s="132"/>
      <c r="BOU135" s="132"/>
      <c r="BOV135" s="132"/>
      <c r="BOW135" s="132"/>
      <c r="BOX135" s="132"/>
      <c r="BOY135" s="132"/>
      <c r="BOZ135" s="132"/>
      <c r="BPA135" s="132"/>
      <c r="BPB135" s="132"/>
      <c r="BPC135" s="132"/>
      <c r="BPD135" s="132"/>
      <c r="BPE135" s="132"/>
      <c r="BPF135" s="132"/>
      <c r="BPG135" s="132"/>
      <c r="BPH135" s="132"/>
      <c r="BPI135" s="132"/>
      <c r="BPJ135" s="132"/>
      <c r="BPK135" s="132"/>
      <c r="BPL135" s="132"/>
      <c r="BPM135" s="132"/>
      <c r="BPN135" s="132"/>
      <c r="BPO135" s="132"/>
      <c r="BPP135" s="132"/>
      <c r="BPQ135" s="132"/>
      <c r="BPR135" s="132"/>
      <c r="BPS135" s="132"/>
      <c r="BPT135" s="132"/>
      <c r="BPU135" s="132"/>
      <c r="BPV135" s="132"/>
      <c r="BPW135" s="132"/>
      <c r="BPX135" s="132"/>
      <c r="BPY135" s="132"/>
      <c r="BPZ135" s="132"/>
      <c r="BQA135" s="132"/>
      <c r="BQB135" s="132"/>
      <c r="BQC135" s="132"/>
      <c r="BQD135" s="132"/>
      <c r="BQE135" s="132"/>
      <c r="BQF135" s="132"/>
      <c r="BQG135" s="132"/>
      <c r="BQH135" s="132"/>
      <c r="BQI135" s="132"/>
      <c r="BQJ135" s="132"/>
      <c r="BQK135" s="132"/>
      <c r="BQL135" s="132"/>
      <c r="BQM135" s="132"/>
      <c r="BQN135" s="132"/>
      <c r="BQO135" s="132"/>
      <c r="BQP135" s="132"/>
      <c r="BQQ135" s="132"/>
      <c r="BQR135" s="132"/>
      <c r="BQS135" s="132"/>
      <c r="BQT135" s="132"/>
      <c r="BQU135" s="132"/>
      <c r="BQV135" s="132"/>
      <c r="BQW135" s="132"/>
      <c r="BQX135" s="132"/>
      <c r="BQY135" s="132"/>
      <c r="BQZ135" s="132"/>
      <c r="BRA135" s="132"/>
      <c r="BRB135" s="132"/>
      <c r="BRC135" s="132"/>
      <c r="BRD135" s="132"/>
      <c r="BRE135" s="132"/>
      <c r="BRF135" s="132"/>
      <c r="BRG135" s="132"/>
      <c r="BRH135" s="132"/>
      <c r="BRI135" s="132"/>
      <c r="BRJ135" s="132"/>
      <c r="BRK135" s="132"/>
      <c r="BRL135" s="132"/>
      <c r="BRM135" s="132"/>
      <c r="BRN135" s="132"/>
      <c r="BRO135" s="132"/>
      <c r="BRP135" s="132"/>
      <c r="BRQ135" s="132"/>
      <c r="BRR135" s="132"/>
      <c r="BRS135" s="132"/>
      <c r="BRT135" s="132"/>
      <c r="BRU135" s="132"/>
      <c r="BRV135" s="132"/>
      <c r="BRW135" s="132"/>
      <c r="BRX135" s="132"/>
      <c r="BRY135" s="132"/>
      <c r="BRZ135" s="132"/>
      <c r="BSA135" s="132"/>
      <c r="BSB135" s="132"/>
      <c r="BSC135" s="132"/>
      <c r="BSD135" s="132"/>
      <c r="BSE135" s="132"/>
      <c r="BSF135" s="132"/>
      <c r="BSG135" s="132"/>
      <c r="BSH135" s="132"/>
      <c r="BSI135" s="132"/>
      <c r="BSJ135" s="132"/>
      <c r="BSK135" s="132"/>
      <c r="BSL135" s="132"/>
      <c r="BSM135" s="132"/>
      <c r="BSN135" s="132"/>
      <c r="BSO135" s="132"/>
      <c r="BSP135" s="132"/>
      <c r="BSQ135" s="132"/>
      <c r="BSR135" s="132"/>
      <c r="BSS135" s="132"/>
      <c r="BST135" s="132"/>
      <c r="BSU135" s="132"/>
      <c r="BSV135" s="132"/>
      <c r="BSW135" s="132"/>
      <c r="BSX135" s="132"/>
      <c r="BSY135" s="132"/>
      <c r="BSZ135" s="132"/>
      <c r="BTA135" s="132"/>
      <c r="BTB135" s="132"/>
      <c r="BTC135" s="132"/>
      <c r="BTD135" s="132"/>
      <c r="BTE135" s="132"/>
      <c r="BTF135" s="132"/>
      <c r="BTG135" s="132"/>
      <c r="BTH135" s="132"/>
      <c r="BTI135" s="132"/>
      <c r="BTJ135" s="132"/>
      <c r="BTK135" s="132"/>
      <c r="BTL135" s="132"/>
      <c r="BTM135" s="132"/>
      <c r="BTN135" s="132"/>
      <c r="BTO135" s="132"/>
      <c r="BTP135" s="132"/>
      <c r="BTQ135" s="132"/>
      <c r="BTR135" s="132"/>
      <c r="BTS135" s="132"/>
      <c r="BTT135" s="132"/>
      <c r="BTU135" s="132"/>
      <c r="BTV135" s="132"/>
      <c r="BTW135" s="132"/>
      <c r="BTX135" s="132"/>
      <c r="BTY135" s="132"/>
      <c r="BTZ135" s="132"/>
      <c r="BUA135" s="132"/>
      <c r="BUB135" s="132"/>
      <c r="BUC135" s="132"/>
      <c r="BUD135" s="132"/>
      <c r="BUE135" s="132"/>
      <c r="BUF135" s="132"/>
      <c r="BUG135" s="132"/>
      <c r="BUH135" s="132"/>
      <c r="BUI135" s="132"/>
      <c r="BUJ135" s="132"/>
      <c r="BUK135" s="132"/>
      <c r="BUL135" s="132"/>
      <c r="BUM135" s="132"/>
      <c r="BUN135" s="132"/>
      <c r="BUO135" s="132"/>
      <c r="BUP135" s="132"/>
      <c r="BUQ135" s="132"/>
      <c r="BUR135" s="132"/>
      <c r="BUS135" s="132"/>
      <c r="BUT135" s="132"/>
      <c r="BUU135" s="132"/>
      <c r="BUV135" s="132"/>
      <c r="BUW135" s="132"/>
      <c r="BUX135" s="132"/>
      <c r="BUY135" s="132"/>
      <c r="BUZ135" s="132"/>
      <c r="BVA135" s="132"/>
      <c r="BVB135" s="132"/>
      <c r="BVC135" s="132"/>
      <c r="BVD135" s="132"/>
      <c r="BVE135" s="132"/>
      <c r="BVF135" s="132"/>
      <c r="BVG135" s="132"/>
      <c r="BVH135" s="132"/>
      <c r="BVI135" s="132"/>
      <c r="BVJ135" s="132"/>
      <c r="BVK135" s="132"/>
      <c r="BVL135" s="132"/>
      <c r="BVM135" s="132"/>
      <c r="BVN135" s="132"/>
      <c r="BVO135" s="132"/>
      <c r="BVP135" s="132"/>
      <c r="BVQ135" s="132"/>
      <c r="BVR135" s="132"/>
      <c r="BVS135" s="132"/>
      <c r="BVT135" s="132"/>
      <c r="BVU135" s="132"/>
      <c r="BVV135" s="132"/>
      <c r="BVW135" s="132"/>
      <c r="BVX135" s="132"/>
      <c r="BVY135" s="132"/>
      <c r="BVZ135" s="132"/>
      <c r="BWA135" s="132"/>
      <c r="BWB135" s="132"/>
      <c r="BWC135" s="132"/>
      <c r="BWD135" s="132"/>
      <c r="BWE135" s="132"/>
      <c r="BWF135" s="132"/>
      <c r="BWG135" s="132"/>
      <c r="BWH135" s="132"/>
      <c r="BWI135" s="132"/>
      <c r="BWJ135" s="132"/>
      <c r="BWK135" s="132"/>
      <c r="BWL135" s="132"/>
      <c r="BWM135" s="132"/>
      <c r="BWN135" s="132"/>
      <c r="BWO135" s="132"/>
      <c r="BWP135" s="132"/>
      <c r="BWQ135" s="132"/>
      <c r="BWR135" s="132"/>
      <c r="BWS135" s="132"/>
      <c r="BWT135" s="132"/>
      <c r="BWU135" s="132"/>
      <c r="BWV135" s="132"/>
      <c r="BWW135" s="132"/>
      <c r="BWX135" s="132"/>
      <c r="BWY135" s="132"/>
      <c r="BWZ135" s="132"/>
      <c r="BXA135" s="132"/>
      <c r="BXB135" s="132"/>
      <c r="BXC135" s="132"/>
      <c r="BXD135" s="132"/>
      <c r="BXE135" s="132"/>
      <c r="BXF135" s="132"/>
      <c r="BXG135" s="132"/>
      <c r="BXH135" s="132"/>
      <c r="BXI135" s="132"/>
      <c r="BXJ135" s="132"/>
      <c r="BXK135" s="132"/>
      <c r="BXL135" s="132"/>
      <c r="BXM135" s="132"/>
      <c r="BXN135" s="132"/>
      <c r="BXO135" s="132"/>
      <c r="BXP135" s="132"/>
      <c r="BXQ135" s="132"/>
      <c r="BXR135" s="132"/>
      <c r="BXS135" s="132"/>
      <c r="BXT135" s="132"/>
      <c r="BXU135" s="132"/>
      <c r="BXV135" s="132"/>
      <c r="BXW135" s="132"/>
      <c r="BXX135" s="132"/>
      <c r="BXY135" s="132"/>
      <c r="BXZ135" s="132"/>
      <c r="BYA135" s="132"/>
      <c r="BYB135" s="132"/>
      <c r="BYC135" s="132"/>
      <c r="BYD135" s="132"/>
      <c r="BYE135" s="132"/>
      <c r="BYF135" s="132"/>
      <c r="BYG135" s="132"/>
      <c r="BYH135" s="132"/>
      <c r="BYI135" s="132"/>
      <c r="BYJ135" s="132"/>
      <c r="BYK135" s="132"/>
      <c r="BYL135" s="132"/>
      <c r="BYM135" s="132"/>
      <c r="BYN135" s="132"/>
      <c r="BYO135" s="132"/>
      <c r="BYP135" s="132"/>
      <c r="BYQ135" s="132"/>
      <c r="BYR135" s="132"/>
      <c r="BYS135" s="132"/>
      <c r="BYT135" s="132"/>
      <c r="BYU135" s="132"/>
      <c r="BYV135" s="132"/>
      <c r="BYW135" s="132"/>
      <c r="BYX135" s="132"/>
      <c r="BYY135" s="132"/>
      <c r="BYZ135" s="132"/>
      <c r="BZA135" s="132"/>
      <c r="BZB135" s="132"/>
      <c r="BZC135" s="132"/>
      <c r="BZD135" s="132"/>
      <c r="BZE135" s="132"/>
      <c r="BZF135" s="132"/>
      <c r="BZG135" s="132"/>
      <c r="BZH135" s="132"/>
      <c r="BZI135" s="132"/>
      <c r="BZJ135" s="132"/>
      <c r="BZK135" s="132"/>
      <c r="BZL135" s="132"/>
      <c r="BZM135" s="132"/>
      <c r="BZN135" s="132"/>
      <c r="BZO135" s="132"/>
      <c r="BZP135" s="132"/>
      <c r="BZQ135" s="132"/>
      <c r="BZR135" s="132"/>
      <c r="BZS135" s="132"/>
      <c r="BZT135" s="132"/>
      <c r="BZU135" s="132"/>
      <c r="BZV135" s="132"/>
      <c r="BZW135" s="132"/>
      <c r="BZX135" s="132"/>
      <c r="BZY135" s="132"/>
      <c r="BZZ135" s="132"/>
      <c r="CAA135" s="132"/>
      <c r="CAB135" s="132"/>
      <c r="CAC135" s="132"/>
      <c r="CAD135" s="132"/>
      <c r="CAE135" s="132"/>
      <c r="CAF135" s="132"/>
      <c r="CAG135" s="132"/>
      <c r="CAH135" s="132"/>
      <c r="CAI135" s="132"/>
      <c r="CAJ135" s="132"/>
      <c r="CAK135" s="132"/>
      <c r="CAL135" s="132"/>
      <c r="CAM135" s="132"/>
      <c r="CAN135" s="132"/>
      <c r="CAO135" s="132"/>
      <c r="CAP135" s="132"/>
      <c r="CAQ135" s="132"/>
      <c r="CAR135" s="132"/>
      <c r="CAS135" s="132"/>
      <c r="CAT135" s="132"/>
      <c r="CAU135" s="132"/>
      <c r="CAV135" s="132"/>
      <c r="CAW135" s="132"/>
      <c r="CAX135" s="132"/>
      <c r="CAY135" s="132"/>
      <c r="CAZ135" s="132"/>
      <c r="CBA135" s="132"/>
      <c r="CBB135" s="132"/>
      <c r="CBC135" s="132"/>
      <c r="CBD135" s="132"/>
      <c r="CBE135" s="132"/>
      <c r="CBF135" s="132"/>
      <c r="CBG135" s="132"/>
      <c r="CBH135" s="132"/>
      <c r="CBI135" s="132"/>
      <c r="CBJ135" s="132"/>
      <c r="CBK135" s="132"/>
      <c r="CBL135" s="132"/>
      <c r="CBM135" s="132"/>
      <c r="CBN135" s="132"/>
      <c r="CBO135" s="132"/>
      <c r="CBP135" s="132"/>
      <c r="CBQ135" s="132"/>
      <c r="CBR135" s="132"/>
      <c r="CBS135" s="132"/>
      <c r="CBT135" s="132"/>
      <c r="CBU135" s="132"/>
      <c r="CBV135" s="132"/>
      <c r="CBW135" s="132"/>
      <c r="CBX135" s="132"/>
      <c r="CBY135" s="132"/>
      <c r="CBZ135" s="132"/>
      <c r="CCA135" s="132"/>
      <c r="CCB135" s="132"/>
      <c r="CCC135" s="132"/>
      <c r="CCD135" s="132"/>
      <c r="CCE135" s="132"/>
      <c r="CCF135" s="132"/>
      <c r="CCG135" s="132"/>
      <c r="CCH135" s="132"/>
      <c r="CCI135" s="132"/>
      <c r="CCJ135" s="132"/>
      <c r="CCK135" s="132"/>
      <c r="CCL135" s="132"/>
      <c r="CCM135" s="132"/>
      <c r="CCN135" s="132"/>
      <c r="CCO135" s="132"/>
      <c r="CCP135" s="132"/>
      <c r="CCQ135" s="132"/>
      <c r="CCR135" s="132"/>
      <c r="CCS135" s="132"/>
      <c r="CCT135" s="132"/>
      <c r="CCU135" s="132"/>
      <c r="CCV135" s="132"/>
      <c r="CCW135" s="132"/>
      <c r="CCX135" s="132"/>
      <c r="CCY135" s="132"/>
      <c r="CCZ135" s="132"/>
      <c r="CDA135" s="132"/>
      <c r="CDB135" s="132"/>
      <c r="CDC135" s="132"/>
      <c r="CDD135" s="132"/>
      <c r="CDE135" s="132"/>
      <c r="CDF135" s="132"/>
      <c r="CDG135" s="132"/>
      <c r="CDH135" s="132"/>
      <c r="CDI135" s="132"/>
      <c r="CDJ135" s="132"/>
      <c r="CDK135" s="132"/>
      <c r="CDL135" s="132"/>
      <c r="CDM135" s="132"/>
      <c r="CDN135" s="132"/>
      <c r="CDO135" s="132"/>
      <c r="CDP135" s="132"/>
      <c r="CDQ135" s="132"/>
      <c r="CDR135" s="132"/>
      <c r="CDS135" s="132"/>
      <c r="CDT135" s="132"/>
      <c r="CDU135" s="132"/>
      <c r="CDV135" s="132"/>
      <c r="CDW135" s="132"/>
      <c r="CDX135" s="132"/>
      <c r="CDY135" s="132"/>
      <c r="CDZ135" s="132"/>
      <c r="CEA135" s="132"/>
      <c r="CEB135" s="132"/>
      <c r="CEC135" s="132"/>
      <c r="CED135" s="132"/>
      <c r="CEE135" s="132"/>
      <c r="CEF135" s="132"/>
      <c r="CEG135" s="132"/>
      <c r="CEH135" s="132"/>
      <c r="CEI135" s="132"/>
      <c r="CEJ135" s="132"/>
      <c r="CEK135" s="132"/>
      <c r="CEL135" s="132"/>
      <c r="CEM135" s="132"/>
      <c r="CEN135" s="132"/>
      <c r="CEO135" s="132"/>
      <c r="CEP135" s="132"/>
      <c r="CEQ135" s="132"/>
      <c r="CER135" s="132"/>
      <c r="CES135" s="132"/>
      <c r="CET135" s="132"/>
      <c r="CEU135" s="132"/>
      <c r="CEV135" s="132"/>
      <c r="CEW135" s="132"/>
      <c r="CEX135" s="132"/>
      <c r="CEY135" s="132"/>
      <c r="CEZ135" s="132"/>
      <c r="CFA135" s="132"/>
      <c r="CFB135" s="132"/>
      <c r="CFC135" s="132"/>
      <c r="CFD135" s="132"/>
      <c r="CFE135" s="132"/>
      <c r="CFF135" s="132"/>
      <c r="CFG135" s="132"/>
      <c r="CFH135" s="132"/>
      <c r="CFI135" s="132"/>
      <c r="CFJ135" s="132"/>
      <c r="CFK135" s="132"/>
      <c r="CFL135" s="132"/>
      <c r="CFM135" s="132"/>
      <c r="CFN135" s="132"/>
      <c r="CFO135" s="132"/>
      <c r="CFP135" s="132"/>
      <c r="CFQ135" s="132"/>
      <c r="CFR135" s="132"/>
      <c r="CFS135" s="132"/>
      <c r="CFT135" s="132"/>
      <c r="CFU135" s="132"/>
      <c r="CFV135" s="132"/>
      <c r="CFW135" s="132"/>
      <c r="CFX135" s="132"/>
      <c r="CFY135" s="132"/>
      <c r="CFZ135" s="132"/>
      <c r="CGA135" s="132"/>
      <c r="CGB135" s="132"/>
      <c r="CGC135" s="132"/>
      <c r="CGD135" s="132"/>
      <c r="CGE135" s="132"/>
      <c r="CGF135" s="132"/>
      <c r="CGG135" s="132"/>
      <c r="CGH135" s="132"/>
      <c r="CGI135" s="132"/>
      <c r="CGJ135" s="132"/>
      <c r="CGK135" s="132"/>
      <c r="CGL135" s="132"/>
      <c r="CGM135" s="132"/>
      <c r="CGN135" s="132"/>
      <c r="CGO135" s="132"/>
      <c r="CGP135" s="132"/>
      <c r="CGQ135" s="132"/>
      <c r="CGR135" s="132"/>
      <c r="CGS135" s="132"/>
      <c r="CGT135" s="132"/>
      <c r="CGU135" s="132"/>
      <c r="CGV135" s="132"/>
      <c r="CGW135" s="132"/>
      <c r="CGX135" s="132"/>
      <c r="CGY135" s="132"/>
      <c r="CGZ135" s="132"/>
      <c r="CHA135" s="132"/>
      <c r="CHB135" s="132"/>
      <c r="CHC135" s="132"/>
      <c r="CHD135" s="132"/>
      <c r="CHE135" s="132"/>
      <c r="CHF135" s="132"/>
      <c r="CHG135" s="132"/>
      <c r="CHH135" s="132"/>
      <c r="CHI135" s="132"/>
      <c r="CHJ135" s="132"/>
      <c r="CHK135" s="132"/>
      <c r="CHL135" s="132"/>
      <c r="CHM135" s="132"/>
      <c r="CHN135" s="132"/>
      <c r="CHO135" s="132"/>
      <c r="CHP135" s="132"/>
      <c r="CHQ135" s="132"/>
      <c r="CHR135" s="132"/>
      <c r="CHS135" s="132"/>
      <c r="CHT135" s="132"/>
      <c r="CHU135" s="132"/>
      <c r="CHV135" s="132"/>
      <c r="CHW135" s="132"/>
      <c r="CHX135" s="132"/>
      <c r="CHY135" s="132"/>
      <c r="CHZ135" s="132"/>
      <c r="CIA135" s="132"/>
      <c r="CIB135" s="132"/>
      <c r="CIC135" s="132"/>
      <c r="CID135" s="132"/>
      <c r="CIE135" s="132"/>
      <c r="CIF135" s="132"/>
      <c r="CIG135" s="132"/>
      <c r="CIH135" s="132"/>
      <c r="CII135" s="132"/>
      <c r="CIJ135" s="132"/>
      <c r="CIK135" s="132"/>
      <c r="CIL135" s="132"/>
      <c r="CIM135" s="132"/>
      <c r="CIN135" s="132"/>
      <c r="CIO135" s="132"/>
      <c r="CIP135" s="132"/>
      <c r="CIQ135" s="132"/>
      <c r="CIR135" s="132"/>
      <c r="CIS135" s="132"/>
      <c r="CIT135" s="132"/>
      <c r="CIU135" s="132"/>
      <c r="CIV135" s="132"/>
      <c r="CIW135" s="132"/>
      <c r="CIX135" s="132"/>
      <c r="CIY135" s="132"/>
      <c r="CIZ135" s="132"/>
      <c r="CJA135" s="132"/>
      <c r="CJB135" s="132"/>
      <c r="CJC135" s="132"/>
      <c r="CJD135" s="132"/>
      <c r="CJE135" s="132"/>
      <c r="CJF135" s="132"/>
      <c r="CJG135" s="132"/>
      <c r="CJH135" s="132"/>
      <c r="CJI135" s="132"/>
      <c r="CJJ135" s="132"/>
      <c r="CJK135" s="132"/>
      <c r="CJL135" s="132"/>
      <c r="CJM135" s="132"/>
      <c r="CJN135" s="132"/>
      <c r="CJO135" s="132"/>
      <c r="CJP135" s="132"/>
      <c r="CJQ135" s="132"/>
      <c r="CJR135" s="132"/>
      <c r="CJS135" s="132"/>
      <c r="CJT135" s="132"/>
      <c r="CJU135" s="132"/>
      <c r="CJV135" s="132"/>
      <c r="CJW135" s="132"/>
      <c r="CJX135" s="132"/>
      <c r="CJY135" s="132"/>
      <c r="CJZ135" s="132"/>
      <c r="CKA135" s="132"/>
      <c r="CKB135" s="132"/>
      <c r="CKC135" s="132"/>
      <c r="CKD135" s="132"/>
      <c r="CKE135" s="132"/>
      <c r="CKF135" s="132"/>
      <c r="CKG135" s="132"/>
      <c r="CKH135" s="132"/>
      <c r="CKI135" s="132"/>
      <c r="CKJ135" s="132"/>
      <c r="CKK135" s="132"/>
      <c r="CKL135" s="132"/>
      <c r="CKM135" s="132"/>
      <c r="CKN135" s="132"/>
      <c r="CKO135" s="132"/>
      <c r="CKP135" s="132"/>
      <c r="CKQ135" s="132"/>
      <c r="CKR135" s="132"/>
      <c r="CKS135" s="132"/>
      <c r="CKT135" s="132"/>
      <c r="CKU135" s="132"/>
      <c r="CKV135" s="132"/>
      <c r="CKW135" s="132"/>
      <c r="CKX135" s="132"/>
      <c r="CKY135" s="132"/>
      <c r="CKZ135" s="132"/>
      <c r="CLA135" s="132"/>
      <c r="CLB135" s="132"/>
      <c r="CLC135" s="132"/>
      <c r="CLD135" s="132"/>
      <c r="CLE135" s="132"/>
      <c r="CLF135" s="132"/>
      <c r="CLG135" s="132"/>
      <c r="CLH135" s="132"/>
      <c r="CLI135" s="132"/>
      <c r="CLJ135" s="132"/>
      <c r="CLK135" s="132"/>
      <c r="CLL135" s="132"/>
      <c r="CLM135" s="132"/>
      <c r="CLN135" s="132"/>
      <c r="CLO135" s="132"/>
      <c r="CLP135" s="132"/>
      <c r="CLQ135" s="132"/>
      <c r="CLR135" s="132"/>
      <c r="CLS135" s="132"/>
      <c r="CLT135" s="132"/>
      <c r="CLU135" s="132"/>
      <c r="CLV135" s="132"/>
      <c r="CLW135" s="132"/>
      <c r="CLX135" s="132"/>
      <c r="CLY135" s="132"/>
      <c r="CLZ135" s="132"/>
      <c r="CMA135" s="132"/>
      <c r="CMB135" s="132"/>
      <c r="CMC135" s="132"/>
      <c r="CMD135" s="132"/>
      <c r="CME135" s="132"/>
      <c r="CMF135" s="132"/>
      <c r="CMG135" s="132"/>
      <c r="CMH135" s="132"/>
      <c r="CMI135" s="132"/>
      <c r="CMJ135" s="132"/>
      <c r="CMK135" s="132"/>
      <c r="CML135" s="132"/>
      <c r="CMM135" s="132"/>
      <c r="CMN135" s="132"/>
      <c r="CMO135" s="132"/>
      <c r="CMP135" s="132"/>
      <c r="CMQ135" s="132"/>
      <c r="CMR135" s="132"/>
      <c r="CMS135" s="132"/>
      <c r="CMT135" s="132"/>
      <c r="CMU135" s="132"/>
      <c r="CMV135" s="132"/>
      <c r="CMW135" s="132"/>
      <c r="CMX135" s="132"/>
      <c r="CMY135" s="132"/>
      <c r="CMZ135" s="132"/>
      <c r="CNA135" s="132"/>
      <c r="CNB135" s="132"/>
      <c r="CNC135" s="132"/>
      <c r="CND135" s="132"/>
      <c r="CNE135" s="132"/>
      <c r="CNF135" s="132"/>
      <c r="CNG135" s="132"/>
      <c r="CNH135" s="132"/>
      <c r="CNI135" s="132"/>
      <c r="CNJ135" s="132"/>
      <c r="CNK135" s="132"/>
      <c r="CNL135" s="132"/>
      <c r="CNM135" s="132"/>
      <c r="CNN135" s="132"/>
      <c r="CNO135" s="132"/>
      <c r="CNP135" s="132"/>
      <c r="CNQ135" s="132"/>
      <c r="CNR135" s="132"/>
      <c r="CNS135" s="132"/>
      <c r="CNT135" s="132"/>
      <c r="CNU135" s="132"/>
      <c r="CNV135" s="132"/>
      <c r="CNW135" s="132"/>
      <c r="CNX135" s="132"/>
      <c r="CNY135" s="132"/>
      <c r="CNZ135" s="132"/>
      <c r="COA135" s="132"/>
      <c r="COB135" s="132"/>
      <c r="COC135" s="132"/>
      <c r="COD135" s="132"/>
      <c r="COE135" s="132"/>
      <c r="COF135" s="132"/>
      <c r="COG135" s="132"/>
      <c r="COH135" s="132"/>
      <c r="COI135" s="132"/>
      <c r="COJ135" s="132"/>
      <c r="COK135" s="132"/>
      <c r="COL135" s="132"/>
      <c r="COM135" s="132"/>
      <c r="CON135" s="132"/>
      <c r="COO135" s="132"/>
      <c r="COP135" s="132"/>
      <c r="COQ135" s="132"/>
      <c r="COR135" s="132"/>
      <c r="COS135" s="132"/>
      <c r="COT135" s="132"/>
      <c r="COU135" s="132"/>
      <c r="COV135" s="132"/>
      <c r="COW135" s="132"/>
      <c r="COX135" s="132"/>
      <c r="COY135" s="132"/>
      <c r="COZ135" s="132"/>
      <c r="CPA135" s="132"/>
      <c r="CPB135" s="132"/>
      <c r="CPC135" s="132"/>
      <c r="CPD135" s="132"/>
      <c r="CPE135" s="132"/>
      <c r="CPF135" s="132"/>
      <c r="CPG135" s="132"/>
      <c r="CPH135" s="132"/>
      <c r="CPI135" s="132"/>
      <c r="CPJ135" s="132"/>
      <c r="CPK135" s="132"/>
      <c r="CPL135" s="132"/>
      <c r="CPM135" s="132"/>
      <c r="CPN135" s="132"/>
      <c r="CPO135" s="132"/>
      <c r="CPP135" s="132"/>
      <c r="CPQ135" s="132"/>
      <c r="CPR135" s="132"/>
      <c r="CPS135" s="132"/>
      <c r="CPT135" s="132"/>
      <c r="CPU135" s="132"/>
      <c r="CPV135" s="132"/>
      <c r="CPW135" s="132"/>
      <c r="CPX135" s="132"/>
      <c r="CPY135" s="132"/>
      <c r="CPZ135" s="132"/>
      <c r="CQA135" s="132"/>
      <c r="CQB135" s="132"/>
      <c r="CQC135" s="132"/>
      <c r="CQD135" s="132"/>
      <c r="CQE135" s="132"/>
      <c r="CQF135" s="132"/>
      <c r="CQG135" s="132"/>
      <c r="CQH135" s="132"/>
      <c r="CQI135" s="132"/>
      <c r="CQJ135" s="132"/>
      <c r="CQK135" s="132"/>
      <c r="CQL135" s="132"/>
      <c r="CQM135" s="132"/>
      <c r="CQN135" s="132"/>
      <c r="CQO135" s="132"/>
      <c r="CQP135" s="132"/>
      <c r="CQQ135" s="132"/>
      <c r="CQR135" s="132"/>
      <c r="CQS135" s="132"/>
      <c r="CQT135" s="132"/>
      <c r="CQU135" s="132"/>
      <c r="CQV135" s="132"/>
      <c r="CQW135" s="132"/>
      <c r="CQX135" s="132"/>
      <c r="CQY135" s="132"/>
      <c r="CQZ135" s="132"/>
      <c r="CRA135" s="132"/>
      <c r="CRB135" s="132"/>
      <c r="CRC135" s="132"/>
      <c r="CRD135" s="132"/>
      <c r="CRE135" s="132"/>
      <c r="CRF135" s="132"/>
      <c r="CRG135" s="132"/>
      <c r="CRH135" s="132"/>
      <c r="CRI135" s="132"/>
      <c r="CRJ135" s="132"/>
      <c r="CRK135" s="132"/>
      <c r="CRL135" s="132"/>
      <c r="CRM135" s="132"/>
      <c r="CRN135" s="132"/>
      <c r="CRO135" s="132"/>
      <c r="CRP135" s="132"/>
      <c r="CRQ135" s="132"/>
      <c r="CRR135" s="132"/>
      <c r="CRS135" s="132"/>
      <c r="CRT135" s="132"/>
      <c r="CRU135" s="132"/>
      <c r="CRV135" s="132"/>
      <c r="CRW135" s="132"/>
      <c r="CRX135" s="132"/>
      <c r="CRY135" s="132"/>
      <c r="CRZ135" s="132"/>
      <c r="CSA135" s="132"/>
      <c r="CSB135" s="132"/>
      <c r="CSC135" s="132"/>
      <c r="CSD135" s="132"/>
      <c r="CSE135" s="132"/>
      <c r="CSF135" s="132"/>
      <c r="CSG135" s="132"/>
      <c r="CSH135" s="132"/>
      <c r="CSI135" s="132"/>
      <c r="CSJ135" s="132"/>
      <c r="CSK135" s="132"/>
      <c r="CSL135" s="132"/>
      <c r="CSM135" s="132"/>
      <c r="CSN135" s="132"/>
      <c r="CSO135" s="132"/>
      <c r="CSP135" s="132"/>
      <c r="CSQ135" s="132"/>
      <c r="CSR135" s="132"/>
      <c r="CSS135" s="132"/>
      <c r="CST135" s="132"/>
      <c r="CSU135" s="132"/>
      <c r="CSV135" s="132"/>
      <c r="CSW135" s="132"/>
      <c r="CSX135" s="132"/>
      <c r="CSY135" s="132"/>
      <c r="CSZ135" s="132"/>
      <c r="CTA135" s="132"/>
      <c r="CTB135" s="132"/>
      <c r="CTC135" s="132"/>
      <c r="CTD135" s="132"/>
      <c r="CTE135" s="132"/>
      <c r="CTF135" s="132"/>
      <c r="CTG135" s="132"/>
      <c r="CTH135" s="132"/>
      <c r="CTI135" s="132"/>
      <c r="CTJ135" s="132"/>
      <c r="CTK135" s="132"/>
      <c r="CTL135" s="132"/>
      <c r="CTM135" s="132"/>
      <c r="CTN135" s="132"/>
      <c r="CTO135" s="132"/>
      <c r="CTP135" s="132"/>
      <c r="CTQ135" s="132"/>
      <c r="CTR135" s="132"/>
      <c r="CTS135" s="132"/>
      <c r="CTT135" s="132"/>
      <c r="CTU135" s="132"/>
      <c r="CTV135" s="132"/>
      <c r="CTW135" s="132"/>
      <c r="CTX135" s="132"/>
      <c r="CTY135" s="132"/>
      <c r="CTZ135" s="132"/>
      <c r="CUA135" s="132"/>
      <c r="CUB135" s="132"/>
      <c r="CUC135" s="132"/>
      <c r="CUD135" s="132"/>
      <c r="CUE135" s="132"/>
      <c r="CUF135" s="132"/>
      <c r="CUG135" s="132"/>
      <c r="CUH135" s="132"/>
      <c r="CUI135" s="132"/>
      <c r="CUJ135" s="132"/>
      <c r="CUK135" s="132"/>
      <c r="CUL135" s="132"/>
      <c r="CUM135" s="132"/>
      <c r="CUN135" s="132"/>
      <c r="CUO135" s="132"/>
      <c r="CUP135" s="132"/>
      <c r="CUQ135" s="132"/>
      <c r="CUR135" s="132"/>
      <c r="CUS135" s="132"/>
      <c r="CUT135" s="132"/>
      <c r="CUU135" s="132"/>
      <c r="CUV135" s="132"/>
      <c r="CUW135" s="132"/>
      <c r="CUX135" s="132"/>
      <c r="CUY135" s="132"/>
      <c r="CUZ135" s="132"/>
      <c r="CVA135" s="132"/>
      <c r="CVB135" s="132"/>
      <c r="CVC135" s="132"/>
      <c r="CVD135" s="132"/>
      <c r="CVE135" s="132"/>
      <c r="CVF135" s="132"/>
      <c r="CVG135" s="132"/>
      <c r="CVH135" s="132"/>
      <c r="CVI135" s="132"/>
      <c r="CVJ135" s="132"/>
      <c r="CVK135" s="132"/>
      <c r="CVL135" s="132"/>
      <c r="CVM135" s="132"/>
      <c r="CVN135" s="132"/>
      <c r="CVO135" s="132"/>
      <c r="CVP135" s="132"/>
      <c r="CVQ135" s="132"/>
      <c r="CVR135" s="132"/>
      <c r="CVS135" s="132"/>
      <c r="CVT135" s="132"/>
      <c r="CVU135" s="132"/>
      <c r="CVV135" s="132"/>
      <c r="CVW135" s="132"/>
      <c r="CVX135" s="132"/>
      <c r="CVY135" s="132"/>
      <c r="CVZ135" s="132"/>
      <c r="CWA135" s="132"/>
      <c r="CWB135" s="132"/>
      <c r="CWC135" s="132"/>
      <c r="CWD135" s="132"/>
      <c r="CWE135" s="132"/>
      <c r="CWF135" s="132"/>
      <c r="CWG135" s="132"/>
      <c r="CWH135" s="132"/>
      <c r="CWI135" s="132"/>
      <c r="CWJ135" s="132"/>
      <c r="CWK135" s="132"/>
      <c r="CWL135" s="132"/>
      <c r="CWM135" s="132"/>
      <c r="CWN135" s="132"/>
      <c r="CWO135" s="132"/>
      <c r="CWP135" s="132"/>
      <c r="CWQ135" s="132"/>
      <c r="CWR135" s="132"/>
      <c r="CWS135" s="132"/>
      <c r="CWT135" s="132"/>
      <c r="CWU135" s="132"/>
      <c r="CWV135" s="132"/>
      <c r="CWW135" s="132"/>
      <c r="CWX135" s="132"/>
      <c r="CWY135" s="132"/>
      <c r="CWZ135" s="132"/>
      <c r="CXA135" s="132"/>
      <c r="CXB135" s="132"/>
      <c r="CXC135" s="132"/>
      <c r="CXD135" s="132"/>
      <c r="CXE135" s="132"/>
      <c r="CXF135" s="132"/>
      <c r="CXG135" s="132"/>
      <c r="CXH135" s="132"/>
      <c r="CXI135" s="132"/>
      <c r="CXJ135" s="132"/>
      <c r="CXK135" s="132"/>
      <c r="CXL135" s="132"/>
      <c r="CXM135" s="132"/>
      <c r="CXN135" s="132"/>
      <c r="CXO135" s="132"/>
      <c r="CXP135" s="132"/>
      <c r="CXQ135" s="132"/>
      <c r="CXR135" s="132"/>
      <c r="CXS135" s="132"/>
      <c r="CXT135" s="132"/>
      <c r="CXU135" s="132"/>
      <c r="CXV135" s="132"/>
      <c r="CXW135" s="132"/>
      <c r="CXX135" s="132"/>
      <c r="CXY135" s="132"/>
      <c r="CXZ135" s="132"/>
      <c r="CYA135" s="132"/>
      <c r="CYB135" s="132"/>
      <c r="CYC135" s="132"/>
      <c r="CYD135" s="132"/>
      <c r="CYE135" s="132"/>
      <c r="CYF135" s="132"/>
      <c r="CYG135" s="132"/>
      <c r="CYH135" s="132"/>
      <c r="CYI135" s="132"/>
      <c r="CYJ135" s="132"/>
      <c r="CYK135" s="132"/>
      <c r="CYL135" s="132"/>
      <c r="CYM135" s="132"/>
      <c r="CYN135" s="132"/>
      <c r="CYO135" s="132"/>
      <c r="CYP135" s="132"/>
      <c r="CYQ135" s="132"/>
      <c r="CYR135" s="132"/>
      <c r="CYS135" s="132"/>
      <c r="CYT135" s="132"/>
      <c r="CYU135" s="132"/>
      <c r="CYV135" s="132"/>
      <c r="CYW135" s="132"/>
      <c r="CYX135" s="132"/>
      <c r="CYY135" s="132"/>
      <c r="CYZ135" s="132"/>
      <c r="CZA135" s="132"/>
      <c r="CZB135" s="132"/>
      <c r="CZC135" s="132"/>
      <c r="CZD135" s="132"/>
      <c r="CZE135" s="132"/>
      <c r="CZF135" s="132"/>
      <c r="CZG135" s="132"/>
      <c r="CZH135" s="132"/>
      <c r="CZI135" s="132"/>
      <c r="CZJ135" s="132"/>
      <c r="CZK135" s="132"/>
      <c r="CZL135" s="132"/>
      <c r="CZM135" s="132"/>
      <c r="CZN135" s="132"/>
      <c r="CZO135" s="132"/>
      <c r="CZP135" s="132"/>
      <c r="CZQ135" s="132"/>
      <c r="CZR135" s="132"/>
      <c r="CZS135" s="132"/>
      <c r="CZT135" s="132"/>
      <c r="CZU135" s="132"/>
      <c r="CZV135" s="132"/>
      <c r="CZW135" s="132"/>
      <c r="CZX135" s="132"/>
      <c r="CZY135" s="132"/>
      <c r="CZZ135" s="132"/>
      <c r="DAA135" s="132"/>
      <c r="DAB135" s="132"/>
      <c r="DAC135" s="132"/>
      <c r="DAD135" s="132"/>
      <c r="DAE135" s="132"/>
      <c r="DAF135" s="132"/>
      <c r="DAG135" s="132"/>
      <c r="DAH135" s="132"/>
      <c r="DAI135" s="132"/>
      <c r="DAJ135" s="132"/>
      <c r="DAK135" s="132"/>
      <c r="DAL135" s="132"/>
      <c r="DAM135" s="132"/>
      <c r="DAN135" s="132"/>
      <c r="DAO135" s="132"/>
      <c r="DAP135" s="132"/>
      <c r="DAQ135" s="132"/>
      <c r="DAR135" s="132"/>
      <c r="DAS135" s="132"/>
      <c r="DAT135" s="132"/>
      <c r="DAU135" s="132"/>
      <c r="DAV135" s="132"/>
      <c r="DAW135" s="132"/>
      <c r="DAX135" s="132"/>
      <c r="DAY135" s="132"/>
      <c r="DAZ135" s="132"/>
      <c r="DBA135" s="132"/>
      <c r="DBB135" s="132"/>
      <c r="DBC135" s="132"/>
      <c r="DBD135" s="132"/>
      <c r="DBE135" s="132"/>
      <c r="DBF135" s="132"/>
      <c r="DBG135" s="132"/>
      <c r="DBH135" s="132"/>
      <c r="DBI135" s="132"/>
      <c r="DBJ135" s="132"/>
      <c r="DBK135" s="132"/>
      <c r="DBL135" s="132"/>
      <c r="DBM135" s="132"/>
      <c r="DBN135" s="132"/>
      <c r="DBO135" s="132"/>
      <c r="DBP135" s="132"/>
      <c r="DBQ135" s="132"/>
      <c r="DBR135" s="132"/>
      <c r="DBS135" s="132"/>
      <c r="DBT135" s="132"/>
      <c r="DBU135" s="132"/>
      <c r="DBV135" s="132"/>
      <c r="DBW135" s="132"/>
      <c r="DBX135" s="132"/>
      <c r="DBY135" s="132"/>
      <c r="DBZ135" s="132"/>
      <c r="DCA135" s="132"/>
      <c r="DCB135" s="132"/>
      <c r="DCC135" s="132"/>
      <c r="DCD135" s="132"/>
      <c r="DCE135" s="132"/>
      <c r="DCF135" s="132"/>
      <c r="DCG135" s="132"/>
      <c r="DCH135" s="132"/>
      <c r="DCI135" s="132"/>
      <c r="DCJ135" s="132"/>
      <c r="DCK135" s="132"/>
      <c r="DCL135" s="132"/>
      <c r="DCM135" s="132"/>
      <c r="DCN135" s="132"/>
      <c r="DCO135" s="132"/>
      <c r="DCP135" s="132"/>
      <c r="DCQ135" s="132"/>
      <c r="DCR135" s="132"/>
      <c r="DCS135" s="132"/>
      <c r="DCT135" s="132"/>
      <c r="DCU135" s="132"/>
      <c r="DCV135" s="132"/>
      <c r="DCW135" s="132"/>
      <c r="DCX135" s="132"/>
      <c r="DCY135" s="132"/>
      <c r="DCZ135" s="132"/>
      <c r="DDA135" s="132"/>
      <c r="DDB135" s="132"/>
      <c r="DDC135" s="132"/>
      <c r="DDD135" s="132"/>
      <c r="DDE135" s="132"/>
      <c r="DDF135" s="132"/>
      <c r="DDG135" s="132"/>
      <c r="DDH135" s="132"/>
      <c r="DDI135" s="132"/>
      <c r="DDJ135" s="132"/>
      <c r="DDK135" s="132"/>
      <c r="DDL135" s="132"/>
      <c r="DDM135" s="132"/>
      <c r="DDN135" s="132"/>
      <c r="DDO135" s="132"/>
      <c r="DDP135" s="132"/>
      <c r="DDQ135" s="132"/>
      <c r="DDR135" s="132"/>
      <c r="DDS135" s="132"/>
      <c r="DDT135" s="132"/>
      <c r="DDU135" s="132"/>
      <c r="DDV135" s="132"/>
      <c r="DDW135" s="132"/>
      <c r="DDX135" s="132"/>
      <c r="DDY135" s="132"/>
      <c r="DDZ135" s="132"/>
      <c r="DEA135" s="132"/>
      <c r="DEB135" s="132"/>
      <c r="DEC135" s="132"/>
      <c r="DED135" s="132"/>
      <c r="DEE135" s="132"/>
      <c r="DEF135" s="132"/>
      <c r="DEG135" s="132"/>
      <c r="DEH135" s="132"/>
      <c r="DEI135" s="132"/>
      <c r="DEJ135" s="132"/>
      <c r="DEK135" s="132"/>
      <c r="DEL135" s="132"/>
      <c r="DEM135" s="132"/>
      <c r="DEN135" s="132"/>
      <c r="DEO135" s="132"/>
      <c r="DEP135" s="132"/>
      <c r="DEQ135" s="132"/>
      <c r="DER135" s="132"/>
      <c r="DES135" s="132"/>
      <c r="DET135" s="132"/>
      <c r="DEU135" s="132"/>
      <c r="DEV135" s="132"/>
      <c r="DEW135" s="132"/>
      <c r="DEX135" s="132"/>
      <c r="DEY135" s="132"/>
      <c r="DEZ135" s="132"/>
      <c r="DFA135" s="132"/>
      <c r="DFB135" s="132"/>
      <c r="DFC135" s="132"/>
      <c r="DFD135" s="132"/>
      <c r="DFE135" s="132"/>
      <c r="DFF135" s="132"/>
      <c r="DFG135" s="132"/>
      <c r="DFH135" s="132"/>
      <c r="DFI135" s="132"/>
      <c r="DFJ135" s="132"/>
      <c r="DFK135" s="132"/>
      <c r="DFL135" s="132"/>
      <c r="DFM135" s="132"/>
      <c r="DFN135" s="132"/>
      <c r="DFO135" s="132"/>
      <c r="DFP135" s="132"/>
      <c r="DFQ135" s="132"/>
      <c r="DFR135" s="132"/>
      <c r="DFS135" s="132"/>
      <c r="DFT135" s="132"/>
      <c r="DFU135" s="132"/>
      <c r="DFV135" s="132"/>
      <c r="DFW135" s="132"/>
      <c r="DFX135" s="132"/>
      <c r="DFY135" s="132"/>
      <c r="DFZ135" s="132"/>
      <c r="DGA135" s="132"/>
      <c r="DGB135" s="132"/>
      <c r="DGC135" s="132"/>
      <c r="DGD135" s="132"/>
      <c r="DGE135" s="132"/>
      <c r="DGF135" s="132"/>
      <c r="DGG135" s="132"/>
      <c r="DGH135" s="132"/>
      <c r="DGI135" s="132"/>
      <c r="DGJ135" s="132"/>
      <c r="DGK135" s="132"/>
      <c r="DGL135" s="132"/>
      <c r="DGM135" s="132"/>
      <c r="DGN135" s="132"/>
      <c r="DGO135" s="132"/>
      <c r="DGP135" s="132"/>
      <c r="DGQ135" s="132"/>
      <c r="DGR135" s="132"/>
      <c r="DGS135" s="132"/>
      <c r="DGT135" s="132"/>
      <c r="DGU135" s="132"/>
      <c r="DGV135" s="132"/>
      <c r="DGW135" s="132"/>
      <c r="DGX135" s="132"/>
      <c r="DGY135" s="132"/>
      <c r="DGZ135" s="132"/>
      <c r="DHA135" s="132"/>
      <c r="DHB135" s="132"/>
      <c r="DHC135" s="132"/>
      <c r="DHD135" s="132"/>
      <c r="DHE135" s="132"/>
      <c r="DHF135" s="132"/>
      <c r="DHG135" s="132"/>
      <c r="DHH135" s="132"/>
      <c r="DHI135" s="132"/>
      <c r="DHJ135" s="132"/>
      <c r="DHK135" s="132"/>
      <c r="DHL135" s="132"/>
      <c r="DHM135" s="132"/>
      <c r="DHN135" s="132"/>
      <c r="DHO135" s="132"/>
      <c r="DHP135" s="132"/>
      <c r="DHQ135" s="132"/>
      <c r="DHR135" s="132"/>
      <c r="DHS135" s="132"/>
      <c r="DHT135" s="132"/>
      <c r="DHU135" s="132"/>
      <c r="DHV135" s="132"/>
      <c r="DHW135" s="132"/>
      <c r="DHX135" s="132"/>
      <c r="DHY135" s="132"/>
      <c r="DHZ135" s="132"/>
      <c r="DIA135" s="132"/>
      <c r="DIB135" s="132"/>
      <c r="DIC135" s="132"/>
      <c r="DID135" s="132"/>
      <c r="DIE135" s="132"/>
      <c r="DIF135" s="132"/>
      <c r="DIG135" s="132"/>
      <c r="DIH135" s="132"/>
      <c r="DII135" s="132"/>
      <c r="DIJ135" s="132"/>
      <c r="DIK135" s="132"/>
      <c r="DIL135" s="132"/>
      <c r="DIM135" s="132"/>
      <c r="DIN135" s="132"/>
      <c r="DIO135" s="132"/>
      <c r="DIP135" s="132"/>
      <c r="DIQ135" s="132"/>
      <c r="DIR135" s="132"/>
      <c r="DIS135" s="132"/>
      <c r="DIT135" s="132"/>
      <c r="DIU135" s="132"/>
      <c r="DIV135" s="132"/>
      <c r="DIW135" s="132"/>
      <c r="DIX135" s="132"/>
      <c r="DIY135" s="132"/>
      <c r="DIZ135" s="132"/>
      <c r="DJA135" s="132"/>
      <c r="DJB135" s="132"/>
      <c r="DJC135" s="132"/>
      <c r="DJD135" s="132"/>
      <c r="DJE135" s="132"/>
      <c r="DJF135" s="132"/>
      <c r="DJG135" s="132"/>
      <c r="DJH135" s="132"/>
      <c r="DJI135" s="132"/>
      <c r="DJJ135" s="132"/>
      <c r="DJK135" s="132"/>
      <c r="DJL135" s="132"/>
      <c r="DJM135" s="132"/>
      <c r="DJN135" s="132"/>
      <c r="DJO135" s="132"/>
      <c r="DJP135" s="132"/>
      <c r="DJQ135" s="132"/>
      <c r="DJR135" s="132"/>
      <c r="DJS135" s="132"/>
      <c r="DJT135" s="132"/>
      <c r="DJU135" s="132"/>
      <c r="DJV135" s="132"/>
      <c r="DJW135" s="132"/>
      <c r="DJX135" s="132"/>
      <c r="DJY135" s="132"/>
      <c r="DJZ135" s="132"/>
      <c r="DKA135" s="132"/>
      <c r="DKB135" s="132"/>
      <c r="DKC135" s="132"/>
      <c r="DKD135" s="132"/>
      <c r="DKE135" s="132"/>
      <c r="DKF135" s="132"/>
      <c r="DKG135" s="132"/>
      <c r="DKH135" s="132"/>
      <c r="DKI135" s="132"/>
      <c r="DKJ135" s="132"/>
      <c r="DKK135" s="132"/>
      <c r="DKL135" s="132"/>
      <c r="DKM135" s="132"/>
      <c r="DKN135" s="132"/>
      <c r="DKO135" s="132"/>
      <c r="DKP135" s="132"/>
      <c r="DKQ135" s="132"/>
      <c r="DKR135" s="132"/>
      <c r="DKS135" s="132"/>
      <c r="DKT135" s="132"/>
      <c r="DKU135" s="132"/>
      <c r="DKV135" s="132"/>
      <c r="DKW135" s="132"/>
      <c r="DKX135" s="132"/>
      <c r="DKY135" s="132"/>
      <c r="DKZ135" s="132"/>
      <c r="DLA135" s="132"/>
      <c r="DLB135" s="132"/>
      <c r="DLC135" s="132"/>
      <c r="DLD135" s="132"/>
      <c r="DLE135" s="132"/>
      <c r="DLF135" s="132"/>
      <c r="DLG135" s="132"/>
      <c r="DLH135" s="132"/>
      <c r="DLI135" s="132"/>
      <c r="DLJ135" s="132"/>
      <c r="DLK135" s="132"/>
      <c r="DLL135" s="132"/>
      <c r="DLM135" s="132"/>
      <c r="DLN135" s="132"/>
      <c r="DLO135" s="132"/>
      <c r="DLP135" s="132"/>
      <c r="DLQ135" s="132"/>
      <c r="DLR135" s="132"/>
      <c r="DLS135" s="132"/>
      <c r="DLT135" s="132"/>
      <c r="DLU135" s="132"/>
      <c r="DLV135" s="132"/>
      <c r="DLW135" s="132"/>
      <c r="DLX135" s="132"/>
      <c r="DLY135" s="132"/>
      <c r="DLZ135" s="132"/>
      <c r="DMA135" s="132"/>
      <c r="DMB135" s="132"/>
      <c r="DMC135" s="132"/>
      <c r="DMD135" s="132"/>
      <c r="DME135" s="132"/>
      <c r="DMF135" s="132"/>
      <c r="DMG135" s="132"/>
      <c r="DMH135" s="132"/>
      <c r="DMI135" s="132"/>
      <c r="DMJ135" s="132"/>
      <c r="DMK135" s="132"/>
      <c r="DML135" s="132"/>
      <c r="DMM135" s="132"/>
      <c r="DMN135" s="132"/>
      <c r="DMO135" s="132"/>
      <c r="DMP135" s="132"/>
      <c r="DMQ135" s="132"/>
      <c r="DMR135" s="132"/>
      <c r="DMS135" s="132"/>
      <c r="DMT135" s="132"/>
      <c r="DMU135" s="132"/>
      <c r="DMV135" s="132"/>
      <c r="DMW135" s="132"/>
      <c r="DMX135" s="132"/>
      <c r="DMY135" s="132"/>
      <c r="DMZ135" s="132"/>
      <c r="DNA135" s="132"/>
      <c r="DNB135" s="132"/>
      <c r="DNC135" s="132"/>
      <c r="DND135" s="132"/>
      <c r="DNE135" s="132"/>
      <c r="DNF135" s="132"/>
      <c r="DNG135" s="132"/>
      <c r="DNH135" s="132"/>
      <c r="DNI135" s="132"/>
      <c r="DNJ135" s="132"/>
      <c r="DNK135" s="132"/>
      <c r="DNL135" s="132"/>
      <c r="DNM135" s="132"/>
      <c r="DNN135" s="132"/>
      <c r="DNO135" s="132"/>
      <c r="DNP135" s="132"/>
      <c r="DNQ135" s="132"/>
      <c r="DNR135" s="132"/>
      <c r="DNS135" s="132"/>
      <c r="DNT135" s="132"/>
      <c r="DNU135" s="132"/>
      <c r="DNV135" s="132"/>
      <c r="DNW135" s="132"/>
      <c r="DNX135" s="132"/>
      <c r="DNY135" s="132"/>
      <c r="DNZ135" s="132"/>
      <c r="DOA135" s="132"/>
      <c r="DOB135" s="132"/>
      <c r="DOC135" s="132"/>
      <c r="DOD135" s="132"/>
      <c r="DOE135" s="132"/>
      <c r="DOF135" s="132"/>
      <c r="DOG135" s="132"/>
      <c r="DOH135" s="132"/>
      <c r="DOI135" s="132"/>
      <c r="DOJ135" s="132"/>
      <c r="DOK135" s="132"/>
      <c r="DOL135" s="132"/>
      <c r="DOM135" s="132"/>
      <c r="DON135" s="132"/>
      <c r="DOO135" s="132"/>
      <c r="DOP135" s="132"/>
      <c r="DOQ135" s="132"/>
      <c r="DOR135" s="132"/>
      <c r="DOS135" s="132"/>
      <c r="DOT135" s="132"/>
      <c r="DOU135" s="132"/>
      <c r="DOV135" s="132"/>
      <c r="DOW135" s="132"/>
      <c r="DOX135" s="132"/>
      <c r="DOY135" s="132"/>
      <c r="DOZ135" s="132"/>
      <c r="DPA135" s="132"/>
      <c r="DPB135" s="132"/>
      <c r="DPC135" s="132"/>
      <c r="DPD135" s="132"/>
      <c r="DPE135" s="132"/>
      <c r="DPF135" s="132"/>
      <c r="DPG135" s="132"/>
      <c r="DPH135" s="132"/>
      <c r="DPI135" s="132"/>
      <c r="DPJ135" s="132"/>
      <c r="DPK135" s="132"/>
      <c r="DPL135" s="132"/>
      <c r="DPM135" s="132"/>
      <c r="DPN135" s="132"/>
      <c r="DPO135" s="132"/>
      <c r="DPP135" s="132"/>
      <c r="DPQ135" s="132"/>
      <c r="DPR135" s="132"/>
      <c r="DPS135" s="132"/>
      <c r="DPT135" s="132"/>
      <c r="DPU135" s="132"/>
      <c r="DPV135" s="132"/>
      <c r="DPW135" s="132"/>
      <c r="DPX135" s="132"/>
      <c r="DPY135" s="132"/>
      <c r="DPZ135" s="132"/>
      <c r="DQA135" s="132"/>
      <c r="DQB135" s="132"/>
      <c r="DQC135" s="132"/>
      <c r="DQD135" s="132"/>
      <c r="DQE135" s="132"/>
      <c r="DQF135" s="132"/>
      <c r="DQG135" s="132"/>
      <c r="DQH135" s="132"/>
      <c r="DQI135" s="132"/>
      <c r="DQJ135" s="132"/>
      <c r="DQK135" s="132"/>
      <c r="DQL135" s="132"/>
      <c r="DQM135" s="132"/>
      <c r="DQN135" s="132"/>
      <c r="DQO135" s="132"/>
      <c r="DQP135" s="132"/>
      <c r="DQQ135" s="132"/>
      <c r="DQR135" s="132"/>
      <c r="DQS135" s="132"/>
      <c r="DQT135" s="132"/>
      <c r="DQU135" s="132"/>
      <c r="DQV135" s="132"/>
      <c r="DQW135" s="132"/>
      <c r="DQX135" s="132"/>
      <c r="DQY135" s="132"/>
      <c r="DQZ135" s="132"/>
      <c r="DRA135" s="132"/>
      <c r="DRB135" s="132"/>
      <c r="DRC135" s="132"/>
      <c r="DRD135" s="132"/>
      <c r="DRE135" s="132"/>
      <c r="DRF135" s="132"/>
      <c r="DRG135" s="132"/>
      <c r="DRH135" s="132"/>
      <c r="DRI135" s="132"/>
      <c r="DRJ135" s="132"/>
      <c r="DRK135" s="132"/>
      <c r="DRL135" s="132"/>
      <c r="DRM135" s="132"/>
      <c r="DRN135" s="132"/>
      <c r="DRO135" s="132"/>
      <c r="DRP135" s="132"/>
      <c r="DRQ135" s="132"/>
      <c r="DRR135" s="132"/>
      <c r="DRS135" s="132"/>
      <c r="DRT135" s="132"/>
      <c r="DRU135" s="132"/>
      <c r="DRV135" s="132"/>
      <c r="DRW135" s="132"/>
      <c r="DRX135" s="132"/>
      <c r="DRY135" s="132"/>
      <c r="DRZ135" s="132"/>
      <c r="DSA135" s="132"/>
      <c r="DSB135" s="132"/>
      <c r="DSC135" s="132"/>
      <c r="DSD135" s="132"/>
      <c r="DSE135" s="132"/>
      <c r="DSF135" s="132"/>
      <c r="DSG135" s="132"/>
      <c r="DSH135" s="132"/>
      <c r="DSI135" s="132"/>
      <c r="DSJ135" s="132"/>
      <c r="DSK135" s="132"/>
      <c r="DSL135" s="132"/>
      <c r="DSM135" s="132"/>
      <c r="DSN135" s="132"/>
      <c r="DSO135" s="132"/>
      <c r="DSP135" s="132"/>
      <c r="DSQ135" s="132"/>
      <c r="DSR135" s="132"/>
      <c r="DSS135" s="132"/>
      <c r="DST135" s="132"/>
      <c r="DSU135" s="132"/>
      <c r="DSV135" s="132"/>
      <c r="DSW135" s="132"/>
      <c r="DSX135" s="132"/>
      <c r="DSY135" s="132"/>
      <c r="DSZ135" s="132"/>
      <c r="DTA135" s="132"/>
      <c r="DTB135" s="132"/>
      <c r="DTC135" s="132"/>
      <c r="DTD135" s="132"/>
      <c r="DTE135" s="132"/>
      <c r="DTF135" s="132"/>
      <c r="DTG135" s="132"/>
      <c r="DTH135" s="132"/>
      <c r="DTI135" s="132"/>
      <c r="DTJ135" s="132"/>
      <c r="DTK135" s="132"/>
      <c r="DTL135" s="132"/>
      <c r="DTM135" s="132"/>
      <c r="DTN135" s="132"/>
      <c r="DTO135" s="132"/>
      <c r="DTP135" s="132"/>
      <c r="DTQ135" s="132"/>
      <c r="DTR135" s="132"/>
      <c r="DTS135" s="132"/>
      <c r="DTT135" s="132"/>
      <c r="DTU135" s="132"/>
      <c r="DTV135" s="132"/>
      <c r="DTW135" s="132"/>
      <c r="DTX135" s="132"/>
      <c r="DTY135" s="132"/>
      <c r="DTZ135" s="132"/>
      <c r="DUA135" s="132"/>
      <c r="DUB135" s="132"/>
      <c r="DUC135" s="132"/>
      <c r="DUD135" s="132"/>
      <c r="DUE135" s="132"/>
      <c r="DUF135" s="132"/>
      <c r="DUG135" s="132"/>
      <c r="DUH135" s="132"/>
      <c r="DUI135" s="132"/>
      <c r="DUJ135" s="132"/>
      <c r="DUK135" s="132"/>
      <c r="DUL135" s="132"/>
      <c r="DUM135" s="132"/>
      <c r="DUN135" s="132"/>
      <c r="DUO135" s="132"/>
      <c r="DUP135" s="132"/>
      <c r="DUQ135" s="132"/>
      <c r="DUR135" s="132"/>
      <c r="DUS135" s="132"/>
      <c r="DUT135" s="132"/>
      <c r="DUU135" s="132"/>
      <c r="DUV135" s="132"/>
      <c r="DUW135" s="132"/>
      <c r="DUX135" s="132"/>
      <c r="DUY135" s="132"/>
      <c r="DUZ135" s="132"/>
      <c r="DVA135" s="132"/>
      <c r="DVB135" s="132"/>
      <c r="DVC135" s="132"/>
      <c r="DVD135" s="132"/>
      <c r="DVE135" s="132"/>
      <c r="DVF135" s="132"/>
      <c r="DVG135" s="132"/>
      <c r="DVH135" s="132"/>
      <c r="DVI135" s="132"/>
      <c r="DVJ135" s="132"/>
      <c r="DVK135" s="132"/>
      <c r="DVL135" s="132"/>
      <c r="DVM135" s="132"/>
      <c r="DVN135" s="132"/>
      <c r="DVO135" s="132"/>
      <c r="DVP135" s="132"/>
      <c r="DVQ135" s="132"/>
      <c r="DVR135" s="132"/>
      <c r="DVS135" s="132"/>
      <c r="DVT135" s="132"/>
      <c r="DVU135" s="132"/>
      <c r="DVV135" s="132"/>
      <c r="DVW135" s="132"/>
      <c r="DVX135" s="132"/>
      <c r="DVY135" s="132"/>
      <c r="DVZ135" s="132"/>
      <c r="DWA135" s="132"/>
      <c r="DWB135" s="132"/>
      <c r="DWC135" s="132"/>
      <c r="DWD135" s="132"/>
      <c r="DWE135" s="132"/>
      <c r="DWF135" s="132"/>
      <c r="DWG135" s="132"/>
      <c r="DWH135" s="132"/>
      <c r="DWI135" s="132"/>
      <c r="DWJ135" s="132"/>
      <c r="DWK135" s="132"/>
      <c r="DWL135" s="132"/>
      <c r="DWM135" s="132"/>
      <c r="DWN135" s="132"/>
      <c r="DWO135" s="132"/>
      <c r="DWP135" s="132"/>
      <c r="DWQ135" s="132"/>
      <c r="DWR135" s="132"/>
      <c r="DWS135" s="132"/>
      <c r="DWT135" s="132"/>
      <c r="DWU135" s="132"/>
      <c r="DWV135" s="132"/>
      <c r="DWW135" s="132"/>
      <c r="DWX135" s="132"/>
      <c r="DWY135" s="132"/>
      <c r="DWZ135" s="132"/>
      <c r="DXA135" s="132"/>
      <c r="DXB135" s="132"/>
      <c r="DXC135" s="132"/>
      <c r="DXD135" s="132"/>
      <c r="DXE135" s="132"/>
      <c r="DXF135" s="132"/>
      <c r="DXG135" s="132"/>
      <c r="DXH135" s="132"/>
      <c r="DXI135" s="132"/>
      <c r="DXJ135" s="132"/>
      <c r="DXK135" s="132"/>
      <c r="DXL135" s="132"/>
      <c r="DXM135" s="132"/>
      <c r="DXN135" s="132"/>
      <c r="DXO135" s="132"/>
      <c r="DXP135" s="132"/>
      <c r="DXQ135" s="132"/>
      <c r="DXR135" s="132"/>
      <c r="DXS135" s="132"/>
      <c r="DXT135" s="132"/>
      <c r="DXU135" s="132"/>
      <c r="DXV135" s="132"/>
      <c r="DXW135" s="132"/>
      <c r="DXX135" s="132"/>
      <c r="DXY135" s="132"/>
      <c r="DXZ135" s="132"/>
      <c r="DYA135" s="132"/>
      <c r="DYB135" s="132"/>
      <c r="DYC135" s="132"/>
      <c r="DYD135" s="132"/>
      <c r="DYE135" s="132"/>
      <c r="DYF135" s="132"/>
      <c r="DYG135" s="132"/>
      <c r="DYH135" s="132"/>
      <c r="DYI135" s="132"/>
      <c r="DYJ135" s="132"/>
      <c r="DYK135" s="132"/>
      <c r="DYL135" s="132"/>
      <c r="DYM135" s="132"/>
      <c r="DYN135" s="132"/>
      <c r="DYO135" s="132"/>
      <c r="DYP135" s="132"/>
      <c r="DYQ135" s="132"/>
      <c r="DYR135" s="132"/>
      <c r="DYS135" s="132"/>
      <c r="DYT135" s="132"/>
      <c r="DYU135" s="132"/>
      <c r="DYV135" s="132"/>
      <c r="DYW135" s="132"/>
      <c r="DYX135" s="132"/>
      <c r="DYY135" s="132"/>
      <c r="DYZ135" s="132"/>
      <c r="DZA135" s="132"/>
      <c r="DZB135" s="132"/>
      <c r="DZC135" s="132"/>
      <c r="DZD135" s="132"/>
      <c r="DZE135" s="132"/>
      <c r="DZF135" s="132"/>
      <c r="DZG135" s="132"/>
      <c r="DZH135" s="132"/>
      <c r="DZI135" s="132"/>
      <c r="DZJ135" s="132"/>
      <c r="DZK135" s="132"/>
      <c r="DZL135" s="132"/>
      <c r="DZM135" s="132"/>
      <c r="DZN135" s="132"/>
      <c r="DZO135" s="132"/>
      <c r="DZP135" s="132"/>
      <c r="DZQ135" s="132"/>
      <c r="DZR135" s="132"/>
      <c r="DZS135" s="132"/>
      <c r="DZT135" s="132"/>
      <c r="DZU135" s="132"/>
      <c r="DZV135" s="132"/>
      <c r="DZW135" s="132"/>
      <c r="DZX135" s="132"/>
      <c r="DZY135" s="132"/>
      <c r="DZZ135" s="132"/>
      <c r="EAA135" s="132"/>
      <c r="EAB135" s="132"/>
      <c r="EAC135" s="132"/>
      <c r="EAD135" s="132"/>
      <c r="EAE135" s="132"/>
      <c r="EAF135" s="132"/>
      <c r="EAG135" s="132"/>
      <c r="EAH135" s="132"/>
      <c r="EAI135" s="132"/>
      <c r="EAJ135" s="132"/>
      <c r="EAK135" s="132"/>
      <c r="EAL135" s="132"/>
      <c r="EAM135" s="132"/>
      <c r="EAN135" s="132"/>
      <c r="EAO135" s="132"/>
      <c r="EAP135" s="132"/>
      <c r="EAQ135" s="132"/>
      <c r="EAR135" s="132"/>
      <c r="EAS135" s="132"/>
      <c r="EAT135" s="132"/>
      <c r="EAU135" s="132"/>
      <c r="EAV135" s="132"/>
      <c r="EAW135" s="132"/>
      <c r="EAX135" s="132"/>
      <c r="EAY135" s="132"/>
      <c r="EAZ135" s="132"/>
      <c r="EBA135" s="132"/>
      <c r="EBB135" s="132"/>
      <c r="EBC135" s="132"/>
      <c r="EBD135" s="132"/>
      <c r="EBE135" s="132"/>
      <c r="EBF135" s="132"/>
      <c r="EBG135" s="132"/>
      <c r="EBH135" s="132"/>
      <c r="EBI135" s="132"/>
      <c r="EBJ135" s="132"/>
      <c r="EBK135" s="132"/>
      <c r="EBL135" s="132"/>
      <c r="EBM135" s="132"/>
      <c r="EBN135" s="132"/>
      <c r="EBO135" s="132"/>
      <c r="EBP135" s="132"/>
      <c r="EBQ135" s="132"/>
      <c r="EBR135" s="132"/>
      <c r="EBS135" s="132"/>
      <c r="EBT135" s="132"/>
      <c r="EBU135" s="132"/>
      <c r="EBV135" s="132"/>
      <c r="EBW135" s="132"/>
      <c r="EBX135" s="132"/>
      <c r="EBY135" s="132"/>
      <c r="EBZ135" s="132"/>
      <c r="ECA135" s="132"/>
      <c r="ECB135" s="132"/>
      <c r="ECC135" s="132"/>
      <c r="ECD135" s="132"/>
      <c r="ECE135" s="132"/>
      <c r="ECF135" s="132"/>
      <c r="ECG135" s="132"/>
      <c r="ECH135" s="132"/>
      <c r="ECI135" s="132"/>
      <c r="ECJ135" s="132"/>
      <c r="ECK135" s="132"/>
      <c r="ECL135" s="132"/>
      <c r="ECM135" s="132"/>
      <c r="ECN135" s="132"/>
      <c r="ECO135" s="132"/>
      <c r="ECP135" s="132"/>
      <c r="ECQ135" s="132"/>
      <c r="ECR135" s="132"/>
      <c r="ECS135" s="132"/>
      <c r="ECT135" s="132"/>
      <c r="ECU135" s="132"/>
      <c r="ECV135" s="132"/>
      <c r="ECW135" s="132"/>
      <c r="ECX135" s="132"/>
      <c r="ECY135" s="132"/>
      <c r="ECZ135" s="132"/>
      <c r="EDA135" s="132"/>
      <c r="EDB135" s="132"/>
      <c r="EDC135" s="132"/>
      <c r="EDD135" s="132"/>
      <c r="EDE135" s="132"/>
      <c r="EDF135" s="132"/>
      <c r="EDG135" s="132"/>
      <c r="EDH135" s="132"/>
      <c r="EDI135" s="132"/>
      <c r="EDJ135" s="132"/>
      <c r="EDK135" s="132"/>
      <c r="EDL135" s="132"/>
      <c r="EDM135" s="132"/>
      <c r="EDN135" s="132"/>
      <c r="EDO135" s="132"/>
      <c r="EDP135" s="132"/>
      <c r="EDQ135" s="132"/>
      <c r="EDR135" s="132"/>
      <c r="EDS135" s="132"/>
      <c r="EDT135" s="132"/>
      <c r="EDU135" s="132"/>
      <c r="EDV135" s="132"/>
      <c r="EDW135" s="132"/>
      <c r="EDX135" s="132"/>
      <c r="EDY135" s="132"/>
      <c r="EDZ135" s="132"/>
      <c r="EEA135" s="132"/>
      <c r="EEB135" s="132"/>
      <c r="EEC135" s="132"/>
      <c r="EED135" s="132"/>
      <c r="EEE135" s="132"/>
      <c r="EEF135" s="132"/>
      <c r="EEG135" s="132"/>
      <c r="EEH135" s="132"/>
      <c r="EEI135" s="132"/>
      <c r="EEJ135" s="132"/>
      <c r="EEK135" s="132"/>
      <c r="EEL135" s="132"/>
      <c r="EEM135" s="132"/>
      <c r="EEN135" s="132"/>
      <c r="EEO135" s="132"/>
      <c r="EEP135" s="132"/>
      <c r="EEQ135" s="132"/>
      <c r="EER135" s="132"/>
      <c r="EES135" s="132"/>
      <c r="EET135" s="132"/>
      <c r="EEU135" s="132"/>
      <c r="EEV135" s="132"/>
      <c r="EEW135" s="132"/>
      <c r="EEX135" s="132"/>
      <c r="EEY135" s="132"/>
      <c r="EEZ135" s="132"/>
      <c r="EFA135" s="132"/>
      <c r="EFB135" s="132"/>
      <c r="EFC135" s="132"/>
      <c r="EFD135" s="132"/>
      <c r="EFE135" s="132"/>
      <c r="EFF135" s="132"/>
      <c r="EFG135" s="132"/>
      <c r="EFH135" s="132"/>
      <c r="EFI135" s="132"/>
      <c r="EFJ135" s="132"/>
      <c r="EFK135" s="132"/>
      <c r="EFL135" s="132"/>
      <c r="EFM135" s="132"/>
      <c r="EFN135" s="132"/>
      <c r="EFO135" s="132"/>
      <c r="EFP135" s="132"/>
      <c r="EFQ135" s="132"/>
      <c r="EFR135" s="132"/>
      <c r="EFS135" s="132"/>
      <c r="EFT135" s="132"/>
      <c r="EFU135" s="132"/>
      <c r="EFV135" s="132"/>
      <c r="EFW135" s="132"/>
      <c r="EFX135" s="132"/>
      <c r="EFY135" s="132"/>
      <c r="EFZ135" s="132"/>
      <c r="EGA135" s="132"/>
      <c r="EGB135" s="132"/>
      <c r="EGC135" s="132"/>
      <c r="EGD135" s="132"/>
      <c r="EGE135" s="132"/>
      <c r="EGF135" s="132"/>
      <c r="EGG135" s="132"/>
      <c r="EGH135" s="132"/>
      <c r="EGI135" s="132"/>
      <c r="EGJ135" s="132"/>
      <c r="EGK135" s="132"/>
      <c r="EGL135" s="132"/>
      <c r="EGM135" s="132"/>
      <c r="EGN135" s="132"/>
      <c r="EGO135" s="132"/>
      <c r="EGP135" s="132"/>
      <c r="EGQ135" s="132"/>
      <c r="EGR135" s="132"/>
      <c r="EGS135" s="132"/>
      <c r="EGT135" s="132"/>
      <c r="EGU135" s="132"/>
      <c r="EGV135" s="132"/>
      <c r="EGW135" s="132"/>
      <c r="EGX135" s="132"/>
      <c r="EGY135" s="132"/>
      <c r="EGZ135" s="132"/>
      <c r="EHA135" s="132"/>
      <c r="EHB135" s="132"/>
      <c r="EHC135" s="132"/>
      <c r="EHD135" s="132"/>
      <c r="EHE135" s="132"/>
      <c r="EHF135" s="132"/>
      <c r="EHG135" s="132"/>
      <c r="EHH135" s="132"/>
      <c r="EHI135" s="132"/>
      <c r="EHJ135" s="132"/>
      <c r="EHK135" s="132"/>
      <c r="EHL135" s="132"/>
      <c r="EHM135" s="132"/>
      <c r="EHN135" s="132"/>
      <c r="EHO135" s="132"/>
      <c r="EHP135" s="132"/>
      <c r="EHQ135" s="132"/>
      <c r="EHR135" s="132"/>
      <c r="EHS135" s="132"/>
      <c r="EHT135" s="132"/>
      <c r="EHU135" s="132"/>
      <c r="EHV135" s="132"/>
      <c r="EHW135" s="132"/>
      <c r="EHX135" s="132"/>
      <c r="EHY135" s="132"/>
      <c r="EHZ135" s="132"/>
      <c r="EIA135" s="132"/>
      <c r="EIB135" s="132"/>
      <c r="EIC135" s="132"/>
      <c r="EID135" s="132"/>
      <c r="EIE135" s="132"/>
      <c r="EIF135" s="132"/>
      <c r="EIG135" s="132"/>
      <c r="EIH135" s="132"/>
      <c r="EII135" s="132"/>
      <c r="EIJ135" s="132"/>
      <c r="EIK135" s="132"/>
      <c r="EIL135" s="132"/>
      <c r="EIM135" s="132"/>
      <c r="EIN135" s="132"/>
      <c r="EIO135" s="132"/>
      <c r="EIP135" s="132"/>
      <c r="EIQ135" s="132"/>
      <c r="EIR135" s="132"/>
      <c r="EIS135" s="132"/>
      <c r="EIT135" s="132"/>
      <c r="EIU135" s="132"/>
      <c r="EIV135" s="132"/>
      <c r="EIW135" s="132"/>
      <c r="EIX135" s="132"/>
      <c r="EIY135" s="132"/>
      <c r="EIZ135" s="132"/>
      <c r="EJA135" s="132"/>
      <c r="EJB135" s="132"/>
      <c r="EJC135" s="132"/>
      <c r="EJD135" s="132"/>
      <c r="EJE135" s="132"/>
      <c r="EJF135" s="132"/>
      <c r="EJG135" s="132"/>
      <c r="EJH135" s="132"/>
      <c r="EJI135" s="132"/>
      <c r="EJJ135" s="132"/>
      <c r="EJK135" s="132"/>
      <c r="EJL135" s="132"/>
      <c r="EJM135" s="132"/>
      <c r="EJN135" s="132"/>
      <c r="EJO135" s="132"/>
      <c r="EJP135" s="132"/>
      <c r="EJQ135" s="132"/>
      <c r="EJR135" s="132"/>
      <c r="EJS135" s="132"/>
      <c r="EJT135" s="132"/>
      <c r="EJU135" s="132"/>
      <c r="EJV135" s="132"/>
      <c r="EJW135" s="132"/>
      <c r="EJX135" s="132"/>
      <c r="EJY135" s="132"/>
      <c r="EJZ135" s="132"/>
      <c r="EKA135" s="132"/>
      <c r="EKB135" s="132"/>
      <c r="EKC135" s="132"/>
      <c r="EKD135" s="132"/>
      <c r="EKE135" s="132"/>
      <c r="EKF135" s="132"/>
      <c r="EKG135" s="132"/>
      <c r="EKH135" s="132"/>
      <c r="EKI135" s="132"/>
      <c r="EKJ135" s="132"/>
      <c r="EKK135" s="132"/>
      <c r="EKL135" s="132"/>
      <c r="EKM135" s="132"/>
      <c r="EKN135" s="132"/>
      <c r="EKO135" s="132"/>
      <c r="EKP135" s="132"/>
      <c r="EKQ135" s="132"/>
      <c r="EKR135" s="132"/>
      <c r="EKS135" s="132"/>
      <c r="EKT135" s="132"/>
      <c r="EKU135" s="132"/>
      <c r="EKV135" s="132"/>
      <c r="EKW135" s="132"/>
      <c r="EKX135" s="132"/>
      <c r="EKY135" s="132"/>
      <c r="EKZ135" s="132"/>
      <c r="ELA135" s="132"/>
      <c r="ELB135" s="132"/>
      <c r="ELC135" s="132"/>
      <c r="ELD135" s="132"/>
      <c r="ELE135" s="132"/>
      <c r="ELF135" s="132"/>
      <c r="ELG135" s="132"/>
      <c r="ELH135" s="132"/>
      <c r="ELI135" s="132"/>
      <c r="ELJ135" s="132"/>
      <c r="ELK135" s="132"/>
      <c r="ELL135" s="132"/>
      <c r="ELM135" s="132"/>
      <c r="ELN135" s="132"/>
      <c r="ELO135" s="132"/>
      <c r="ELP135" s="132"/>
      <c r="ELQ135" s="132"/>
      <c r="ELR135" s="132"/>
      <c r="ELS135" s="132"/>
      <c r="ELT135" s="132"/>
      <c r="ELU135" s="132"/>
      <c r="ELV135" s="132"/>
      <c r="ELW135" s="132"/>
      <c r="ELX135" s="132"/>
      <c r="ELY135" s="132"/>
      <c r="ELZ135" s="132"/>
      <c r="EMA135" s="132"/>
      <c r="EMB135" s="132"/>
      <c r="EMC135" s="132"/>
      <c r="EMD135" s="132"/>
      <c r="EME135" s="132"/>
      <c r="EMF135" s="132"/>
      <c r="EMG135" s="132"/>
      <c r="EMH135" s="132"/>
      <c r="EMI135" s="132"/>
      <c r="EMJ135" s="132"/>
      <c r="EMK135" s="132"/>
      <c r="EML135" s="132"/>
      <c r="EMM135" s="132"/>
      <c r="EMN135" s="132"/>
      <c r="EMO135" s="132"/>
      <c r="EMP135" s="132"/>
      <c r="EMQ135" s="132"/>
      <c r="EMR135" s="132"/>
      <c r="EMS135" s="132"/>
      <c r="EMT135" s="132"/>
      <c r="EMU135" s="132"/>
      <c r="EMV135" s="132"/>
      <c r="EMW135" s="132"/>
      <c r="EMX135" s="132"/>
      <c r="EMY135" s="132"/>
      <c r="EMZ135" s="132"/>
      <c r="ENA135" s="132"/>
      <c r="ENB135" s="132"/>
      <c r="ENC135" s="132"/>
      <c r="END135" s="132"/>
      <c r="ENE135" s="132"/>
      <c r="ENF135" s="132"/>
      <c r="ENG135" s="132"/>
      <c r="ENH135" s="132"/>
      <c r="ENI135" s="132"/>
      <c r="ENJ135" s="132"/>
      <c r="ENK135" s="132"/>
      <c r="ENL135" s="132"/>
      <c r="ENM135" s="132"/>
      <c r="ENN135" s="132"/>
      <c r="ENO135" s="132"/>
      <c r="ENP135" s="132"/>
      <c r="ENQ135" s="132"/>
      <c r="ENR135" s="132"/>
      <c r="ENS135" s="132"/>
      <c r="ENT135" s="132"/>
      <c r="ENU135" s="132"/>
      <c r="ENV135" s="132"/>
      <c r="ENW135" s="132"/>
      <c r="ENX135" s="132"/>
      <c r="ENY135" s="132"/>
      <c r="ENZ135" s="132"/>
      <c r="EOA135" s="132"/>
      <c r="EOB135" s="132"/>
      <c r="EOC135" s="132"/>
      <c r="EOD135" s="132"/>
      <c r="EOE135" s="132"/>
      <c r="EOF135" s="132"/>
      <c r="EOG135" s="132"/>
      <c r="EOH135" s="132"/>
      <c r="EOI135" s="132"/>
      <c r="EOJ135" s="132"/>
      <c r="EOK135" s="132"/>
      <c r="EOL135" s="132"/>
      <c r="EOM135" s="132"/>
      <c r="EON135" s="132"/>
      <c r="EOO135" s="132"/>
      <c r="EOP135" s="132"/>
      <c r="EOQ135" s="132"/>
      <c r="EOR135" s="132"/>
      <c r="EOS135" s="132"/>
      <c r="EOT135" s="132"/>
      <c r="EOU135" s="132"/>
      <c r="EOV135" s="132"/>
      <c r="EOW135" s="132"/>
      <c r="EOX135" s="132"/>
      <c r="EOY135" s="132"/>
      <c r="EOZ135" s="132"/>
      <c r="EPA135" s="132"/>
      <c r="EPB135" s="132"/>
      <c r="EPC135" s="132"/>
      <c r="EPD135" s="132"/>
      <c r="EPE135" s="132"/>
      <c r="EPF135" s="132"/>
      <c r="EPG135" s="132"/>
      <c r="EPH135" s="132"/>
      <c r="EPI135" s="132"/>
      <c r="EPJ135" s="132"/>
      <c r="EPK135" s="132"/>
      <c r="EPL135" s="132"/>
      <c r="EPM135" s="132"/>
      <c r="EPN135" s="132"/>
      <c r="EPO135" s="132"/>
      <c r="EPP135" s="132"/>
      <c r="EPQ135" s="132"/>
      <c r="EPR135" s="132"/>
      <c r="EPS135" s="132"/>
      <c r="EPT135" s="132"/>
      <c r="EPU135" s="132"/>
      <c r="EPV135" s="132"/>
      <c r="EPW135" s="132"/>
      <c r="EPX135" s="132"/>
      <c r="EPY135" s="132"/>
      <c r="EPZ135" s="132"/>
      <c r="EQA135" s="132"/>
      <c r="EQB135" s="132"/>
      <c r="EQC135" s="132"/>
      <c r="EQD135" s="132"/>
      <c r="EQE135" s="132"/>
      <c r="EQF135" s="132"/>
      <c r="EQG135" s="132"/>
      <c r="EQH135" s="132"/>
      <c r="EQI135" s="132"/>
      <c r="EQJ135" s="132"/>
      <c r="EQK135" s="132"/>
      <c r="EQL135" s="132"/>
      <c r="EQM135" s="132"/>
      <c r="EQN135" s="132"/>
      <c r="EQO135" s="132"/>
      <c r="EQP135" s="132"/>
      <c r="EQQ135" s="132"/>
      <c r="EQR135" s="132"/>
      <c r="EQS135" s="132"/>
      <c r="EQT135" s="132"/>
      <c r="EQU135" s="132"/>
      <c r="EQV135" s="132"/>
      <c r="EQW135" s="132"/>
      <c r="EQX135" s="132"/>
      <c r="EQY135" s="132"/>
      <c r="EQZ135" s="132"/>
      <c r="ERA135" s="132"/>
      <c r="ERB135" s="132"/>
      <c r="ERC135" s="132"/>
      <c r="ERD135" s="132"/>
      <c r="ERE135" s="132"/>
      <c r="ERF135" s="132"/>
      <c r="ERG135" s="132"/>
      <c r="ERH135" s="132"/>
      <c r="ERI135" s="132"/>
      <c r="ERJ135" s="132"/>
      <c r="ERK135" s="132"/>
      <c r="ERL135" s="132"/>
      <c r="ERM135" s="132"/>
      <c r="ERN135" s="132"/>
      <c r="ERO135" s="132"/>
      <c r="ERP135" s="132"/>
      <c r="ERQ135" s="132"/>
      <c r="ERR135" s="132"/>
      <c r="ERS135" s="132"/>
      <c r="ERT135" s="132"/>
      <c r="ERU135" s="132"/>
      <c r="ERV135" s="132"/>
      <c r="ERW135" s="132"/>
      <c r="ERX135" s="132"/>
      <c r="ERY135" s="132"/>
      <c r="ERZ135" s="132"/>
      <c r="ESA135" s="132"/>
      <c r="ESB135" s="132"/>
      <c r="ESC135" s="132"/>
      <c r="ESD135" s="132"/>
      <c r="ESE135" s="132"/>
      <c r="ESF135" s="132"/>
      <c r="ESG135" s="132"/>
      <c r="ESH135" s="132"/>
      <c r="ESI135" s="132"/>
      <c r="ESJ135" s="132"/>
      <c r="ESK135" s="132"/>
      <c r="ESL135" s="132"/>
      <c r="ESM135" s="132"/>
      <c r="ESN135" s="132"/>
      <c r="ESO135" s="132"/>
      <c r="ESP135" s="132"/>
      <c r="ESQ135" s="132"/>
      <c r="ESR135" s="132"/>
      <c r="ESS135" s="132"/>
      <c r="EST135" s="132"/>
      <c r="ESU135" s="132"/>
      <c r="ESV135" s="132"/>
      <c r="ESW135" s="132"/>
      <c r="ESX135" s="132"/>
      <c r="ESY135" s="132"/>
      <c r="ESZ135" s="132"/>
      <c r="ETA135" s="132"/>
      <c r="ETB135" s="132"/>
      <c r="ETC135" s="132"/>
      <c r="ETD135" s="132"/>
      <c r="ETE135" s="132"/>
      <c r="ETF135" s="132"/>
      <c r="ETG135" s="132"/>
      <c r="ETH135" s="132"/>
      <c r="ETI135" s="132"/>
      <c r="ETJ135" s="132"/>
      <c r="ETK135" s="132"/>
      <c r="ETL135" s="132"/>
      <c r="ETM135" s="132"/>
      <c r="ETN135" s="132"/>
      <c r="ETO135" s="132"/>
      <c r="ETP135" s="132"/>
      <c r="ETQ135" s="132"/>
      <c r="ETR135" s="132"/>
      <c r="ETS135" s="132"/>
      <c r="ETT135" s="132"/>
      <c r="ETU135" s="132"/>
      <c r="ETV135" s="132"/>
      <c r="ETW135" s="132"/>
      <c r="ETX135" s="132"/>
      <c r="ETY135" s="132"/>
      <c r="ETZ135" s="132"/>
      <c r="EUA135" s="132"/>
      <c r="EUB135" s="132"/>
      <c r="EUC135" s="132"/>
      <c r="EUD135" s="132"/>
      <c r="EUE135" s="132"/>
      <c r="EUF135" s="132"/>
      <c r="EUG135" s="132"/>
      <c r="EUH135" s="132"/>
      <c r="EUI135" s="132"/>
      <c r="EUJ135" s="132"/>
      <c r="EUK135" s="132"/>
      <c r="EUL135" s="132"/>
      <c r="EUM135" s="132"/>
      <c r="EUN135" s="132"/>
      <c r="EUO135" s="132"/>
      <c r="EUP135" s="132"/>
      <c r="EUQ135" s="132"/>
      <c r="EUR135" s="132"/>
      <c r="EUS135" s="132"/>
      <c r="EUT135" s="132"/>
      <c r="EUU135" s="132"/>
      <c r="EUV135" s="132"/>
      <c r="EUW135" s="132"/>
      <c r="EUX135" s="132"/>
      <c r="EUY135" s="132"/>
      <c r="EUZ135" s="132"/>
      <c r="EVA135" s="132"/>
      <c r="EVB135" s="132"/>
      <c r="EVC135" s="132"/>
      <c r="EVD135" s="132"/>
      <c r="EVE135" s="132"/>
      <c r="EVF135" s="132"/>
      <c r="EVG135" s="132"/>
      <c r="EVH135" s="132"/>
      <c r="EVI135" s="132"/>
      <c r="EVJ135" s="132"/>
      <c r="EVK135" s="132"/>
      <c r="EVL135" s="132"/>
      <c r="EVM135" s="132"/>
      <c r="EVN135" s="132"/>
      <c r="EVO135" s="132"/>
      <c r="EVP135" s="132"/>
      <c r="EVQ135" s="132"/>
      <c r="EVR135" s="132"/>
      <c r="EVS135" s="132"/>
      <c r="EVT135" s="132"/>
      <c r="EVU135" s="132"/>
      <c r="EVV135" s="132"/>
      <c r="EVW135" s="132"/>
      <c r="EVX135" s="132"/>
      <c r="EVY135" s="132"/>
      <c r="EVZ135" s="132"/>
      <c r="EWA135" s="132"/>
      <c r="EWB135" s="132"/>
      <c r="EWC135" s="132"/>
      <c r="EWD135" s="132"/>
      <c r="EWE135" s="132"/>
      <c r="EWF135" s="132"/>
      <c r="EWG135" s="132"/>
      <c r="EWH135" s="132"/>
      <c r="EWI135" s="132"/>
      <c r="EWJ135" s="132"/>
      <c r="EWK135" s="132"/>
      <c r="EWL135" s="132"/>
      <c r="EWM135" s="132"/>
      <c r="EWN135" s="132"/>
      <c r="EWO135" s="132"/>
      <c r="EWP135" s="132"/>
      <c r="EWQ135" s="132"/>
      <c r="EWR135" s="132"/>
      <c r="EWS135" s="132"/>
      <c r="EWT135" s="132"/>
      <c r="EWU135" s="132"/>
      <c r="EWV135" s="132"/>
      <c r="EWW135" s="132"/>
      <c r="EWX135" s="132"/>
      <c r="EWY135" s="132"/>
      <c r="EWZ135" s="132"/>
      <c r="EXA135" s="132"/>
      <c r="EXB135" s="132"/>
      <c r="EXC135" s="132"/>
      <c r="EXD135" s="132"/>
      <c r="EXE135" s="132"/>
      <c r="EXF135" s="132"/>
      <c r="EXG135" s="132"/>
      <c r="EXH135" s="132"/>
      <c r="EXI135" s="132"/>
      <c r="EXJ135" s="132"/>
      <c r="EXK135" s="132"/>
      <c r="EXL135" s="132"/>
      <c r="EXM135" s="132"/>
      <c r="EXN135" s="132"/>
      <c r="EXO135" s="132"/>
      <c r="EXP135" s="132"/>
      <c r="EXQ135" s="132"/>
      <c r="EXR135" s="132"/>
      <c r="EXS135" s="132"/>
      <c r="EXT135" s="132"/>
      <c r="EXU135" s="132"/>
      <c r="EXV135" s="132"/>
      <c r="EXW135" s="132"/>
      <c r="EXX135" s="132"/>
      <c r="EXY135" s="132"/>
      <c r="EXZ135" s="132"/>
      <c r="EYA135" s="132"/>
      <c r="EYB135" s="132"/>
      <c r="EYC135" s="132"/>
      <c r="EYD135" s="132"/>
      <c r="EYE135" s="132"/>
      <c r="EYF135" s="132"/>
      <c r="EYG135" s="132"/>
      <c r="EYH135" s="132"/>
      <c r="EYI135" s="132"/>
      <c r="EYJ135" s="132"/>
      <c r="EYK135" s="132"/>
      <c r="EYL135" s="132"/>
      <c r="EYM135" s="132"/>
      <c r="EYN135" s="132"/>
      <c r="EYO135" s="132"/>
      <c r="EYP135" s="132"/>
      <c r="EYQ135" s="132"/>
      <c r="EYR135" s="132"/>
      <c r="EYS135" s="132"/>
      <c r="EYT135" s="132"/>
      <c r="EYU135" s="132"/>
      <c r="EYV135" s="132"/>
      <c r="EYW135" s="132"/>
      <c r="EYX135" s="132"/>
      <c r="EYY135" s="132"/>
      <c r="EYZ135" s="132"/>
      <c r="EZA135" s="132"/>
      <c r="EZB135" s="132"/>
      <c r="EZC135" s="132"/>
      <c r="EZD135" s="132"/>
      <c r="EZE135" s="132"/>
      <c r="EZF135" s="132"/>
      <c r="EZG135" s="132"/>
      <c r="EZH135" s="132"/>
      <c r="EZI135" s="132"/>
      <c r="EZJ135" s="132"/>
      <c r="EZK135" s="132"/>
      <c r="EZL135" s="132"/>
      <c r="EZM135" s="132"/>
      <c r="EZN135" s="132"/>
      <c r="EZO135" s="132"/>
      <c r="EZP135" s="132"/>
      <c r="EZQ135" s="132"/>
      <c r="EZR135" s="132"/>
      <c r="EZS135" s="132"/>
      <c r="EZT135" s="132"/>
      <c r="EZU135" s="132"/>
      <c r="EZV135" s="132"/>
      <c r="EZW135" s="132"/>
      <c r="EZX135" s="132"/>
      <c r="EZY135" s="132"/>
      <c r="EZZ135" s="132"/>
      <c r="FAA135" s="132"/>
      <c r="FAB135" s="132"/>
      <c r="FAC135" s="132"/>
      <c r="FAD135" s="132"/>
      <c r="FAE135" s="132"/>
      <c r="FAF135" s="132"/>
      <c r="FAG135" s="132"/>
      <c r="FAH135" s="132"/>
      <c r="FAI135" s="132"/>
      <c r="FAJ135" s="132"/>
      <c r="FAK135" s="132"/>
      <c r="FAL135" s="132"/>
      <c r="FAM135" s="132"/>
      <c r="FAN135" s="132"/>
      <c r="FAO135" s="132"/>
      <c r="FAP135" s="132"/>
      <c r="FAQ135" s="132"/>
      <c r="FAR135" s="132"/>
      <c r="FAS135" s="132"/>
      <c r="FAT135" s="132"/>
      <c r="FAU135" s="132"/>
      <c r="FAV135" s="132"/>
      <c r="FAW135" s="132"/>
      <c r="FAX135" s="132"/>
      <c r="FAY135" s="132"/>
      <c r="FAZ135" s="132"/>
      <c r="FBA135" s="132"/>
      <c r="FBB135" s="132"/>
      <c r="FBC135" s="132"/>
      <c r="FBD135" s="132"/>
      <c r="FBE135" s="132"/>
      <c r="FBF135" s="132"/>
      <c r="FBG135" s="132"/>
      <c r="FBH135" s="132"/>
      <c r="FBI135" s="132"/>
      <c r="FBJ135" s="132"/>
      <c r="FBK135" s="132"/>
      <c r="FBL135" s="132"/>
      <c r="FBM135" s="132"/>
      <c r="FBN135" s="132"/>
      <c r="FBO135" s="132"/>
      <c r="FBP135" s="132"/>
      <c r="FBQ135" s="132"/>
      <c r="FBR135" s="132"/>
      <c r="FBS135" s="132"/>
      <c r="FBT135" s="132"/>
      <c r="FBU135" s="132"/>
      <c r="FBV135" s="132"/>
      <c r="FBW135" s="132"/>
      <c r="FBX135" s="132"/>
      <c r="FBY135" s="132"/>
      <c r="FBZ135" s="132"/>
      <c r="FCA135" s="132"/>
      <c r="FCB135" s="132"/>
      <c r="FCC135" s="132"/>
      <c r="FCD135" s="132"/>
      <c r="FCE135" s="132"/>
      <c r="FCF135" s="132"/>
      <c r="FCG135" s="132"/>
      <c r="FCH135" s="132"/>
      <c r="FCI135" s="132"/>
      <c r="FCJ135" s="132"/>
      <c r="FCK135" s="132"/>
      <c r="FCL135" s="132"/>
      <c r="FCM135" s="132"/>
      <c r="FCN135" s="132"/>
      <c r="FCO135" s="132"/>
      <c r="FCP135" s="132"/>
      <c r="FCQ135" s="132"/>
      <c r="FCR135" s="132"/>
      <c r="FCS135" s="132"/>
      <c r="FCT135" s="132"/>
      <c r="FCU135" s="132"/>
      <c r="FCV135" s="132"/>
      <c r="FCW135" s="132"/>
      <c r="FCX135" s="132"/>
      <c r="FCY135" s="132"/>
      <c r="FCZ135" s="132"/>
      <c r="FDA135" s="132"/>
      <c r="FDB135" s="132"/>
      <c r="FDC135" s="132"/>
      <c r="FDD135" s="132"/>
      <c r="FDE135" s="132"/>
      <c r="FDF135" s="132"/>
      <c r="FDG135" s="132"/>
      <c r="FDH135" s="132"/>
      <c r="FDI135" s="132"/>
      <c r="FDJ135" s="132"/>
      <c r="FDK135" s="132"/>
      <c r="FDL135" s="132"/>
      <c r="FDM135" s="132"/>
      <c r="FDN135" s="132"/>
      <c r="FDO135" s="132"/>
      <c r="FDP135" s="132"/>
      <c r="FDQ135" s="132"/>
      <c r="FDR135" s="132"/>
      <c r="FDS135" s="132"/>
      <c r="FDT135" s="132"/>
      <c r="FDU135" s="132"/>
      <c r="FDV135" s="132"/>
      <c r="FDW135" s="132"/>
      <c r="FDX135" s="132"/>
      <c r="FDY135" s="132"/>
      <c r="FDZ135" s="132"/>
      <c r="FEA135" s="132"/>
      <c r="FEB135" s="132"/>
      <c r="FEC135" s="132"/>
      <c r="FED135" s="132"/>
      <c r="FEE135" s="132"/>
      <c r="FEF135" s="132"/>
      <c r="FEG135" s="132"/>
      <c r="FEH135" s="132"/>
      <c r="FEI135" s="132"/>
      <c r="FEJ135" s="132"/>
      <c r="FEK135" s="132"/>
      <c r="FEL135" s="132"/>
      <c r="FEM135" s="132"/>
      <c r="FEN135" s="132"/>
      <c r="FEO135" s="132"/>
      <c r="FEP135" s="132"/>
      <c r="FEQ135" s="132"/>
      <c r="FER135" s="132"/>
      <c r="FES135" s="132"/>
      <c r="FET135" s="132"/>
      <c r="FEU135" s="132"/>
      <c r="FEV135" s="132"/>
      <c r="FEW135" s="132"/>
      <c r="FEX135" s="132"/>
      <c r="FEY135" s="132"/>
      <c r="FEZ135" s="132"/>
      <c r="FFA135" s="132"/>
      <c r="FFB135" s="132"/>
      <c r="FFC135" s="132"/>
      <c r="FFD135" s="132"/>
      <c r="FFE135" s="132"/>
      <c r="FFF135" s="132"/>
      <c r="FFG135" s="132"/>
      <c r="FFH135" s="132"/>
      <c r="FFI135" s="132"/>
      <c r="FFJ135" s="132"/>
      <c r="FFK135" s="132"/>
      <c r="FFL135" s="132"/>
      <c r="FFM135" s="132"/>
      <c r="FFN135" s="132"/>
      <c r="FFO135" s="132"/>
      <c r="FFP135" s="132"/>
      <c r="FFQ135" s="132"/>
      <c r="FFR135" s="132"/>
      <c r="FFS135" s="132"/>
      <c r="FFT135" s="132"/>
      <c r="FFU135" s="132"/>
      <c r="FFV135" s="132"/>
      <c r="FFW135" s="132"/>
      <c r="FFX135" s="132"/>
      <c r="FFY135" s="132"/>
      <c r="FFZ135" s="132"/>
      <c r="FGA135" s="132"/>
      <c r="FGB135" s="132"/>
      <c r="FGC135" s="132"/>
      <c r="FGD135" s="132"/>
      <c r="FGE135" s="132"/>
      <c r="FGF135" s="132"/>
      <c r="FGG135" s="132"/>
      <c r="FGH135" s="132"/>
      <c r="FGI135" s="132"/>
      <c r="FGJ135" s="132"/>
      <c r="FGK135" s="132"/>
      <c r="FGL135" s="132"/>
      <c r="FGM135" s="132"/>
      <c r="FGN135" s="132"/>
      <c r="FGO135" s="132"/>
      <c r="FGP135" s="132"/>
      <c r="FGQ135" s="132"/>
      <c r="FGR135" s="132"/>
      <c r="FGS135" s="132"/>
      <c r="FGT135" s="132"/>
      <c r="FGU135" s="132"/>
      <c r="FGV135" s="132"/>
      <c r="FGW135" s="132"/>
      <c r="FGX135" s="132"/>
      <c r="FGY135" s="132"/>
      <c r="FGZ135" s="132"/>
      <c r="FHA135" s="132"/>
      <c r="FHB135" s="132"/>
      <c r="FHC135" s="132"/>
      <c r="FHD135" s="132"/>
      <c r="FHE135" s="132"/>
      <c r="FHF135" s="132"/>
      <c r="FHG135" s="132"/>
      <c r="FHH135" s="132"/>
      <c r="FHI135" s="132"/>
      <c r="FHJ135" s="132"/>
      <c r="FHK135" s="132"/>
      <c r="FHL135" s="132"/>
      <c r="FHM135" s="132"/>
      <c r="FHN135" s="132"/>
      <c r="FHO135" s="132"/>
      <c r="FHP135" s="132"/>
      <c r="FHQ135" s="132"/>
      <c r="FHR135" s="132"/>
      <c r="FHS135" s="132"/>
      <c r="FHT135" s="132"/>
      <c r="FHU135" s="132"/>
      <c r="FHV135" s="132"/>
      <c r="FHW135" s="132"/>
      <c r="FHX135" s="132"/>
      <c r="FHY135" s="132"/>
      <c r="FHZ135" s="132"/>
      <c r="FIA135" s="132"/>
      <c r="FIB135" s="132"/>
      <c r="FIC135" s="132"/>
      <c r="FID135" s="132"/>
      <c r="FIE135" s="132"/>
      <c r="FIF135" s="132"/>
      <c r="FIG135" s="132"/>
      <c r="FIH135" s="132"/>
      <c r="FII135" s="132"/>
      <c r="FIJ135" s="132"/>
      <c r="FIK135" s="132"/>
      <c r="FIL135" s="132"/>
      <c r="FIM135" s="132"/>
      <c r="FIN135" s="132"/>
      <c r="FIO135" s="132"/>
      <c r="FIP135" s="132"/>
      <c r="FIQ135" s="132"/>
      <c r="FIR135" s="132"/>
      <c r="FIS135" s="132"/>
      <c r="FIT135" s="132"/>
      <c r="FIU135" s="132"/>
      <c r="FIV135" s="132"/>
      <c r="FIW135" s="132"/>
      <c r="FIX135" s="132"/>
      <c r="FIY135" s="132"/>
      <c r="FIZ135" s="132"/>
      <c r="FJA135" s="132"/>
      <c r="FJB135" s="132"/>
      <c r="FJC135" s="132"/>
      <c r="FJD135" s="132"/>
      <c r="FJE135" s="132"/>
      <c r="FJF135" s="132"/>
      <c r="FJG135" s="132"/>
      <c r="FJH135" s="132"/>
      <c r="FJI135" s="132"/>
      <c r="FJJ135" s="132"/>
      <c r="FJK135" s="132"/>
      <c r="FJL135" s="132"/>
      <c r="FJM135" s="132"/>
      <c r="FJN135" s="132"/>
      <c r="FJO135" s="132"/>
      <c r="FJP135" s="132"/>
      <c r="FJQ135" s="132"/>
      <c r="FJR135" s="132"/>
      <c r="FJS135" s="132"/>
      <c r="FJT135" s="132"/>
      <c r="FJU135" s="132"/>
      <c r="FJV135" s="132"/>
      <c r="FJW135" s="132"/>
      <c r="FJX135" s="132"/>
      <c r="FJY135" s="132"/>
      <c r="FJZ135" s="132"/>
      <c r="FKA135" s="132"/>
      <c r="FKB135" s="132"/>
      <c r="FKC135" s="132"/>
      <c r="FKD135" s="132"/>
      <c r="FKE135" s="132"/>
      <c r="FKF135" s="132"/>
      <c r="FKG135" s="132"/>
      <c r="FKH135" s="132"/>
      <c r="FKI135" s="132"/>
      <c r="FKJ135" s="132"/>
      <c r="FKK135" s="132"/>
      <c r="FKL135" s="132"/>
      <c r="FKM135" s="132"/>
      <c r="FKN135" s="132"/>
      <c r="FKO135" s="132"/>
      <c r="FKP135" s="132"/>
      <c r="FKQ135" s="132"/>
      <c r="FKR135" s="132"/>
      <c r="FKS135" s="132"/>
      <c r="FKT135" s="132"/>
      <c r="FKU135" s="132"/>
      <c r="FKV135" s="132"/>
      <c r="FKW135" s="132"/>
      <c r="FKX135" s="132"/>
      <c r="FKY135" s="132"/>
      <c r="FKZ135" s="132"/>
      <c r="FLA135" s="132"/>
      <c r="FLB135" s="132"/>
      <c r="FLC135" s="132"/>
      <c r="FLD135" s="132"/>
      <c r="FLE135" s="132"/>
      <c r="FLF135" s="132"/>
      <c r="FLG135" s="132"/>
      <c r="FLH135" s="132"/>
      <c r="FLI135" s="132"/>
      <c r="FLJ135" s="132"/>
      <c r="FLK135" s="132"/>
      <c r="FLL135" s="132"/>
      <c r="FLM135" s="132"/>
      <c r="FLN135" s="132"/>
      <c r="FLO135" s="132"/>
      <c r="FLP135" s="132"/>
      <c r="FLQ135" s="132"/>
      <c r="FLR135" s="132"/>
      <c r="FLS135" s="132"/>
      <c r="FLT135" s="132"/>
      <c r="FLU135" s="132"/>
      <c r="FLV135" s="132"/>
      <c r="FLW135" s="132"/>
      <c r="FLX135" s="132"/>
      <c r="FLY135" s="132"/>
      <c r="FLZ135" s="132"/>
      <c r="FMA135" s="132"/>
      <c r="FMB135" s="132"/>
      <c r="FMC135" s="132"/>
      <c r="FMD135" s="132"/>
      <c r="FME135" s="132"/>
      <c r="FMF135" s="132"/>
      <c r="FMG135" s="132"/>
      <c r="FMH135" s="132"/>
      <c r="FMI135" s="132"/>
      <c r="FMJ135" s="132"/>
      <c r="FMK135" s="132"/>
      <c r="FML135" s="132"/>
      <c r="FMM135" s="132"/>
      <c r="FMN135" s="132"/>
      <c r="FMO135" s="132"/>
      <c r="FMP135" s="132"/>
      <c r="FMQ135" s="132"/>
      <c r="FMR135" s="132"/>
      <c r="FMS135" s="132"/>
      <c r="FMT135" s="132"/>
      <c r="FMU135" s="132"/>
      <c r="FMV135" s="132"/>
      <c r="FMW135" s="132"/>
      <c r="FMX135" s="132"/>
      <c r="FMY135" s="132"/>
      <c r="FMZ135" s="132"/>
      <c r="FNA135" s="132"/>
      <c r="FNB135" s="132"/>
      <c r="FNC135" s="132"/>
      <c r="FND135" s="132"/>
      <c r="FNE135" s="132"/>
      <c r="FNF135" s="132"/>
      <c r="FNG135" s="132"/>
      <c r="FNH135" s="132"/>
      <c r="FNI135" s="132"/>
      <c r="FNJ135" s="132"/>
      <c r="FNK135" s="132"/>
      <c r="FNL135" s="132"/>
      <c r="FNM135" s="132"/>
      <c r="FNN135" s="132"/>
      <c r="FNO135" s="132"/>
      <c r="FNP135" s="132"/>
      <c r="FNQ135" s="132"/>
      <c r="FNR135" s="132"/>
      <c r="FNS135" s="132"/>
      <c r="FNT135" s="132"/>
      <c r="FNU135" s="132"/>
      <c r="FNV135" s="132"/>
      <c r="FNW135" s="132"/>
      <c r="FNX135" s="132"/>
      <c r="FNY135" s="132"/>
      <c r="FNZ135" s="132"/>
      <c r="FOA135" s="132"/>
      <c r="FOB135" s="132"/>
      <c r="FOC135" s="132"/>
      <c r="FOD135" s="132"/>
      <c r="FOE135" s="132"/>
      <c r="FOF135" s="132"/>
      <c r="FOG135" s="132"/>
      <c r="FOH135" s="132"/>
      <c r="FOI135" s="132"/>
      <c r="FOJ135" s="132"/>
      <c r="FOK135" s="132"/>
      <c r="FOL135" s="132"/>
      <c r="FOM135" s="132"/>
      <c r="FON135" s="132"/>
      <c r="FOO135" s="132"/>
      <c r="FOP135" s="132"/>
      <c r="FOQ135" s="132"/>
      <c r="FOR135" s="132"/>
      <c r="FOS135" s="132"/>
      <c r="FOT135" s="132"/>
      <c r="FOU135" s="132"/>
      <c r="FOV135" s="132"/>
      <c r="FOW135" s="132"/>
      <c r="FOX135" s="132"/>
      <c r="FOY135" s="132"/>
      <c r="FOZ135" s="132"/>
      <c r="FPA135" s="132"/>
      <c r="FPB135" s="132"/>
      <c r="FPC135" s="132"/>
      <c r="FPD135" s="132"/>
      <c r="FPE135" s="132"/>
      <c r="FPF135" s="132"/>
      <c r="FPG135" s="132"/>
      <c r="FPH135" s="132"/>
      <c r="FPI135" s="132"/>
      <c r="FPJ135" s="132"/>
      <c r="FPK135" s="132"/>
      <c r="FPL135" s="132"/>
      <c r="FPM135" s="132"/>
      <c r="FPN135" s="132"/>
      <c r="FPO135" s="132"/>
      <c r="FPP135" s="132"/>
      <c r="FPQ135" s="132"/>
      <c r="FPR135" s="132"/>
      <c r="FPS135" s="132"/>
      <c r="FPT135" s="132"/>
      <c r="FPU135" s="132"/>
      <c r="FPV135" s="132"/>
      <c r="FPW135" s="132"/>
      <c r="FPX135" s="132"/>
      <c r="FPY135" s="132"/>
      <c r="FPZ135" s="132"/>
      <c r="FQA135" s="132"/>
      <c r="FQB135" s="132"/>
      <c r="FQC135" s="132"/>
      <c r="FQD135" s="132"/>
      <c r="FQE135" s="132"/>
      <c r="FQF135" s="132"/>
      <c r="FQG135" s="132"/>
      <c r="FQH135" s="132"/>
      <c r="FQI135" s="132"/>
      <c r="FQJ135" s="132"/>
      <c r="FQK135" s="132"/>
      <c r="FQL135" s="132"/>
      <c r="FQM135" s="132"/>
      <c r="FQN135" s="132"/>
      <c r="FQO135" s="132"/>
      <c r="FQP135" s="132"/>
      <c r="FQQ135" s="132"/>
      <c r="FQR135" s="132"/>
      <c r="FQS135" s="132"/>
      <c r="FQT135" s="132"/>
      <c r="FQU135" s="132"/>
      <c r="FQV135" s="132"/>
      <c r="FQW135" s="132"/>
      <c r="FQX135" s="132"/>
      <c r="FQY135" s="132"/>
      <c r="FQZ135" s="132"/>
      <c r="FRA135" s="132"/>
      <c r="FRB135" s="132"/>
      <c r="FRC135" s="132"/>
      <c r="FRD135" s="132"/>
      <c r="FRE135" s="132"/>
      <c r="FRF135" s="132"/>
      <c r="FRG135" s="132"/>
      <c r="FRH135" s="132"/>
      <c r="FRI135" s="132"/>
      <c r="FRJ135" s="132"/>
      <c r="FRK135" s="132"/>
      <c r="FRL135" s="132"/>
      <c r="FRM135" s="132"/>
      <c r="FRN135" s="132"/>
      <c r="FRO135" s="132"/>
      <c r="FRP135" s="132"/>
      <c r="FRQ135" s="132"/>
      <c r="FRR135" s="132"/>
      <c r="FRS135" s="132"/>
      <c r="FRT135" s="132"/>
      <c r="FRU135" s="132"/>
      <c r="FRV135" s="132"/>
      <c r="FRW135" s="132"/>
      <c r="FRX135" s="132"/>
      <c r="FRY135" s="132"/>
      <c r="FRZ135" s="132"/>
      <c r="FSA135" s="132"/>
      <c r="FSB135" s="132"/>
      <c r="FSC135" s="132"/>
      <c r="FSD135" s="132"/>
      <c r="FSE135" s="132"/>
      <c r="FSF135" s="132"/>
      <c r="FSG135" s="132"/>
      <c r="FSH135" s="132"/>
      <c r="FSI135" s="132"/>
      <c r="FSJ135" s="132"/>
      <c r="FSK135" s="132"/>
      <c r="FSL135" s="132"/>
      <c r="FSM135" s="132"/>
      <c r="FSN135" s="132"/>
      <c r="FSO135" s="132"/>
      <c r="FSP135" s="132"/>
      <c r="FSQ135" s="132"/>
      <c r="FSR135" s="132"/>
      <c r="FSS135" s="132"/>
      <c r="FST135" s="132"/>
      <c r="FSU135" s="132"/>
      <c r="FSV135" s="132"/>
      <c r="FSW135" s="132"/>
      <c r="FSX135" s="132"/>
      <c r="FSY135" s="132"/>
      <c r="FSZ135" s="132"/>
      <c r="FTA135" s="132"/>
      <c r="FTB135" s="132"/>
      <c r="FTC135" s="132"/>
      <c r="FTD135" s="132"/>
      <c r="FTE135" s="132"/>
      <c r="FTF135" s="132"/>
      <c r="FTG135" s="132"/>
      <c r="FTH135" s="132"/>
      <c r="FTI135" s="132"/>
      <c r="FTJ135" s="132"/>
      <c r="FTK135" s="132"/>
      <c r="FTL135" s="132"/>
      <c r="FTM135" s="132"/>
      <c r="FTN135" s="132"/>
      <c r="FTO135" s="132"/>
      <c r="FTP135" s="132"/>
      <c r="FTQ135" s="132"/>
      <c r="FTR135" s="132"/>
      <c r="FTS135" s="132"/>
      <c r="FTT135" s="132"/>
      <c r="FTU135" s="132"/>
      <c r="FTV135" s="132"/>
      <c r="FTW135" s="132"/>
      <c r="FTX135" s="132"/>
      <c r="FTY135" s="132"/>
      <c r="FTZ135" s="132"/>
      <c r="FUA135" s="132"/>
      <c r="FUB135" s="132"/>
      <c r="FUC135" s="132"/>
      <c r="FUD135" s="132"/>
      <c r="FUE135" s="132"/>
      <c r="FUF135" s="132"/>
      <c r="FUG135" s="132"/>
      <c r="FUH135" s="132"/>
      <c r="FUI135" s="132"/>
      <c r="FUJ135" s="132"/>
      <c r="FUK135" s="132"/>
      <c r="FUL135" s="132"/>
      <c r="FUM135" s="132"/>
      <c r="FUN135" s="132"/>
      <c r="FUO135" s="132"/>
      <c r="FUP135" s="132"/>
      <c r="FUQ135" s="132"/>
      <c r="FUR135" s="132"/>
      <c r="FUS135" s="132"/>
      <c r="FUT135" s="132"/>
      <c r="FUU135" s="132"/>
      <c r="FUV135" s="132"/>
      <c r="FUW135" s="132"/>
      <c r="FUX135" s="132"/>
      <c r="FUY135" s="132"/>
      <c r="FUZ135" s="132"/>
      <c r="FVA135" s="132"/>
      <c r="FVB135" s="132"/>
      <c r="FVC135" s="132"/>
      <c r="FVD135" s="132"/>
      <c r="FVE135" s="132"/>
      <c r="FVF135" s="132"/>
      <c r="FVG135" s="132"/>
      <c r="FVH135" s="132"/>
      <c r="FVI135" s="132"/>
      <c r="FVJ135" s="132"/>
      <c r="FVK135" s="132"/>
      <c r="FVL135" s="132"/>
      <c r="FVM135" s="132"/>
      <c r="FVN135" s="132"/>
      <c r="FVO135" s="132"/>
      <c r="FVP135" s="132"/>
      <c r="FVQ135" s="132"/>
      <c r="FVR135" s="132"/>
      <c r="FVS135" s="132"/>
      <c r="FVT135" s="132"/>
      <c r="FVU135" s="132"/>
      <c r="FVV135" s="132"/>
      <c r="FVW135" s="132"/>
      <c r="FVX135" s="132"/>
      <c r="FVY135" s="132"/>
      <c r="FVZ135" s="132"/>
      <c r="FWA135" s="132"/>
      <c r="FWB135" s="132"/>
      <c r="FWC135" s="132"/>
      <c r="FWD135" s="132"/>
      <c r="FWE135" s="132"/>
      <c r="FWF135" s="132"/>
      <c r="FWG135" s="132"/>
      <c r="FWH135" s="132"/>
      <c r="FWI135" s="132"/>
      <c r="FWJ135" s="132"/>
      <c r="FWK135" s="132"/>
      <c r="FWL135" s="132"/>
      <c r="FWM135" s="132"/>
      <c r="FWN135" s="132"/>
      <c r="FWO135" s="132"/>
      <c r="FWP135" s="132"/>
      <c r="FWQ135" s="132"/>
      <c r="FWR135" s="132"/>
      <c r="FWS135" s="132"/>
      <c r="FWT135" s="132"/>
      <c r="FWU135" s="132"/>
      <c r="FWV135" s="132"/>
      <c r="FWW135" s="132"/>
      <c r="FWX135" s="132"/>
      <c r="FWY135" s="132"/>
      <c r="FWZ135" s="132"/>
      <c r="FXA135" s="132"/>
      <c r="FXB135" s="132"/>
      <c r="FXC135" s="132"/>
      <c r="FXD135" s="132"/>
      <c r="FXE135" s="132"/>
      <c r="FXF135" s="132"/>
      <c r="FXG135" s="132"/>
      <c r="FXH135" s="132"/>
      <c r="FXI135" s="132"/>
      <c r="FXJ135" s="132"/>
      <c r="FXK135" s="132"/>
      <c r="FXL135" s="132"/>
      <c r="FXM135" s="132"/>
      <c r="FXN135" s="132"/>
      <c r="FXO135" s="132"/>
      <c r="FXP135" s="132"/>
      <c r="FXQ135" s="132"/>
      <c r="FXR135" s="132"/>
      <c r="FXS135" s="132"/>
      <c r="FXT135" s="132"/>
      <c r="FXU135" s="132"/>
      <c r="FXV135" s="132"/>
      <c r="FXW135" s="132"/>
      <c r="FXX135" s="132"/>
      <c r="FXY135" s="132"/>
      <c r="FXZ135" s="132"/>
      <c r="FYA135" s="132"/>
      <c r="FYB135" s="132"/>
      <c r="FYC135" s="132"/>
      <c r="FYD135" s="132"/>
      <c r="FYE135" s="132"/>
      <c r="FYF135" s="132"/>
      <c r="FYG135" s="132"/>
      <c r="FYH135" s="132"/>
      <c r="FYI135" s="132"/>
      <c r="FYJ135" s="132"/>
      <c r="FYK135" s="132"/>
      <c r="FYL135" s="132"/>
      <c r="FYM135" s="132"/>
      <c r="FYN135" s="132"/>
      <c r="FYO135" s="132"/>
      <c r="FYP135" s="132"/>
      <c r="FYQ135" s="132"/>
      <c r="FYR135" s="132"/>
      <c r="FYS135" s="132"/>
      <c r="FYT135" s="132"/>
      <c r="FYU135" s="132"/>
      <c r="FYV135" s="132"/>
      <c r="FYW135" s="132"/>
      <c r="FYX135" s="132"/>
      <c r="FYY135" s="132"/>
      <c r="FYZ135" s="132"/>
      <c r="FZA135" s="132"/>
      <c r="FZB135" s="132"/>
      <c r="FZC135" s="132"/>
      <c r="FZD135" s="132"/>
      <c r="FZE135" s="132"/>
      <c r="FZF135" s="132"/>
      <c r="FZG135" s="132"/>
      <c r="FZH135" s="132"/>
      <c r="FZI135" s="132"/>
      <c r="FZJ135" s="132"/>
      <c r="FZK135" s="132"/>
      <c r="FZL135" s="132"/>
      <c r="FZM135" s="132"/>
      <c r="FZN135" s="132"/>
      <c r="FZO135" s="132"/>
      <c r="FZP135" s="132"/>
      <c r="FZQ135" s="132"/>
      <c r="FZR135" s="132"/>
      <c r="FZS135" s="132"/>
      <c r="FZT135" s="132"/>
      <c r="FZU135" s="132"/>
      <c r="FZV135" s="132"/>
      <c r="FZW135" s="132"/>
      <c r="FZX135" s="132"/>
      <c r="FZY135" s="132"/>
      <c r="FZZ135" s="132"/>
      <c r="GAA135" s="132"/>
      <c r="GAB135" s="132"/>
      <c r="GAC135" s="132"/>
      <c r="GAD135" s="132"/>
      <c r="GAE135" s="132"/>
      <c r="GAF135" s="132"/>
      <c r="GAG135" s="132"/>
      <c r="GAH135" s="132"/>
      <c r="GAI135" s="132"/>
      <c r="GAJ135" s="132"/>
      <c r="GAK135" s="132"/>
      <c r="GAL135" s="132"/>
      <c r="GAM135" s="132"/>
      <c r="GAN135" s="132"/>
      <c r="GAO135" s="132"/>
      <c r="GAP135" s="132"/>
      <c r="GAQ135" s="132"/>
      <c r="GAR135" s="132"/>
      <c r="GAS135" s="132"/>
      <c r="GAT135" s="132"/>
      <c r="GAU135" s="132"/>
      <c r="GAV135" s="132"/>
      <c r="GAW135" s="132"/>
      <c r="GAX135" s="132"/>
      <c r="GAY135" s="132"/>
      <c r="GAZ135" s="132"/>
      <c r="GBA135" s="132"/>
      <c r="GBB135" s="132"/>
      <c r="GBC135" s="132"/>
      <c r="GBD135" s="132"/>
      <c r="GBE135" s="132"/>
      <c r="GBF135" s="132"/>
      <c r="GBG135" s="132"/>
      <c r="GBH135" s="132"/>
      <c r="GBI135" s="132"/>
      <c r="GBJ135" s="132"/>
      <c r="GBK135" s="132"/>
      <c r="GBL135" s="132"/>
      <c r="GBM135" s="132"/>
      <c r="GBN135" s="132"/>
      <c r="GBO135" s="132"/>
      <c r="GBP135" s="132"/>
      <c r="GBQ135" s="132"/>
      <c r="GBR135" s="132"/>
      <c r="GBS135" s="132"/>
      <c r="GBT135" s="132"/>
      <c r="GBU135" s="132"/>
      <c r="GBV135" s="132"/>
      <c r="GBW135" s="132"/>
      <c r="GBX135" s="132"/>
      <c r="GBY135" s="132"/>
      <c r="GBZ135" s="132"/>
      <c r="GCA135" s="132"/>
      <c r="GCB135" s="132"/>
      <c r="GCC135" s="132"/>
      <c r="GCD135" s="132"/>
      <c r="GCE135" s="132"/>
      <c r="GCF135" s="132"/>
      <c r="GCG135" s="132"/>
      <c r="GCH135" s="132"/>
      <c r="GCI135" s="132"/>
      <c r="GCJ135" s="132"/>
      <c r="GCK135" s="132"/>
      <c r="GCL135" s="132"/>
      <c r="GCM135" s="132"/>
      <c r="GCN135" s="132"/>
      <c r="GCO135" s="132"/>
      <c r="GCP135" s="132"/>
      <c r="GCQ135" s="132"/>
      <c r="GCR135" s="132"/>
      <c r="GCS135" s="132"/>
      <c r="GCT135" s="132"/>
      <c r="GCU135" s="132"/>
      <c r="GCV135" s="132"/>
      <c r="GCW135" s="132"/>
      <c r="GCX135" s="132"/>
      <c r="GCY135" s="132"/>
      <c r="GCZ135" s="132"/>
      <c r="GDA135" s="132"/>
      <c r="GDB135" s="132"/>
      <c r="GDC135" s="132"/>
      <c r="GDD135" s="132"/>
      <c r="GDE135" s="132"/>
      <c r="GDF135" s="132"/>
      <c r="GDG135" s="132"/>
      <c r="GDH135" s="132"/>
      <c r="GDI135" s="132"/>
      <c r="GDJ135" s="132"/>
      <c r="GDK135" s="132"/>
      <c r="GDL135" s="132"/>
      <c r="GDM135" s="132"/>
      <c r="GDN135" s="132"/>
      <c r="GDO135" s="132"/>
      <c r="GDP135" s="132"/>
      <c r="GDQ135" s="132"/>
      <c r="GDR135" s="132"/>
      <c r="GDS135" s="132"/>
      <c r="GDT135" s="132"/>
      <c r="GDU135" s="132"/>
      <c r="GDV135" s="132"/>
      <c r="GDW135" s="132"/>
      <c r="GDX135" s="132"/>
      <c r="GDY135" s="132"/>
      <c r="GDZ135" s="132"/>
      <c r="GEA135" s="132"/>
      <c r="GEB135" s="132"/>
      <c r="GEC135" s="132"/>
      <c r="GED135" s="132"/>
      <c r="GEE135" s="132"/>
      <c r="GEF135" s="132"/>
      <c r="GEG135" s="132"/>
      <c r="GEH135" s="132"/>
      <c r="GEI135" s="132"/>
      <c r="GEJ135" s="132"/>
      <c r="GEK135" s="132"/>
      <c r="GEL135" s="132"/>
      <c r="GEM135" s="132"/>
      <c r="GEN135" s="132"/>
      <c r="GEO135" s="132"/>
      <c r="GEP135" s="132"/>
      <c r="GEQ135" s="132"/>
      <c r="GER135" s="132"/>
      <c r="GES135" s="132"/>
      <c r="GET135" s="132"/>
      <c r="GEU135" s="132"/>
      <c r="GEV135" s="132"/>
      <c r="GEW135" s="132"/>
      <c r="GEX135" s="132"/>
      <c r="GEY135" s="132"/>
      <c r="GEZ135" s="132"/>
      <c r="GFA135" s="132"/>
      <c r="GFB135" s="132"/>
      <c r="GFC135" s="132"/>
      <c r="GFD135" s="132"/>
      <c r="GFE135" s="132"/>
      <c r="GFF135" s="132"/>
      <c r="GFG135" s="132"/>
      <c r="GFH135" s="132"/>
      <c r="GFI135" s="132"/>
      <c r="GFJ135" s="132"/>
      <c r="GFK135" s="132"/>
      <c r="GFL135" s="132"/>
      <c r="GFM135" s="132"/>
      <c r="GFN135" s="132"/>
      <c r="GFO135" s="132"/>
      <c r="GFP135" s="132"/>
      <c r="GFQ135" s="132"/>
      <c r="GFR135" s="132"/>
      <c r="GFS135" s="132"/>
      <c r="GFT135" s="132"/>
      <c r="GFU135" s="132"/>
      <c r="GFV135" s="132"/>
      <c r="GFW135" s="132"/>
      <c r="GFX135" s="132"/>
      <c r="GFY135" s="132"/>
      <c r="GFZ135" s="132"/>
      <c r="GGA135" s="132"/>
      <c r="GGB135" s="132"/>
      <c r="GGC135" s="132"/>
      <c r="GGD135" s="132"/>
      <c r="GGE135" s="132"/>
      <c r="GGF135" s="132"/>
      <c r="GGG135" s="132"/>
      <c r="GGH135" s="132"/>
      <c r="GGI135" s="132"/>
      <c r="GGJ135" s="132"/>
      <c r="GGK135" s="132"/>
      <c r="GGL135" s="132"/>
      <c r="GGM135" s="132"/>
      <c r="GGN135" s="132"/>
      <c r="GGO135" s="132"/>
      <c r="GGP135" s="132"/>
      <c r="GGQ135" s="132"/>
      <c r="GGR135" s="132"/>
      <c r="GGS135" s="132"/>
      <c r="GGT135" s="132"/>
      <c r="GGU135" s="132"/>
      <c r="GGV135" s="132"/>
      <c r="GGW135" s="132"/>
      <c r="GGX135" s="132"/>
      <c r="GGY135" s="132"/>
      <c r="GGZ135" s="132"/>
      <c r="GHA135" s="132"/>
      <c r="GHB135" s="132"/>
      <c r="GHC135" s="132"/>
      <c r="GHD135" s="132"/>
      <c r="GHE135" s="132"/>
      <c r="GHF135" s="132"/>
      <c r="GHG135" s="132"/>
      <c r="GHH135" s="132"/>
      <c r="GHI135" s="132"/>
      <c r="GHJ135" s="132"/>
      <c r="GHK135" s="132"/>
      <c r="GHL135" s="132"/>
      <c r="GHM135" s="132"/>
      <c r="GHN135" s="132"/>
      <c r="GHO135" s="132"/>
      <c r="GHP135" s="132"/>
      <c r="GHQ135" s="132"/>
      <c r="GHR135" s="132"/>
      <c r="GHS135" s="132"/>
      <c r="GHT135" s="132"/>
      <c r="GHU135" s="132"/>
      <c r="GHV135" s="132"/>
      <c r="GHW135" s="132"/>
      <c r="GHX135" s="132"/>
      <c r="GHY135" s="132"/>
      <c r="GHZ135" s="132"/>
      <c r="GIA135" s="132"/>
      <c r="GIB135" s="132"/>
      <c r="GIC135" s="132"/>
      <c r="GID135" s="132"/>
      <c r="GIE135" s="132"/>
      <c r="GIF135" s="132"/>
      <c r="GIG135" s="132"/>
      <c r="GIH135" s="132"/>
      <c r="GII135" s="132"/>
      <c r="GIJ135" s="132"/>
      <c r="GIK135" s="132"/>
      <c r="GIL135" s="132"/>
      <c r="GIM135" s="132"/>
      <c r="GIN135" s="132"/>
      <c r="GIO135" s="132"/>
      <c r="GIP135" s="132"/>
      <c r="GIQ135" s="132"/>
      <c r="GIR135" s="132"/>
      <c r="GIS135" s="132"/>
      <c r="GIT135" s="132"/>
      <c r="GIU135" s="132"/>
      <c r="GIV135" s="132"/>
      <c r="GIW135" s="132"/>
      <c r="GIX135" s="132"/>
      <c r="GIY135" s="132"/>
      <c r="GIZ135" s="132"/>
      <c r="GJA135" s="132"/>
      <c r="GJB135" s="132"/>
      <c r="GJC135" s="132"/>
      <c r="GJD135" s="132"/>
      <c r="GJE135" s="132"/>
      <c r="GJF135" s="132"/>
      <c r="GJG135" s="132"/>
      <c r="GJH135" s="132"/>
      <c r="GJI135" s="132"/>
      <c r="GJJ135" s="132"/>
      <c r="GJK135" s="132"/>
      <c r="GJL135" s="132"/>
      <c r="GJM135" s="132"/>
      <c r="GJN135" s="132"/>
      <c r="GJO135" s="132"/>
      <c r="GJP135" s="132"/>
      <c r="GJQ135" s="132"/>
      <c r="GJR135" s="132"/>
      <c r="GJS135" s="132"/>
      <c r="GJT135" s="132"/>
      <c r="GJU135" s="132"/>
      <c r="GJV135" s="132"/>
      <c r="GJW135" s="132"/>
      <c r="GJX135" s="132"/>
      <c r="GJY135" s="132"/>
      <c r="GJZ135" s="132"/>
      <c r="GKA135" s="132"/>
      <c r="GKB135" s="132"/>
      <c r="GKC135" s="132"/>
      <c r="GKD135" s="132"/>
      <c r="GKE135" s="132"/>
      <c r="GKF135" s="132"/>
      <c r="GKG135" s="132"/>
      <c r="GKH135" s="132"/>
      <c r="GKI135" s="132"/>
      <c r="GKJ135" s="132"/>
      <c r="GKK135" s="132"/>
      <c r="GKL135" s="132"/>
      <c r="GKM135" s="132"/>
      <c r="GKN135" s="132"/>
      <c r="GKO135" s="132"/>
      <c r="GKP135" s="132"/>
      <c r="GKQ135" s="132"/>
      <c r="GKR135" s="132"/>
      <c r="GKS135" s="132"/>
      <c r="GKT135" s="132"/>
      <c r="GKU135" s="132"/>
      <c r="GKV135" s="132"/>
      <c r="GKW135" s="132"/>
      <c r="GKX135" s="132"/>
      <c r="GKY135" s="132"/>
      <c r="GKZ135" s="132"/>
      <c r="GLA135" s="132"/>
      <c r="GLB135" s="132"/>
      <c r="GLC135" s="132"/>
      <c r="GLD135" s="132"/>
      <c r="GLE135" s="132"/>
      <c r="GLF135" s="132"/>
      <c r="GLG135" s="132"/>
      <c r="GLH135" s="132"/>
      <c r="GLI135" s="132"/>
      <c r="GLJ135" s="132"/>
      <c r="GLK135" s="132"/>
      <c r="GLL135" s="132"/>
      <c r="GLM135" s="132"/>
      <c r="GLN135" s="132"/>
      <c r="GLO135" s="132"/>
      <c r="GLP135" s="132"/>
      <c r="GLQ135" s="132"/>
      <c r="GLR135" s="132"/>
      <c r="GLS135" s="132"/>
      <c r="GLT135" s="132"/>
      <c r="GLU135" s="132"/>
      <c r="GLV135" s="132"/>
      <c r="GLW135" s="132"/>
      <c r="GLX135" s="132"/>
      <c r="GLY135" s="132"/>
      <c r="GLZ135" s="132"/>
      <c r="GMA135" s="132"/>
      <c r="GMB135" s="132"/>
      <c r="GMC135" s="132"/>
      <c r="GMD135" s="132"/>
      <c r="GME135" s="132"/>
      <c r="GMF135" s="132"/>
      <c r="GMG135" s="132"/>
      <c r="GMH135" s="132"/>
      <c r="GMI135" s="132"/>
      <c r="GMJ135" s="132"/>
      <c r="GMK135" s="132"/>
      <c r="GML135" s="132"/>
      <c r="GMM135" s="132"/>
      <c r="GMN135" s="132"/>
      <c r="GMO135" s="132"/>
      <c r="GMP135" s="132"/>
      <c r="GMQ135" s="132"/>
      <c r="GMR135" s="132"/>
      <c r="GMS135" s="132"/>
      <c r="GMT135" s="132"/>
      <c r="GMU135" s="132"/>
      <c r="GMV135" s="132"/>
      <c r="GMW135" s="132"/>
      <c r="GMX135" s="132"/>
      <c r="GMY135" s="132"/>
      <c r="GMZ135" s="132"/>
      <c r="GNA135" s="132"/>
      <c r="GNB135" s="132"/>
      <c r="GNC135" s="132"/>
      <c r="GND135" s="132"/>
      <c r="GNE135" s="132"/>
      <c r="GNF135" s="132"/>
      <c r="GNG135" s="132"/>
      <c r="GNH135" s="132"/>
      <c r="GNI135" s="132"/>
      <c r="GNJ135" s="132"/>
      <c r="GNK135" s="132"/>
      <c r="GNL135" s="132"/>
      <c r="GNM135" s="132"/>
      <c r="GNN135" s="132"/>
      <c r="GNO135" s="132"/>
      <c r="GNP135" s="132"/>
      <c r="GNQ135" s="132"/>
      <c r="GNR135" s="132"/>
      <c r="GNS135" s="132"/>
      <c r="GNT135" s="132"/>
      <c r="GNU135" s="132"/>
      <c r="GNV135" s="132"/>
      <c r="GNW135" s="132"/>
      <c r="GNX135" s="132"/>
      <c r="GNY135" s="132"/>
      <c r="GNZ135" s="132"/>
      <c r="GOA135" s="132"/>
      <c r="GOB135" s="132"/>
      <c r="GOC135" s="132"/>
      <c r="GOD135" s="132"/>
      <c r="GOE135" s="132"/>
      <c r="GOF135" s="132"/>
      <c r="GOG135" s="132"/>
      <c r="GOH135" s="132"/>
      <c r="GOI135" s="132"/>
      <c r="GOJ135" s="132"/>
      <c r="GOK135" s="132"/>
      <c r="GOL135" s="132"/>
      <c r="GOM135" s="132"/>
      <c r="GON135" s="132"/>
      <c r="GOO135" s="132"/>
      <c r="GOP135" s="132"/>
      <c r="GOQ135" s="132"/>
      <c r="GOR135" s="132"/>
      <c r="GOS135" s="132"/>
      <c r="GOT135" s="132"/>
      <c r="GOU135" s="132"/>
      <c r="GOV135" s="132"/>
      <c r="GOW135" s="132"/>
      <c r="GOX135" s="132"/>
      <c r="GOY135" s="132"/>
      <c r="GOZ135" s="132"/>
      <c r="GPA135" s="132"/>
      <c r="GPB135" s="132"/>
      <c r="GPC135" s="132"/>
      <c r="GPD135" s="132"/>
      <c r="GPE135" s="132"/>
      <c r="GPF135" s="132"/>
      <c r="GPG135" s="132"/>
      <c r="GPH135" s="132"/>
      <c r="GPI135" s="132"/>
      <c r="GPJ135" s="132"/>
      <c r="GPK135" s="132"/>
      <c r="GPL135" s="132"/>
      <c r="GPM135" s="132"/>
      <c r="GPN135" s="132"/>
      <c r="GPO135" s="132"/>
      <c r="GPP135" s="132"/>
      <c r="GPQ135" s="132"/>
      <c r="GPR135" s="132"/>
      <c r="GPS135" s="132"/>
      <c r="GPT135" s="132"/>
      <c r="GPU135" s="132"/>
      <c r="GPV135" s="132"/>
      <c r="GPW135" s="132"/>
      <c r="GPX135" s="132"/>
      <c r="GPY135" s="132"/>
      <c r="GPZ135" s="132"/>
      <c r="GQA135" s="132"/>
      <c r="GQB135" s="132"/>
      <c r="GQC135" s="132"/>
      <c r="GQD135" s="132"/>
      <c r="GQE135" s="132"/>
      <c r="GQF135" s="132"/>
      <c r="GQG135" s="132"/>
      <c r="GQH135" s="132"/>
      <c r="GQI135" s="132"/>
      <c r="GQJ135" s="132"/>
      <c r="GQK135" s="132"/>
      <c r="GQL135" s="132"/>
      <c r="GQM135" s="132"/>
      <c r="GQN135" s="132"/>
      <c r="GQO135" s="132"/>
      <c r="GQP135" s="132"/>
      <c r="GQQ135" s="132"/>
      <c r="GQR135" s="132"/>
      <c r="GQS135" s="132"/>
      <c r="GQT135" s="132"/>
      <c r="GQU135" s="132"/>
      <c r="GQV135" s="132"/>
      <c r="GQW135" s="132"/>
      <c r="GQX135" s="132"/>
      <c r="GQY135" s="132"/>
      <c r="GQZ135" s="132"/>
      <c r="GRA135" s="132"/>
      <c r="GRB135" s="132"/>
      <c r="GRC135" s="132"/>
      <c r="GRD135" s="132"/>
      <c r="GRE135" s="132"/>
      <c r="GRF135" s="132"/>
      <c r="GRG135" s="132"/>
      <c r="GRH135" s="132"/>
      <c r="GRI135" s="132"/>
      <c r="GRJ135" s="132"/>
      <c r="GRK135" s="132"/>
      <c r="GRL135" s="132"/>
      <c r="GRM135" s="132"/>
      <c r="GRN135" s="132"/>
      <c r="GRO135" s="132"/>
      <c r="GRP135" s="132"/>
      <c r="GRQ135" s="132"/>
      <c r="GRR135" s="132"/>
      <c r="GRS135" s="132"/>
      <c r="GRT135" s="132"/>
      <c r="GRU135" s="132"/>
      <c r="GRV135" s="132"/>
      <c r="GRW135" s="132"/>
      <c r="GRX135" s="132"/>
      <c r="GRY135" s="132"/>
      <c r="GRZ135" s="132"/>
      <c r="GSA135" s="132"/>
      <c r="GSB135" s="132"/>
      <c r="GSC135" s="132"/>
      <c r="GSD135" s="132"/>
      <c r="GSE135" s="132"/>
      <c r="GSF135" s="132"/>
      <c r="GSG135" s="132"/>
      <c r="GSH135" s="132"/>
      <c r="GSI135" s="132"/>
      <c r="GSJ135" s="132"/>
      <c r="GSK135" s="132"/>
      <c r="GSL135" s="132"/>
      <c r="GSM135" s="132"/>
      <c r="GSN135" s="132"/>
      <c r="GSO135" s="132"/>
      <c r="GSP135" s="132"/>
      <c r="GSQ135" s="132"/>
      <c r="GSR135" s="132"/>
      <c r="GSS135" s="132"/>
      <c r="GST135" s="132"/>
      <c r="GSU135" s="132"/>
      <c r="GSV135" s="132"/>
      <c r="GSW135" s="132"/>
      <c r="GSX135" s="132"/>
      <c r="GSY135" s="132"/>
      <c r="GSZ135" s="132"/>
      <c r="GTA135" s="132"/>
      <c r="GTB135" s="132"/>
      <c r="GTC135" s="132"/>
      <c r="GTD135" s="132"/>
      <c r="GTE135" s="132"/>
      <c r="GTF135" s="132"/>
      <c r="GTG135" s="132"/>
      <c r="GTH135" s="132"/>
      <c r="GTI135" s="132"/>
      <c r="GTJ135" s="132"/>
      <c r="GTK135" s="132"/>
      <c r="GTL135" s="132"/>
      <c r="GTM135" s="132"/>
      <c r="GTN135" s="132"/>
      <c r="GTO135" s="132"/>
      <c r="GTP135" s="132"/>
      <c r="GTQ135" s="132"/>
      <c r="GTR135" s="132"/>
      <c r="GTS135" s="132"/>
      <c r="GTT135" s="132"/>
      <c r="GTU135" s="132"/>
      <c r="GTV135" s="132"/>
      <c r="GTW135" s="132"/>
      <c r="GTX135" s="132"/>
      <c r="GTY135" s="132"/>
      <c r="GTZ135" s="132"/>
      <c r="GUA135" s="132"/>
      <c r="GUB135" s="132"/>
      <c r="GUC135" s="132"/>
      <c r="GUD135" s="132"/>
      <c r="GUE135" s="132"/>
      <c r="GUF135" s="132"/>
      <c r="GUG135" s="132"/>
      <c r="GUH135" s="132"/>
      <c r="GUI135" s="132"/>
      <c r="GUJ135" s="132"/>
      <c r="GUK135" s="132"/>
      <c r="GUL135" s="132"/>
      <c r="GUM135" s="132"/>
      <c r="GUN135" s="132"/>
      <c r="GUO135" s="132"/>
      <c r="GUP135" s="132"/>
      <c r="GUQ135" s="132"/>
      <c r="GUR135" s="132"/>
      <c r="GUS135" s="132"/>
      <c r="GUT135" s="132"/>
      <c r="GUU135" s="132"/>
      <c r="GUV135" s="132"/>
      <c r="GUW135" s="132"/>
      <c r="GUX135" s="132"/>
      <c r="GUY135" s="132"/>
      <c r="GUZ135" s="132"/>
      <c r="GVA135" s="132"/>
      <c r="GVB135" s="132"/>
      <c r="GVC135" s="132"/>
      <c r="GVD135" s="132"/>
      <c r="GVE135" s="132"/>
      <c r="GVF135" s="132"/>
      <c r="GVG135" s="132"/>
      <c r="GVH135" s="132"/>
      <c r="GVI135" s="132"/>
      <c r="GVJ135" s="132"/>
      <c r="GVK135" s="132"/>
      <c r="GVL135" s="132"/>
      <c r="GVM135" s="132"/>
      <c r="GVN135" s="132"/>
      <c r="GVO135" s="132"/>
      <c r="GVP135" s="132"/>
      <c r="GVQ135" s="132"/>
      <c r="GVR135" s="132"/>
      <c r="GVS135" s="132"/>
      <c r="GVT135" s="132"/>
      <c r="GVU135" s="132"/>
      <c r="GVV135" s="132"/>
      <c r="GVW135" s="132"/>
      <c r="GVX135" s="132"/>
      <c r="GVY135" s="132"/>
      <c r="GVZ135" s="132"/>
      <c r="GWA135" s="132"/>
      <c r="GWB135" s="132"/>
      <c r="GWC135" s="132"/>
      <c r="GWD135" s="132"/>
      <c r="GWE135" s="132"/>
      <c r="GWF135" s="132"/>
      <c r="GWG135" s="132"/>
      <c r="GWH135" s="132"/>
      <c r="GWI135" s="132"/>
      <c r="GWJ135" s="132"/>
      <c r="GWK135" s="132"/>
      <c r="GWL135" s="132"/>
      <c r="GWM135" s="132"/>
      <c r="GWN135" s="132"/>
      <c r="GWO135" s="132"/>
      <c r="GWP135" s="132"/>
      <c r="GWQ135" s="132"/>
      <c r="GWR135" s="132"/>
      <c r="GWS135" s="132"/>
      <c r="GWT135" s="132"/>
      <c r="GWU135" s="132"/>
      <c r="GWV135" s="132"/>
      <c r="GWW135" s="132"/>
      <c r="GWX135" s="132"/>
      <c r="GWY135" s="132"/>
      <c r="GWZ135" s="132"/>
      <c r="GXA135" s="132"/>
      <c r="GXB135" s="132"/>
      <c r="GXC135" s="132"/>
      <c r="GXD135" s="132"/>
      <c r="GXE135" s="132"/>
      <c r="GXF135" s="132"/>
      <c r="GXG135" s="132"/>
      <c r="GXH135" s="132"/>
      <c r="GXI135" s="132"/>
      <c r="GXJ135" s="132"/>
      <c r="GXK135" s="132"/>
      <c r="GXL135" s="132"/>
      <c r="GXM135" s="132"/>
      <c r="GXN135" s="132"/>
      <c r="GXO135" s="132"/>
      <c r="GXP135" s="132"/>
      <c r="GXQ135" s="132"/>
      <c r="GXR135" s="132"/>
      <c r="GXS135" s="132"/>
      <c r="GXT135" s="132"/>
      <c r="GXU135" s="132"/>
      <c r="GXV135" s="132"/>
      <c r="GXW135" s="132"/>
      <c r="GXX135" s="132"/>
      <c r="GXY135" s="132"/>
      <c r="GXZ135" s="132"/>
      <c r="GYA135" s="132"/>
      <c r="GYB135" s="132"/>
      <c r="GYC135" s="132"/>
      <c r="GYD135" s="132"/>
      <c r="GYE135" s="132"/>
      <c r="GYF135" s="132"/>
      <c r="GYG135" s="132"/>
      <c r="GYH135" s="132"/>
      <c r="GYI135" s="132"/>
      <c r="GYJ135" s="132"/>
      <c r="GYK135" s="132"/>
      <c r="GYL135" s="132"/>
      <c r="GYM135" s="132"/>
      <c r="GYN135" s="132"/>
      <c r="GYO135" s="132"/>
      <c r="GYP135" s="132"/>
      <c r="GYQ135" s="132"/>
      <c r="GYR135" s="132"/>
      <c r="GYS135" s="132"/>
      <c r="GYT135" s="132"/>
      <c r="GYU135" s="132"/>
      <c r="GYV135" s="132"/>
      <c r="GYW135" s="132"/>
      <c r="GYX135" s="132"/>
      <c r="GYY135" s="132"/>
      <c r="GYZ135" s="132"/>
      <c r="GZA135" s="132"/>
      <c r="GZB135" s="132"/>
      <c r="GZC135" s="132"/>
      <c r="GZD135" s="132"/>
      <c r="GZE135" s="132"/>
      <c r="GZF135" s="132"/>
      <c r="GZG135" s="132"/>
      <c r="GZH135" s="132"/>
      <c r="GZI135" s="132"/>
      <c r="GZJ135" s="132"/>
      <c r="GZK135" s="132"/>
      <c r="GZL135" s="132"/>
      <c r="GZM135" s="132"/>
      <c r="GZN135" s="132"/>
      <c r="GZO135" s="132"/>
      <c r="GZP135" s="132"/>
      <c r="GZQ135" s="132"/>
      <c r="GZR135" s="132"/>
      <c r="GZS135" s="132"/>
      <c r="GZT135" s="132"/>
      <c r="GZU135" s="132"/>
      <c r="GZV135" s="132"/>
      <c r="GZW135" s="132"/>
      <c r="GZX135" s="132"/>
      <c r="GZY135" s="132"/>
      <c r="GZZ135" s="132"/>
      <c r="HAA135" s="132"/>
      <c r="HAB135" s="132"/>
      <c r="HAC135" s="132"/>
      <c r="HAD135" s="132"/>
      <c r="HAE135" s="132"/>
      <c r="HAF135" s="132"/>
      <c r="HAG135" s="132"/>
      <c r="HAH135" s="132"/>
      <c r="HAI135" s="132"/>
      <c r="HAJ135" s="132"/>
      <c r="HAK135" s="132"/>
      <c r="HAL135" s="132"/>
      <c r="HAM135" s="132"/>
      <c r="HAN135" s="132"/>
      <c r="HAO135" s="132"/>
      <c r="HAP135" s="132"/>
      <c r="HAQ135" s="132"/>
      <c r="HAR135" s="132"/>
      <c r="HAS135" s="132"/>
      <c r="HAT135" s="132"/>
      <c r="HAU135" s="132"/>
      <c r="HAV135" s="132"/>
      <c r="HAW135" s="132"/>
      <c r="HAX135" s="132"/>
      <c r="HAY135" s="132"/>
      <c r="HAZ135" s="132"/>
      <c r="HBA135" s="132"/>
      <c r="HBB135" s="132"/>
      <c r="HBC135" s="132"/>
      <c r="HBD135" s="132"/>
      <c r="HBE135" s="132"/>
      <c r="HBF135" s="132"/>
      <c r="HBG135" s="132"/>
      <c r="HBH135" s="132"/>
      <c r="HBI135" s="132"/>
      <c r="HBJ135" s="132"/>
      <c r="HBK135" s="132"/>
      <c r="HBL135" s="132"/>
      <c r="HBM135" s="132"/>
      <c r="HBN135" s="132"/>
      <c r="HBO135" s="132"/>
      <c r="HBP135" s="132"/>
      <c r="HBQ135" s="132"/>
      <c r="HBR135" s="132"/>
      <c r="HBS135" s="132"/>
      <c r="HBT135" s="132"/>
      <c r="HBU135" s="132"/>
      <c r="HBV135" s="132"/>
      <c r="HBW135" s="132"/>
      <c r="HBX135" s="132"/>
      <c r="HBY135" s="132"/>
      <c r="HBZ135" s="132"/>
      <c r="HCA135" s="132"/>
      <c r="HCB135" s="132"/>
      <c r="HCC135" s="132"/>
      <c r="HCD135" s="132"/>
      <c r="HCE135" s="132"/>
      <c r="HCF135" s="132"/>
      <c r="HCG135" s="132"/>
      <c r="HCH135" s="132"/>
      <c r="HCI135" s="132"/>
      <c r="HCJ135" s="132"/>
      <c r="HCK135" s="132"/>
      <c r="HCL135" s="132"/>
      <c r="HCM135" s="132"/>
      <c r="HCN135" s="132"/>
      <c r="HCO135" s="132"/>
      <c r="HCP135" s="132"/>
      <c r="HCQ135" s="132"/>
      <c r="HCR135" s="132"/>
      <c r="HCS135" s="132"/>
      <c r="HCT135" s="132"/>
      <c r="HCU135" s="132"/>
      <c r="HCV135" s="132"/>
      <c r="HCW135" s="132"/>
      <c r="HCX135" s="132"/>
      <c r="HCY135" s="132"/>
      <c r="HCZ135" s="132"/>
      <c r="HDA135" s="132"/>
      <c r="HDB135" s="132"/>
      <c r="HDC135" s="132"/>
      <c r="HDD135" s="132"/>
      <c r="HDE135" s="132"/>
      <c r="HDF135" s="132"/>
      <c r="HDG135" s="132"/>
      <c r="HDH135" s="132"/>
      <c r="HDI135" s="132"/>
      <c r="HDJ135" s="132"/>
      <c r="HDK135" s="132"/>
      <c r="HDL135" s="132"/>
      <c r="HDM135" s="132"/>
      <c r="HDN135" s="132"/>
      <c r="HDO135" s="132"/>
      <c r="HDP135" s="132"/>
      <c r="HDQ135" s="132"/>
      <c r="HDR135" s="132"/>
      <c r="HDS135" s="132"/>
      <c r="HDT135" s="132"/>
      <c r="HDU135" s="132"/>
      <c r="HDV135" s="132"/>
      <c r="HDW135" s="132"/>
      <c r="HDX135" s="132"/>
      <c r="HDY135" s="132"/>
      <c r="HDZ135" s="132"/>
      <c r="HEA135" s="132"/>
      <c r="HEB135" s="132"/>
      <c r="HEC135" s="132"/>
      <c r="HED135" s="132"/>
      <c r="HEE135" s="132"/>
      <c r="HEF135" s="132"/>
      <c r="HEG135" s="132"/>
      <c r="HEH135" s="132"/>
      <c r="HEI135" s="132"/>
      <c r="HEJ135" s="132"/>
      <c r="HEK135" s="132"/>
      <c r="HEL135" s="132"/>
      <c r="HEM135" s="132"/>
      <c r="HEN135" s="132"/>
      <c r="HEO135" s="132"/>
      <c r="HEP135" s="132"/>
      <c r="HEQ135" s="132"/>
      <c r="HER135" s="132"/>
      <c r="HES135" s="132"/>
      <c r="HET135" s="132"/>
      <c r="HEU135" s="132"/>
      <c r="HEV135" s="132"/>
      <c r="HEW135" s="132"/>
      <c r="HEX135" s="132"/>
      <c r="HEY135" s="132"/>
      <c r="HEZ135" s="132"/>
      <c r="HFA135" s="132"/>
      <c r="HFB135" s="132"/>
      <c r="HFC135" s="132"/>
      <c r="HFD135" s="132"/>
      <c r="HFE135" s="132"/>
      <c r="HFF135" s="132"/>
      <c r="HFG135" s="132"/>
      <c r="HFH135" s="132"/>
      <c r="HFI135" s="132"/>
      <c r="HFJ135" s="132"/>
      <c r="HFK135" s="132"/>
      <c r="HFL135" s="132"/>
      <c r="HFM135" s="132"/>
      <c r="HFN135" s="132"/>
      <c r="HFO135" s="132"/>
      <c r="HFP135" s="132"/>
      <c r="HFQ135" s="132"/>
      <c r="HFR135" s="132"/>
      <c r="HFS135" s="132"/>
      <c r="HFT135" s="132"/>
      <c r="HFU135" s="132"/>
      <c r="HFV135" s="132"/>
      <c r="HFW135" s="132"/>
      <c r="HFX135" s="132"/>
      <c r="HFY135" s="132"/>
      <c r="HFZ135" s="132"/>
      <c r="HGA135" s="132"/>
      <c r="HGB135" s="132"/>
      <c r="HGC135" s="132"/>
      <c r="HGD135" s="132"/>
      <c r="HGE135" s="132"/>
      <c r="HGF135" s="132"/>
      <c r="HGG135" s="132"/>
      <c r="HGH135" s="132"/>
      <c r="HGI135" s="132"/>
      <c r="HGJ135" s="132"/>
      <c r="HGK135" s="132"/>
      <c r="HGL135" s="132"/>
      <c r="HGM135" s="132"/>
      <c r="HGN135" s="132"/>
      <c r="HGO135" s="132"/>
      <c r="HGP135" s="132"/>
      <c r="HGQ135" s="132"/>
      <c r="HGR135" s="132"/>
      <c r="HGS135" s="132"/>
      <c r="HGT135" s="132"/>
      <c r="HGU135" s="132"/>
      <c r="HGV135" s="132"/>
      <c r="HGW135" s="132"/>
      <c r="HGX135" s="132"/>
      <c r="HGY135" s="132"/>
      <c r="HGZ135" s="132"/>
      <c r="HHA135" s="132"/>
      <c r="HHB135" s="132"/>
      <c r="HHC135" s="132"/>
      <c r="HHD135" s="132"/>
      <c r="HHE135" s="132"/>
      <c r="HHF135" s="132"/>
      <c r="HHG135" s="132"/>
      <c r="HHH135" s="132"/>
      <c r="HHI135" s="132"/>
      <c r="HHJ135" s="132"/>
      <c r="HHK135" s="132"/>
      <c r="HHL135" s="132"/>
      <c r="HHM135" s="132"/>
      <c r="HHN135" s="132"/>
      <c r="HHO135" s="132"/>
      <c r="HHP135" s="132"/>
      <c r="HHQ135" s="132"/>
      <c r="HHR135" s="132"/>
      <c r="HHS135" s="132"/>
      <c r="HHT135" s="132"/>
      <c r="HHU135" s="132"/>
      <c r="HHV135" s="132"/>
      <c r="HHW135" s="132"/>
      <c r="HHX135" s="132"/>
      <c r="HHY135" s="132"/>
      <c r="HHZ135" s="132"/>
      <c r="HIA135" s="132"/>
      <c r="HIB135" s="132"/>
      <c r="HIC135" s="132"/>
      <c r="HID135" s="132"/>
      <c r="HIE135" s="132"/>
      <c r="HIF135" s="132"/>
      <c r="HIG135" s="132"/>
      <c r="HIH135" s="132"/>
      <c r="HII135" s="132"/>
      <c r="HIJ135" s="132"/>
      <c r="HIK135" s="132"/>
      <c r="HIL135" s="132"/>
      <c r="HIM135" s="132"/>
      <c r="HIN135" s="132"/>
      <c r="HIO135" s="132"/>
      <c r="HIP135" s="132"/>
      <c r="HIQ135" s="132"/>
      <c r="HIR135" s="132"/>
      <c r="HIS135" s="132"/>
      <c r="HIT135" s="132"/>
      <c r="HIU135" s="132"/>
      <c r="HIV135" s="132"/>
      <c r="HIW135" s="132"/>
      <c r="HIX135" s="132"/>
      <c r="HIY135" s="132"/>
      <c r="HIZ135" s="132"/>
      <c r="HJA135" s="132"/>
      <c r="HJB135" s="132"/>
      <c r="HJC135" s="132"/>
      <c r="HJD135" s="132"/>
      <c r="HJE135" s="132"/>
      <c r="HJF135" s="132"/>
      <c r="HJG135" s="132"/>
      <c r="HJH135" s="132"/>
      <c r="HJI135" s="132"/>
      <c r="HJJ135" s="132"/>
      <c r="HJK135" s="132"/>
      <c r="HJL135" s="132"/>
      <c r="HJM135" s="132"/>
      <c r="HJN135" s="132"/>
      <c r="HJO135" s="132"/>
      <c r="HJP135" s="132"/>
      <c r="HJQ135" s="132"/>
      <c r="HJR135" s="132"/>
      <c r="HJS135" s="132"/>
      <c r="HJT135" s="132"/>
      <c r="HJU135" s="132"/>
      <c r="HJV135" s="132"/>
      <c r="HJW135" s="132"/>
      <c r="HJX135" s="132"/>
      <c r="HJY135" s="132"/>
      <c r="HJZ135" s="132"/>
      <c r="HKA135" s="132"/>
      <c r="HKB135" s="132"/>
      <c r="HKC135" s="132"/>
      <c r="HKD135" s="132"/>
      <c r="HKE135" s="132"/>
      <c r="HKF135" s="132"/>
      <c r="HKG135" s="132"/>
      <c r="HKH135" s="132"/>
      <c r="HKI135" s="132"/>
      <c r="HKJ135" s="132"/>
      <c r="HKK135" s="132"/>
      <c r="HKL135" s="132"/>
      <c r="HKM135" s="132"/>
      <c r="HKN135" s="132"/>
      <c r="HKO135" s="132"/>
      <c r="HKP135" s="132"/>
      <c r="HKQ135" s="132"/>
      <c r="HKR135" s="132"/>
      <c r="HKS135" s="132"/>
      <c r="HKT135" s="132"/>
      <c r="HKU135" s="132"/>
      <c r="HKV135" s="132"/>
      <c r="HKW135" s="132"/>
      <c r="HKX135" s="132"/>
      <c r="HKY135" s="132"/>
      <c r="HKZ135" s="132"/>
      <c r="HLA135" s="132"/>
      <c r="HLB135" s="132"/>
      <c r="HLC135" s="132"/>
      <c r="HLD135" s="132"/>
      <c r="HLE135" s="132"/>
      <c r="HLF135" s="132"/>
      <c r="HLG135" s="132"/>
      <c r="HLH135" s="132"/>
      <c r="HLI135" s="132"/>
      <c r="HLJ135" s="132"/>
      <c r="HLK135" s="132"/>
      <c r="HLL135" s="132"/>
      <c r="HLM135" s="132"/>
      <c r="HLN135" s="132"/>
      <c r="HLO135" s="132"/>
      <c r="HLP135" s="132"/>
      <c r="HLQ135" s="132"/>
      <c r="HLR135" s="132"/>
      <c r="HLS135" s="132"/>
      <c r="HLT135" s="132"/>
      <c r="HLU135" s="132"/>
      <c r="HLV135" s="132"/>
      <c r="HLW135" s="132"/>
      <c r="HLX135" s="132"/>
      <c r="HLY135" s="132"/>
      <c r="HLZ135" s="132"/>
      <c r="HMA135" s="132"/>
      <c r="HMB135" s="132"/>
      <c r="HMC135" s="132"/>
      <c r="HMD135" s="132"/>
      <c r="HME135" s="132"/>
      <c r="HMF135" s="132"/>
      <c r="HMG135" s="132"/>
      <c r="HMH135" s="132"/>
      <c r="HMI135" s="132"/>
      <c r="HMJ135" s="132"/>
      <c r="HMK135" s="132"/>
      <c r="HML135" s="132"/>
      <c r="HMM135" s="132"/>
      <c r="HMN135" s="132"/>
      <c r="HMO135" s="132"/>
      <c r="HMP135" s="132"/>
      <c r="HMQ135" s="132"/>
      <c r="HMR135" s="132"/>
      <c r="HMS135" s="132"/>
      <c r="HMT135" s="132"/>
      <c r="HMU135" s="132"/>
      <c r="HMV135" s="132"/>
      <c r="HMW135" s="132"/>
      <c r="HMX135" s="132"/>
      <c r="HMY135" s="132"/>
      <c r="HMZ135" s="132"/>
      <c r="HNA135" s="132"/>
      <c r="HNB135" s="132"/>
      <c r="HNC135" s="132"/>
      <c r="HND135" s="132"/>
      <c r="HNE135" s="132"/>
      <c r="HNF135" s="132"/>
      <c r="HNG135" s="132"/>
      <c r="HNH135" s="132"/>
      <c r="HNI135" s="132"/>
      <c r="HNJ135" s="132"/>
      <c r="HNK135" s="132"/>
      <c r="HNL135" s="132"/>
      <c r="HNM135" s="132"/>
      <c r="HNN135" s="132"/>
      <c r="HNO135" s="132"/>
      <c r="HNP135" s="132"/>
      <c r="HNQ135" s="132"/>
      <c r="HNR135" s="132"/>
      <c r="HNS135" s="132"/>
      <c r="HNT135" s="132"/>
      <c r="HNU135" s="132"/>
      <c r="HNV135" s="132"/>
      <c r="HNW135" s="132"/>
      <c r="HNX135" s="132"/>
      <c r="HNY135" s="132"/>
      <c r="HNZ135" s="132"/>
      <c r="HOA135" s="132"/>
      <c r="HOB135" s="132"/>
      <c r="HOC135" s="132"/>
      <c r="HOD135" s="132"/>
      <c r="HOE135" s="132"/>
      <c r="HOF135" s="132"/>
      <c r="HOG135" s="132"/>
      <c r="HOH135" s="132"/>
      <c r="HOI135" s="132"/>
      <c r="HOJ135" s="132"/>
      <c r="HOK135" s="132"/>
      <c r="HOL135" s="132"/>
      <c r="HOM135" s="132"/>
      <c r="HON135" s="132"/>
      <c r="HOO135" s="132"/>
      <c r="HOP135" s="132"/>
      <c r="HOQ135" s="132"/>
      <c r="HOR135" s="132"/>
      <c r="HOS135" s="132"/>
      <c r="HOT135" s="132"/>
      <c r="HOU135" s="132"/>
      <c r="HOV135" s="132"/>
      <c r="HOW135" s="132"/>
      <c r="HOX135" s="132"/>
      <c r="HOY135" s="132"/>
      <c r="HOZ135" s="132"/>
      <c r="HPA135" s="132"/>
      <c r="HPB135" s="132"/>
      <c r="HPC135" s="132"/>
      <c r="HPD135" s="132"/>
      <c r="HPE135" s="132"/>
      <c r="HPF135" s="132"/>
      <c r="HPG135" s="132"/>
      <c r="HPH135" s="132"/>
      <c r="HPI135" s="132"/>
      <c r="HPJ135" s="132"/>
      <c r="HPK135" s="132"/>
      <c r="HPL135" s="132"/>
      <c r="HPM135" s="132"/>
      <c r="HPN135" s="132"/>
      <c r="HPO135" s="132"/>
      <c r="HPP135" s="132"/>
      <c r="HPQ135" s="132"/>
      <c r="HPR135" s="132"/>
      <c r="HPS135" s="132"/>
      <c r="HPT135" s="132"/>
      <c r="HPU135" s="132"/>
      <c r="HPV135" s="132"/>
      <c r="HPW135" s="132"/>
      <c r="HPX135" s="132"/>
      <c r="HPY135" s="132"/>
      <c r="HPZ135" s="132"/>
      <c r="HQA135" s="132"/>
      <c r="HQB135" s="132"/>
      <c r="HQC135" s="132"/>
      <c r="HQD135" s="132"/>
      <c r="HQE135" s="132"/>
      <c r="HQF135" s="132"/>
      <c r="HQG135" s="132"/>
      <c r="HQH135" s="132"/>
      <c r="HQI135" s="132"/>
      <c r="HQJ135" s="132"/>
      <c r="HQK135" s="132"/>
      <c r="HQL135" s="132"/>
      <c r="HQM135" s="132"/>
      <c r="HQN135" s="132"/>
      <c r="HQO135" s="132"/>
      <c r="HQP135" s="132"/>
      <c r="HQQ135" s="132"/>
      <c r="HQR135" s="132"/>
      <c r="HQS135" s="132"/>
      <c r="HQT135" s="132"/>
      <c r="HQU135" s="132"/>
      <c r="HQV135" s="132"/>
      <c r="HQW135" s="132"/>
      <c r="HQX135" s="132"/>
      <c r="HQY135" s="132"/>
      <c r="HQZ135" s="132"/>
      <c r="HRA135" s="132"/>
      <c r="HRB135" s="132"/>
      <c r="HRC135" s="132"/>
      <c r="HRD135" s="132"/>
      <c r="HRE135" s="132"/>
      <c r="HRF135" s="132"/>
      <c r="HRG135" s="132"/>
      <c r="HRH135" s="132"/>
      <c r="HRI135" s="132"/>
      <c r="HRJ135" s="132"/>
      <c r="HRK135" s="132"/>
      <c r="HRL135" s="132"/>
      <c r="HRM135" s="132"/>
      <c r="HRN135" s="132"/>
      <c r="HRO135" s="132"/>
      <c r="HRP135" s="132"/>
      <c r="HRQ135" s="132"/>
      <c r="HRR135" s="132"/>
      <c r="HRS135" s="132"/>
      <c r="HRT135" s="132"/>
      <c r="HRU135" s="132"/>
      <c r="HRV135" s="132"/>
      <c r="HRW135" s="132"/>
      <c r="HRX135" s="132"/>
      <c r="HRY135" s="132"/>
      <c r="HRZ135" s="132"/>
      <c r="HSA135" s="132"/>
      <c r="HSB135" s="132"/>
      <c r="HSC135" s="132"/>
      <c r="HSD135" s="132"/>
      <c r="HSE135" s="132"/>
      <c r="HSF135" s="132"/>
      <c r="HSG135" s="132"/>
      <c r="HSH135" s="132"/>
      <c r="HSI135" s="132"/>
      <c r="HSJ135" s="132"/>
      <c r="HSK135" s="132"/>
      <c r="HSL135" s="132"/>
      <c r="HSM135" s="132"/>
      <c r="HSN135" s="132"/>
      <c r="HSO135" s="132"/>
      <c r="HSP135" s="132"/>
      <c r="HSQ135" s="132"/>
      <c r="HSR135" s="132"/>
      <c r="HSS135" s="132"/>
      <c r="HST135" s="132"/>
      <c r="HSU135" s="132"/>
      <c r="HSV135" s="132"/>
      <c r="HSW135" s="132"/>
      <c r="HSX135" s="132"/>
      <c r="HSY135" s="132"/>
      <c r="HSZ135" s="132"/>
      <c r="HTA135" s="132"/>
      <c r="HTB135" s="132"/>
      <c r="HTC135" s="132"/>
      <c r="HTD135" s="132"/>
      <c r="HTE135" s="132"/>
      <c r="HTF135" s="132"/>
      <c r="HTG135" s="132"/>
      <c r="HTH135" s="132"/>
      <c r="HTI135" s="132"/>
      <c r="HTJ135" s="132"/>
      <c r="HTK135" s="132"/>
      <c r="HTL135" s="132"/>
      <c r="HTM135" s="132"/>
      <c r="HTN135" s="132"/>
      <c r="HTO135" s="132"/>
      <c r="HTP135" s="132"/>
      <c r="HTQ135" s="132"/>
      <c r="HTR135" s="132"/>
      <c r="HTS135" s="132"/>
      <c r="HTT135" s="132"/>
      <c r="HTU135" s="132"/>
      <c r="HTV135" s="132"/>
      <c r="HTW135" s="132"/>
      <c r="HTX135" s="132"/>
      <c r="HTY135" s="132"/>
      <c r="HTZ135" s="132"/>
      <c r="HUA135" s="132"/>
      <c r="HUB135" s="132"/>
      <c r="HUC135" s="132"/>
      <c r="HUD135" s="132"/>
      <c r="HUE135" s="132"/>
      <c r="HUF135" s="132"/>
      <c r="HUG135" s="132"/>
      <c r="HUH135" s="132"/>
      <c r="HUI135" s="132"/>
      <c r="HUJ135" s="132"/>
      <c r="HUK135" s="132"/>
      <c r="HUL135" s="132"/>
      <c r="HUM135" s="132"/>
      <c r="HUN135" s="132"/>
      <c r="HUO135" s="132"/>
      <c r="HUP135" s="132"/>
      <c r="HUQ135" s="132"/>
      <c r="HUR135" s="132"/>
      <c r="HUS135" s="132"/>
      <c r="HUT135" s="132"/>
      <c r="HUU135" s="132"/>
      <c r="HUV135" s="132"/>
      <c r="HUW135" s="132"/>
      <c r="HUX135" s="132"/>
      <c r="HUY135" s="132"/>
      <c r="HUZ135" s="132"/>
      <c r="HVA135" s="132"/>
      <c r="HVB135" s="132"/>
      <c r="HVC135" s="132"/>
      <c r="HVD135" s="132"/>
      <c r="HVE135" s="132"/>
      <c r="HVF135" s="132"/>
      <c r="HVG135" s="132"/>
      <c r="HVH135" s="132"/>
      <c r="HVI135" s="132"/>
      <c r="HVJ135" s="132"/>
      <c r="HVK135" s="132"/>
      <c r="HVL135" s="132"/>
      <c r="HVM135" s="132"/>
      <c r="HVN135" s="132"/>
      <c r="HVO135" s="132"/>
      <c r="HVP135" s="132"/>
      <c r="HVQ135" s="132"/>
      <c r="HVR135" s="132"/>
      <c r="HVS135" s="132"/>
      <c r="HVT135" s="132"/>
      <c r="HVU135" s="132"/>
      <c r="HVV135" s="132"/>
      <c r="HVW135" s="132"/>
      <c r="HVX135" s="132"/>
      <c r="HVY135" s="132"/>
      <c r="HVZ135" s="132"/>
      <c r="HWA135" s="132"/>
      <c r="HWB135" s="132"/>
      <c r="HWC135" s="132"/>
      <c r="HWD135" s="132"/>
      <c r="HWE135" s="132"/>
      <c r="HWF135" s="132"/>
      <c r="HWG135" s="132"/>
      <c r="HWH135" s="132"/>
      <c r="HWI135" s="132"/>
      <c r="HWJ135" s="132"/>
      <c r="HWK135" s="132"/>
      <c r="HWL135" s="132"/>
      <c r="HWM135" s="132"/>
      <c r="HWN135" s="132"/>
      <c r="HWO135" s="132"/>
      <c r="HWP135" s="132"/>
      <c r="HWQ135" s="132"/>
      <c r="HWR135" s="132"/>
      <c r="HWS135" s="132"/>
      <c r="HWT135" s="132"/>
      <c r="HWU135" s="132"/>
      <c r="HWV135" s="132"/>
      <c r="HWW135" s="132"/>
      <c r="HWX135" s="132"/>
      <c r="HWY135" s="132"/>
      <c r="HWZ135" s="132"/>
      <c r="HXA135" s="132"/>
      <c r="HXB135" s="132"/>
      <c r="HXC135" s="132"/>
      <c r="HXD135" s="132"/>
      <c r="HXE135" s="132"/>
      <c r="HXF135" s="132"/>
      <c r="HXG135" s="132"/>
      <c r="HXH135" s="132"/>
      <c r="HXI135" s="132"/>
      <c r="HXJ135" s="132"/>
      <c r="HXK135" s="132"/>
      <c r="HXL135" s="132"/>
      <c r="HXM135" s="132"/>
      <c r="HXN135" s="132"/>
      <c r="HXO135" s="132"/>
      <c r="HXP135" s="132"/>
      <c r="HXQ135" s="132"/>
      <c r="HXR135" s="132"/>
      <c r="HXS135" s="132"/>
      <c r="HXT135" s="132"/>
      <c r="HXU135" s="132"/>
      <c r="HXV135" s="132"/>
      <c r="HXW135" s="132"/>
      <c r="HXX135" s="132"/>
      <c r="HXY135" s="132"/>
      <c r="HXZ135" s="132"/>
      <c r="HYA135" s="132"/>
      <c r="HYB135" s="132"/>
      <c r="HYC135" s="132"/>
      <c r="HYD135" s="132"/>
      <c r="HYE135" s="132"/>
      <c r="HYF135" s="132"/>
      <c r="HYG135" s="132"/>
      <c r="HYH135" s="132"/>
      <c r="HYI135" s="132"/>
      <c r="HYJ135" s="132"/>
      <c r="HYK135" s="132"/>
      <c r="HYL135" s="132"/>
      <c r="HYM135" s="132"/>
      <c r="HYN135" s="132"/>
      <c r="HYO135" s="132"/>
      <c r="HYP135" s="132"/>
      <c r="HYQ135" s="132"/>
      <c r="HYR135" s="132"/>
      <c r="HYS135" s="132"/>
      <c r="HYT135" s="132"/>
      <c r="HYU135" s="132"/>
      <c r="HYV135" s="132"/>
      <c r="HYW135" s="132"/>
      <c r="HYX135" s="132"/>
      <c r="HYY135" s="132"/>
      <c r="HYZ135" s="132"/>
      <c r="HZA135" s="132"/>
      <c r="HZB135" s="132"/>
      <c r="HZC135" s="132"/>
      <c r="HZD135" s="132"/>
      <c r="HZE135" s="132"/>
      <c r="HZF135" s="132"/>
      <c r="HZG135" s="132"/>
      <c r="HZH135" s="132"/>
      <c r="HZI135" s="132"/>
      <c r="HZJ135" s="132"/>
      <c r="HZK135" s="132"/>
      <c r="HZL135" s="132"/>
      <c r="HZM135" s="132"/>
      <c r="HZN135" s="132"/>
      <c r="HZO135" s="132"/>
      <c r="HZP135" s="132"/>
      <c r="HZQ135" s="132"/>
      <c r="HZR135" s="132"/>
      <c r="HZS135" s="132"/>
      <c r="HZT135" s="132"/>
      <c r="HZU135" s="132"/>
      <c r="HZV135" s="132"/>
      <c r="HZW135" s="132"/>
      <c r="HZX135" s="132"/>
      <c r="HZY135" s="132"/>
      <c r="HZZ135" s="132"/>
      <c r="IAA135" s="132"/>
      <c r="IAB135" s="132"/>
      <c r="IAC135" s="132"/>
      <c r="IAD135" s="132"/>
      <c r="IAE135" s="132"/>
      <c r="IAF135" s="132"/>
      <c r="IAG135" s="132"/>
      <c r="IAH135" s="132"/>
      <c r="IAI135" s="132"/>
      <c r="IAJ135" s="132"/>
      <c r="IAK135" s="132"/>
      <c r="IAL135" s="132"/>
      <c r="IAM135" s="132"/>
      <c r="IAN135" s="132"/>
      <c r="IAO135" s="132"/>
      <c r="IAP135" s="132"/>
      <c r="IAQ135" s="132"/>
      <c r="IAR135" s="132"/>
      <c r="IAS135" s="132"/>
      <c r="IAT135" s="132"/>
      <c r="IAU135" s="132"/>
      <c r="IAV135" s="132"/>
      <c r="IAW135" s="132"/>
      <c r="IAX135" s="132"/>
      <c r="IAY135" s="132"/>
      <c r="IAZ135" s="132"/>
      <c r="IBA135" s="132"/>
      <c r="IBB135" s="132"/>
      <c r="IBC135" s="132"/>
      <c r="IBD135" s="132"/>
      <c r="IBE135" s="132"/>
      <c r="IBF135" s="132"/>
      <c r="IBG135" s="132"/>
      <c r="IBH135" s="132"/>
      <c r="IBI135" s="132"/>
      <c r="IBJ135" s="132"/>
      <c r="IBK135" s="132"/>
      <c r="IBL135" s="132"/>
      <c r="IBM135" s="132"/>
      <c r="IBN135" s="132"/>
      <c r="IBO135" s="132"/>
      <c r="IBP135" s="132"/>
      <c r="IBQ135" s="132"/>
      <c r="IBR135" s="132"/>
      <c r="IBS135" s="132"/>
      <c r="IBT135" s="132"/>
      <c r="IBU135" s="132"/>
      <c r="IBV135" s="132"/>
      <c r="IBW135" s="132"/>
      <c r="IBX135" s="132"/>
      <c r="IBY135" s="132"/>
      <c r="IBZ135" s="132"/>
      <c r="ICA135" s="132"/>
      <c r="ICB135" s="132"/>
      <c r="ICC135" s="132"/>
      <c r="ICD135" s="132"/>
      <c r="ICE135" s="132"/>
      <c r="ICF135" s="132"/>
      <c r="ICG135" s="132"/>
      <c r="ICH135" s="132"/>
      <c r="ICI135" s="132"/>
      <c r="ICJ135" s="132"/>
      <c r="ICK135" s="132"/>
      <c r="ICL135" s="132"/>
      <c r="ICM135" s="132"/>
      <c r="ICN135" s="132"/>
      <c r="ICO135" s="132"/>
      <c r="ICP135" s="132"/>
      <c r="ICQ135" s="132"/>
      <c r="ICR135" s="132"/>
      <c r="ICS135" s="132"/>
      <c r="ICT135" s="132"/>
      <c r="ICU135" s="132"/>
      <c r="ICV135" s="132"/>
      <c r="ICW135" s="132"/>
      <c r="ICX135" s="132"/>
      <c r="ICY135" s="132"/>
      <c r="ICZ135" s="132"/>
      <c r="IDA135" s="132"/>
      <c r="IDB135" s="132"/>
      <c r="IDC135" s="132"/>
      <c r="IDD135" s="132"/>
      <c r="IDE135" s="132"/>
      <c r="IDF135" s="132"/>
      <c r="IDG135" s="132"/>
      <c r="IDH135" s="132"/>
      <c r="IDI135" s="132"/>
      <c r="IDJ135" s="132"/>
      <c r="IDK135" s="132"/>
      <c r="IDL135" s="132"/>
      <c r="IDM135" s="132"/>
      <c r="IDN135" s="132"/>
      <c r="IDO135" s="132"/>
      <c r="IDP135" s="132"/>
      <c r="IDQ135" s="132"/>
      <c r="IDR135" s="132"/>
      <c r="IDS135" s="132"/>
      <c r="IDT135" s="132"/>
      <c r="IDU135" s="132"/>
      <c r="IDV135" s="132"/>
      <c r="IDW135" s="132"/>
      <c r="IDX135" s="132"/>
      <c r="IDY135" s="132"/>
      <c r="IDZ135" s="132"/>
      <c r="IEA135" s="132"/>
      <c r="IEB135" s="132"/>
      <c r="IEC135" s="132"/>
      <c r="IED135" s="132"/>
      <c r="IEE135" s="132"/>
      <c r="IEF135" s="132"/>
      <c r="IEG135" s="132"/>
      <c r="IEH135" s="132"/>
      <c r="IEI135" s="132"/>
      <c r="IEJ135" s="132"/>
      <c r="IEK135" s="132"/>
      <c r="IEL135" s="132"/>
      <c r="IEM135" s="132"/>
      <c r="IEN135" s="132"/>
      <c r="IEO135" s="132"/>
      <c r="IEP135" s="132"/>
      <c r="IEQ135" s="132"/>
      <c r="IER135" s="132"/>
      <c r="IES135" s="132"/>
      <c r="IET135" s="132"/>
      <c r="IEU135" s="132"/>
      <c r="IEV135" s="132"/>
      <c r="IEW135" s="132"/>
      <c r="IEX135" s="132"/>
      <c r="IEY135" s="132"/>
      <c r="IEZ135" s="132"/>
      <c r="IFA135" s="132"/>
      <c r="IFB135" s="132"/>
      <c r="IFC135" s="132"/>
      <c r="IFD135" s="132"/>
      <c r="IFE135" s="132"/>
      <c r="IFF135" s="132"/>
      <c r="IFG135" s="132"/>
      <c r="IFH135" s="132"/>
      <c r="IFI135" s="132"/>
      <c r="IFJ135" s="132"/>
      <c r="IFK135" s="132"/>
      <c r="IFL135" s="132"/>
      <c r="IFM135" s="132"/>
      <c r="IFN135" s="132"/>
      <c r="IFO135" s="132"/>
      <c r="IFP135" s="132"/>
      <c r="IFQ135" s="132"/>
      <c r="IFR135" s="132"/>
      <c r="IFS135" s="132"/>
      <c r="IFT135" s="132"/>
      <c r="IFU135" s="132"/>
      <c r="IFV135" s="132"/>
      <c r="IFW135" s="132"/>
      <c r="IFX135" s="132"/>
      <c r="IFY135" s="132"/>
      <c r="IFZ135" s="132"/>
      <c r="IGA135" s="132"/>
      <c r="IGB135" s="132"/>
      <c r="IGC135" s="132"/>
      <c r="IGD135" s="132"/>
      <c r="IGE135" s="132"/>
      <c r="IGF135" s="132"/>
      <c r="IGG135" s="132"/>
      <c r="IGH135" s="132"/>
      <c r="IGI135" s="132"/>
      <c r="IGJ135" s="132"/>
      <c r="IGK135" s="132"/>
      <c r="IGL135" s="132"/>
      <c r="IGM135" s="132"/>
      <c r="IGN135" s="132"/>
      <c r="IGO135" s="132"/>
      <c r="IGP135" s="132"/>
      <c r="IGQ135" s="132"/>
      <c r="IGR135" s="132"/>
      <c r="IGS135" s="132"/>
      <c r="IGT135" s="132"/>
      <c r="IGU135" s="132"/>
      <c r="IGV135" s="132"/>
      <c r="IGW135" s="132"/>
      <c r="IGX135" s="132"/>
      <c r="IGY135" s="132"/>
      <c r="IGZ135" s="132"/>
      <c r="IHA135" s="132"/>
      <c r="IHB135" s="132"/>
      <c r="IHC135" s="132"/>
      <c r="IHD135" s="132"/>
      <c r="IHE135" s="132"/>
      <c r="IHF135" s="132"/>
      <c r="IHG135" s="132"/>
      <c r="IHH135" s="132"/>
      <c r="IHI135" s="132"/>
      <c r="IHJ135" s="132"/>
      <c r="IHK135" s="132"/>
      <c r="IHL135" s="132"/>
      <c r="IHM135" s="132"/>
      <c r="IHN135" s="132"/>
      <c r="IHO135" s="132"/>
      <c r="IHP135" s="132"/>
      <c r="IHQ135" s="132"/>
      <c r="IHR135" s="132"/>
      <c r="IHS135" s="132"/>
      <c r="IHT135" s="132"/>
      <c r="IHU135" s="132"/>
      <c r="IHV135" s="132"/>
      <c r="IHW135" s="132"/>
      <c r="IHX135" s="132"/>
      <c r="IHY135" s="132"/>
      <c r="IHZ135" s="132"/>
      <c r="IIA135" s="132"/>
      <c r="IIB135" s="132"/>
      <c r="IIC135" s="132"/>
      <c r="IID135" s="132"/>
      <c r="IIE135" s="132"/>
      <c r="IIF135" s="132"/>
      <c r="IIG135" s="132"/>
      <c r="IIH135" s="132"/>
      <c r="III135" s="132"/>
      <c r="IIJ135" s="132"/>
      <c r="IIK135" s="132"/>
      <c r="IIL135" s="132"/>
      <c r="IIM135" s="132"/>
      <c r="IIN135" s="132"/>
      <c r="IIO135" s="132"/>
      <c r="IIP135" s="132"/>
      <c r="IIQ135" s="132"/>
      <c r="IIR135" s="132"/>
      <c r="IIS135" s="132"/>
      <c r="IIT135" s="132"/>
      <c r="IIU135" s="132"/>
      <c r="IIV135" s="132"/>
      <c r="IIW135" s="132"/>
      <c r="IIX135" s="132"/>
      <c r="IIY135" s="132"/>
      <c r="IIZ135" s="132"/>
      <c r="IJA135" s="132"/>
      <c r="IJB135" s="132"/>
      <c r="IJC135" s="132"/>
      <c r="IJD135" s="132"/>
      <c r="IJE135" s="132"/>
      <c r="IJF135" s="132"/>
      <c r="IJG135" s="132"/>
      <c r="IJH135" s="132"/>
      <c r="IJI135" s="132"/>
      <c r="IJJ135" s="132"/>
      <c r="IJK135" s="132"/>
      <c r="IJL135" s="132"/>
      <c r="IJM135" s="132"/>
      <c r="IJN135" s="132"/>
      <c r="IJO135" s="132"/>
      <c r="IJP135" s="132"/>
      <c r="IJQ135" s="132"/>
      <c r="IJR135" s="132"/>
      <c r="IJS135" s="132"/>
      <c r="IJT135" s="132"/>
      <c r="IJU135" s="132"/>
      <c r="IJV135" s="132"/>
      <c r="IJW135" s="132"/>
      <c r="IJX135" s="132"/>
      <c r="IJY135" s="132"/>
      <c r="IJZ135" s="132"/>
      <c r="IKA135" s="132"/>
      <c r="IKB135" s="132"/>
      <c r="IKC135" s="132"/>
      <c r="IKD135" s="132"/>
      <c r="IKE135" s="132"/>
      <c r="IKF135" s="132"/>
      <c r="IKG135" s="132"/>
      <c r="IKH135" s="132"/>
      <c r="IKI135" s="132"/>
      <c r="IKJ135" s="132"/>
      <c r="IKK135" s="132"/>
      <c r="IKL135" s="132"/>
      <c r="IKM135" s="132"/>
      <c r="IKN135" s="132"/>
      <c r="IKO135" s="132"/>
      <c r="IKP135" s="132"/>
      <c r="IKQ135" s="132"/>
      <c r="IKR135" s="132"/>
      <c r="IKS135" s="132"/>
      <c r="IKT135" s="132"/>
      <c r="IKU135" s="132"/>
      <c r="IKV135" s="132"/>
      <c r="IKW135" s="132"/>
      <c r="IKX135" s="132"/>
      <c r="IKY135" s="132"/>
      <c r="IKZ135" s="132"/>
      <c r="ILA135" s="132"/>
      <c r="ILB135" s="132"/>
      <c r="ILC135" s="132"/>
      <c r="ILD135" s="132"/>
      <c r="ILE135" s="132"/>
      <c r="ILF135" s="132"/>
      <c r="ILG135" s="132"/>
      <c r="ILH135" s="132"/>
      <c r="ILI135" s="132"/>
      <c r="ILJ135" s="132"/>
      <c r="ILK135" s="132"/>
      <c r="ILL135" s="132"/>
      <c r="ILM135" s="132"/>
      <c r="ILN135" s="132"/>
      <c r="ILO135" s="132"/>
      <c r="ILP135" s="132"/>
      <c r="ILQ135" s="132"/>
      <c r="ILR135" s="132"/>
      <c r="ILS135" s="132"/>
      <c r="ILT135" s="132"/>
      <c r="ILU135" s="132"/>
      <c r="ILV135" s="132"/>
      <c r="ILW135" s="132"/>
      <c r="ILX135" s="132"/>
      <c r="ILY135" s="132"/>
      <c r="ILZ135" s="132"/>
      <c r="IMA135" s="132"/>
      <c r="IMB135" s="132"/>
      <c r="IMC135" s="132"/>
      <c r="IMD135" s="132"/>
      <c r="IME135" s="132"/>
      <c r="IMF135" s="132"/>
      <c r="IMG135" s="132"/>
      <c r="IMH135" s="132"/>
      <c r="IMI135" s="132"/>
      <c r="IMJ135" s="132"/>
      <c r="IMK135" s="132"/>
      <c r="IML135" s="132"/>
      <c r="IMM135" s="132"/>
      <c r="IMN135" s="132"/>
      <c r="IMO135" s="132"/>
      <c r="IMP135" s="132"/>
      <c r="IMQ135" s="132"/>
      <c r="IMR135" s="132"/>
      <c r="IMS135" s="132"/>
      <c r="IMT135" s="132"/>
      <c r="IMU135" s="132"/>
      <c r="IMV135" s="132"/>
      <c r="IMW135" s="132"/>
      <c r="IMX135" s="132"/>
      <c r="IMY135" s="132"/>
      <c r="IMZ135" s="132"/>
      <c r="INA135" s="132"/>
      <c r="INB135" s="132"/>
      <c r="INC135" s="132"/>
      <c r="IND135" s="132"/>
      <c r="INE135" s="132"/>
      <c r="INF135" s="132"/>
      <c r="ING135" s="132"/>
      <c r="INH135" s="132"/>
      <c r="INI135" s="132"/>
      <c r="INJ135" s="132"/>
      <c r="INK135" s="132"/>
      <c r="INL135" s="132"/>
      <c r="INM135" s="132"/>
      <c r="INN135" s="132"/>
      <c r="INO135" s="132"/>
      <c r="INP135" s="132"/>
      <c r="INQ135" s="132"/>
      <c r="INR135" s="132"/>
      <c r="INS135" s="132"/>
      <c r="INT135" s="132"/>
      <c r="INU135" s="132"/>
      <c r="INV135" s="132"/>
      <c r="INW135" s="132"/>
      <c r="INX135" s="132"/>
      <c r="INY135" s="132"/>
      <c r="INZ135" s="132"/>
      <c r="IOA135" s="132"/>
      <c r="IOB135" s="132"/>
      <c r="IOC135" s="132"/>
      <c r="IOD135" s="132"/>
      <c r="IOE135" s="132"/>
      <c r="IOF135" s="132"/>
      <c r="IOG135" s="132"/>
      <c r="IOH135" s="132"/>
      <c r="IOI135" s="132"/>
      <c r="IOJ135" s="132"/>
      <c r="IOK135" s="132"/>
      <c r="IOL135" s="132"/>
      <c r="IOM135" s="132"/>
      <c r="ION135" s="132"/>
      <c r="IOO135" s="132"/>
      <c r="IOP135" s="132"/>
      <c r="IOQ135" s="132"/>
      <c r="IOR135" s="132"/>
      <c r="IOS135" s="132"/>
      <c r="IOT135" s="132"/>
      <c r="IOU135" s="132"/>
      <c r="IOV135" s="132"/>
      <c r="IOW135" s="132"/>
      <c r="IOX135" s="132"/>
      <c r="IOY135" s="132"/>
      <c r="IOZ135" s="132"/>
      <c r="IPA135" s="132"/>
      <c r="IPB135" s="132"/>
      <c r="IPC135" s="132"/>
      <c r="IPD135" s="132"/>
      <c r="IPE135" s="132"/>
      <c r="IPF135" s="132"/>
      <c r="IPG135" s="132"/>
      <c r="IPH135" s="132"/>
      <c r="IPI135" s="132"/>
      <c r="IPJ135" s="132"/>
      <c r="IPK135" s="132"/>
      <c r="IPL135" s="132"/>
      <c r="IPM135" s="132"/>
      <c r="IPN135" s="132"/>
      <c r="IPO135" s="132"/>
      <c r="IPP135" s="132"/>
      <c r="IPQ135" s="132"/>
      <c r="IPR135" s="132"/>
      <c r="IPS135" s="132"/>
      <c r="IPT135" s="132"/>
      <c r="IPU135" s="132"/>
      <c r="IPV135" s="132"/>
      <c r="IPW135" s="132"/>
      <c r="IPX135" s="132"/>
      <c r="IPY135" s="132"/>
      <c r="IPZ135" s="132"/>
      <c r="IQA135" s="132"/>
      <c r="IQB135" s="132"/>
      <c r="IQC135" s="132"/>
      <c r="IQD135" s="132"/>
      <c r="IQE135" s="132"/>
      <c r="IQF135" s="132"/>
      <c r="IQG135" s="132"/>
      <c r="IQH135" s="132"/>
      <c r="IQI135" s="132"/>
      <c r="IQJ135" s="132"/>
      <c r="IQK135" s="132"/>
      <c r="IQL135" s="132"/>
      <c r="IQM135" s="132"/>
      <c r="IQN135" s="132"/>
      <c r="IQO135" s="132"/>
      <c r="IQP135" s="132"/>
      <c r="IQQ135" s="132"/>
      <c r="IQR135" s="132"/>
      <c r="IQS135" s="132"/>
      <c r="IQT135" s="132"/>
      <c r="IQU135" s="132"/>
      <c r="IQV135" s="132"/>
      <c r="IQW135" s="132"/>
      <c r="IQX135" s="132"/>
      <c r="IQY135" s="132"/>
      <c r="IQZ135" s="132"/>
      <c r="IRA135" s="132"/>
      <c r="IRB135" s="132"/>
      <c r="IRC135" s="132"/>
      <c r="IRD135" s="132"/>
      <c r="IRE135" s="132"/>
      <c r="IRF135" s="132"/>
      <c r="IRG135" s="132"/>
      <c r="IRH135" s="132"/>
      <c r="IRI135" s="132"/>
      <c r="IRJ135" s="132"/>
      <c r="IRK135" s="132"/>
      <c r="IRL135" s="132"/>
      <c r="IRM135" s="132"/>
      <c r="IRN135" s="132"/>
      <c r="IRO135" s="132"/>
      <c r="IRP135" s="132"/>
      <c r="IRQ135" s="132"/>
      <c r="IRR135" s="132"/>
      <c r="IRS135" s="132"/>
      <c r="IRT135" s="132"/>
      <c r="IRU135" s="132"/>
      <c r="IRV135" s="132"/>
      <c r="IRW135" s="132"/>
      <c r="IRX135" s="132"/>
      <c r="IRY135" s="132"/>
      <c r="IRZ135" s="132"/>
      <c r="ISA135" s="132"/>
      <c r="ISB135" s="132"/>
      <c r="ISC135" s="132"/>
      <c r="ISD135" s="132"/>
      <c r="ISE135" s="132"/>
      <c r="ISF135" s="132"/>
      <c r="ISG135" s="132"/>
      <c r="ISH135" s="132"/>
      <c r="ISI135" s="132"/>
      <c r="ISJ135" s="132"/>
      <c r="ISK135" s="132"/>
      <c r="ISL135" s="132"/>
      <c r="ISM135" s="132"/>
      <c r="ISN135" s="132"/>
      <c r="ISO135" s="132"/>
      <c r="ISP135" s="132"/>
      <c r="ISQ135" s="132"/>
      <c r="ISR135" s="132"/>
      <c r="ISS135" s="132"/>
      <c r="IST135" s="132"/>
      <c r="ISU135" s="132"/>
      <c r="ISV135" s="132"/>
      <c r="ISW135" s="132"/>
      <c r="ISX135" s="132"/>
      <c r="ISY135" s="132"/>
      <c r="ISZ135" s="132"/>
      <c r="ITA135" s="132"/>
      <c r="ITB135" s="132"/>
      <c r="ITC135" s="132"/>
      <c r="ITD135" s="132"/>
      <c r="ITE135" s="132"/>
      <c r="ITF135" s="132"/>
      <c r="ITG135" s="132"/>
      <c r="ITH135" s="132"/>
      <c r="ITI135" s="132"/>
      <c r="ITJ135" s="132"/>
      <c r="ITK135" s="132"/>
      <c r="ITL135" s="132"/>
      <c r="ITM135" s="132"/>
      <c r="ITN135" s="132"/>
      <c r="ITO135" s="132"/>
      <c r="ITP135" s="132"/>
      <c r="ITQ135" s="132"/>
      <c r="ITR135" s="132"/>
      <c r="ITS135" s="132"/>
      <c r="ITT135" s="132"/>
      <c r="ITU135" s="132"/>
      <c r="ITV135" s="132"/>
      <c r="ITW135" s="132"/>
      <c r="ITX135" s="132"/>
      <c r="ITY135" s="132"/>
      <c r="ITZ135" s="132"/>
      <c r="IUA135" s="132"/>
      <c r="IUB135" s="132"/>
      <c r="IUC135" s="132"/>
      <c r="IUD135" s="132"/>
      <c r="IUE135" s="132"/>
      <c r="IUF135" s="132"/>
      <c r="IUG135" s="132"/>
      <c r="IUH135" s="132"/>
      <c r="IUI135" s="132"/>
      <c r="IUJ135" s="132"/>
      <c r="IUK135" s="132"/>
      <c r="IUL135" s="132"/>
      <c r="IUM135" s="132"/>
      <c r="IUN135" s="132"/>
      <c r="IUO135" s="132"/>
      <c r="IUP135" s="132"/>
      <c r="IUQ135" s="132"/>
      <c r="IUR135" s="132"/>
      <c r="IUS135" s="132"/>
      <c r="IUT135" s="132"/>
      <c r="IUU135" s="132"/>
      <c r="IUV135" s="132"/>
      <c r="IUW135" s="132"/>
      <c r="IUX135" s="132"/>
      <c r="IUY135" s="132"/>
      <c r="IUZ135" s="132"/>
      <c r="IVA135" s="132"/>
      <c r="IVB135" s="132"/>
      <c r="IVC135" s="132"/>
      <c r="IVD135" s="132"/>
      <c r="IVE135" s="132"/>
      <c r="IVF135" s="132"/>
      <c r="IVG135" s="132"/>
      <c r="IVH135" s="132"/>
      <c r="IVI135" s="132"/>
      <c r="IVJ135" s="132"/>
      <c r="IVK135" s="132"/>
      <c r="IVL135" s="132"/>
      <c r="IVM135" s="132"/>
      <c r="IVN135" s="132"/>
      <c r="IVO135" s="132"/>
      <c r="IVP135" s="132"/>
      <c r="IVQ135" s="132"/>
      <c r="IVR135" s="132"/>
      <c r="IVS135" s="132"/>
      <c r="IVT135" s="132"/>
      <c r="IVU135" s="132"/>
      <c r="IVV135" s="132"/>
      <c r="IVW135" s="132"/>
      <c r="IVX135" s="132"/>
      <c r="IVY135" s="132"/>
      <c r="IVZ135" s="132"/>
      <c r="IWA135" s="132"/>
      <c r="IWB135" s="132"/>
      <c r="IWC135" s="132"/>
      <c r="IWD135" s="132"/>
      <c r="IWE135" s="132"/>
      <c r="IWF135" s="132"/>
      <c r="IWG135" s="132"/>
      <c r="IWH135" s="132"/>
      <c r="IWI135" s="132"/>
      <c r="IWJ135" s="132"/>
      <c r="IWK135" s="132"/>
      <c r="IWL135" s="132"/>
      <c r="IWM135" s="132"/>
      <c r="IWN135" s="132"/>
      <c r="IWO135" s="132"/>
      <c r="IWP135" s="132"/>
      <c r="IWQ135" s="132"/>
      <c r="IWR135" s="132"/>
      <c r="IWS135" s="132"/>
      <c r="IWT135" s="132"/>
      <c r="IWU135" s="132"/>
      <c r="IWV135" s="132"/>
      <c r="IWW135" s="132"/>
      <c r="IWX135" s="132"/>
      <c r="IWY135" s="132"/>
      <c r="IWZ135" s="132"/>
      <c r="IXA135" s="132"/>
      <c r="IXB135" s="132"/>
      <c r="IXC135" s="132"/>
      <c r="IXD135" s="132"/>
      <c r="IXE135" s="132"/>
      <c r="IXF135" s="132"/>
      <c r="IXG135" s="132"/>
      <c r="IXH135" s="132"/>
      <c r="IXI135" s="132"/>
      <c r="IXJ135" s="132"/>
      <c r="IXK135" s="132"/>
      <c r="IXL135" s="132"/>
      <c r="IXM135" s="132"/>
      <c r="IXN135" s="132"/>
      <c r="IXO135" s="132"/>
      <c r="IXP135" s="132"/>
      <c r="IXQ135" s="132"/>
      <c r="IXR135" s="132"/>
      <c r="IXS135" s="132"/>
      <c r="IXT135" s="132"/>
      <c r="IXU135" s="132"/>
      <c r="IXV135" s="132"/>
      <c r="IXW135" s="132"/>
      <c r="IXX135" s="132"/>
      <c r="IXY135" s="132"/>
      <c r="IXZ135" s="132"/>
      <c r="IYA135" s="132"/>
      <c r="IYB135" s="132"/>
      <c r="IYC135" s="132"/>
      <c r="IYD135" s="132"/>
      <c r="IYE135" s="132"/>
      <c r="IYF135" s="132"/>
      <c r="IYG135" s="132"/>
      <c r="IYH135" s="132"/>
      <c r="IYI135" s="132"/>
      <c r="IYJ135" s="132"/>
      <c r="IYK135" s="132"/>
      <c r="IYL135" s="132"/>
      <c r="IYM135" s="132"/>
      <c r="IYN135" s="132"/>
      <c r="IYO135" s="132"/>
      <c r="IYP135" s="132"/>
      <c r="IYQ135" s="132"/>
      <c r="IYR135" s="132"/>
      <c r="IYS135" s="132"/>
      <c r="IYT135" s="132"/>
      <c r="IYU135" s="132"/>
      <c r="IYV135" s="132"/>
      <c r="IYW135" s="132"/>
      <c r="IYX135" s="132"/>
      <c r="IYY135" s="132"/>
      <c r="IYZ135" s="132"/>
      <c r="IZA135" s="132"/>
      <c r="IZB135" s="132"/>
      <c r="IZC135" s="132"/>
      <c r="IZD135" s="132"/>
      <c r="IZE135" s="132"/>
      <c r="IZF135" s="132"/>
      <c r="IZG135" s="132"/>
      <c r="IZH135" s="132"/>
      <c r="IZI135" s="132"/>
      <c r="IZJ135" s="132"/>
      <c r="IZK135" s="132"/>
      <c r="IZL135" s="132"/>
      <c r="IZM135" s="132"/>
      <c r="IZN135" s="132"/>
      <c r="IZO135" s="132"/>
      <c r="IZP135" s="132"/>
      <c r="IZQ135" s="132"/>
      <c r="IZR135" s="132"/>
      <c r="IZS135" s="132"/>
      <c r="IZT135" s="132"/>
      <c r="IZU135" s="132"/>
      <c r="IZV135" s="132"/>
      <c r="IZW135" s="132"/>
      <c r="IZX135" s="132"/>
      <c r="IZY135" s="132"/>
      <c r="IZZ135" s="132"/>
      <c r="JAA135" s="132"/>
      <c r="JAB135" s="132"/>
      <c r="JAC135" s="132"/>
      <c r="JAD135" s="132"/>
      <c r="JAE135" s="132"/>
      <c r="JAF135" s="132"/>
      <c r="JAG135" s="132"/>
      <c r="JAH135" s="132"/>
      <c r="JAI135" s="132"/>
      <c r="JAJ135" s="132"/>
      <c r="JAK135" s="132"/>
      <c r="JAL135" s="132"/>
      <c r="JAM135" s="132"/>
      <c r="JAN135" s="132"/>
      <c r="JAO135" s="132"/>
      <c r="JAP135" s="132"/>
      <c r="JAQ135" s="132"/>
      <c r="JAR135" s="132"/>
      <c r="JAS135" s="132"/>
      <c r="JAT135" s="132"/>
      <c r="JAU135" s="132"/>
      <c r="JAV135" s="132"/>
      <c r="JAW135" s="132"/>
      <c r="JAX135" s="132"/>
      <c r="JAY135" s="132"/>
      <c r="JAZ135" s="132"/>
      <c r="JBA135" s="132"/>
      <c r="JBB135" s="132"/>
      <c r="JBC135" s="132"/>
      <c r="JBD135" s="132"/>
      <c r="JBE135" s="132"/>
      <c r="JBF135" s="132"/>
      <c r="JBG135" s="132"/>
      <c r="JBH135" s="132"/>
      <c r="JBI135" s="132"/>
      <c r="JBJ135" s="132"/>
      <c r="JBK135" s="132"/>
      <c r="JBL135" s="132"/>
      <c r="JBM135" s="132"/>
      <c r="JBN135" s="132"/>
      <c r="JBO135" s="132"/>
      <c r="JBP135" s="132"/>
      <c r="JBQ135" s="132"/>
      <c r="JBR135" s="132"/>
      <c r="JBS135" s="132"/>
      <c r="JBT135" s="132"/>
      <c r="JBU135" s="132"/>
      <c r="JBV135" s="132"/>
      <c r="JBW135" s="132"/>
      <c r="JBX135" s="132"/>
      <c r="JBY135" s="132"/>
      <c r="JBZ135" s="132"/>
      <c r="JCA135" s="132"/>
      <c r="JCB135" s="132"/>
      <c r="JCC135" s="132"/>
      <c r="JCD135" s="132"/>
      <c r="JCE135" s="132"/>
      <c r="JCF135" s="132"/>
      <c r="JCG135" s="132"/>
      <c r="JCH135" s="132"/>
      <c r="JCI135" s="132"/>
      <c r="JCJ135" s="132"/>
      <c r="JCK135" s="132"/>
      <c r="JCL135" s="132"/>
      <c r="JCM135" s="132"/>
      <c r="JCN135" s="132"/>
      <c r="JCO135" s="132"/>
      <c r="JCP135" s="132"/>
      <c r="JCQ135" s="132"/>
      <c r="JCR135" s="132"/>
      <c r="JCS135" s="132"/>
      <c r="JCT135" s="132"/>
      <c r="JCU135" s="132"/>
      <c r="JCV135" s="132"/>
      <c r="JCW135" s="132"/>
      <c r="JCX135" s="132"/>
      <c r="JCY135" s="132"/>
      <c r="JCZ135" s="132"/>
      <c r="JDA135" s="132"/>
      <c r="JDB135" s="132"/>
      <c r="JDC135" s="132"/>
      <c r="JDD135" s="132"/>
      <c r="JDE135" s="132"/>
      <c r="JDF135" s="132"/>
      <c r="JDG135" s="132"/>
      <c r="JDH135" s="132"/>
      <c r="JDI135" s="132"/>
      <c r="JDJ135" s="132"/>
      <c r="JDK135" s="132"/>
      <c r="JDL135" s="132"/>
      <c r="JDM135" s="132"/>
      <c r="JDN135" s="132"/>
      <c r="JDO135" s="132"/>
      <c r="JDP135" s="132"/>
      <c r="JDQ135" s="132"/>
      <c r="JDR135" s="132"/>
      <c r="JDS135" s="132"/>
      <c r="JDT135" s="132"/>
      <c r="JDU135" s="132"/>
      <c r="JDV135" s="132"/>
      <c r="JDW135" s="132"/>
      <c r="JDX135" s="132"/>
      <c r="JDY135" s="132"/>
      <c r="JDZ135" s="132"/>
      <c r="JEA135" s="132"/>
      <c r="JEB135" s="132"/>
      <c r="JEC135" s="132"/>
      <c r="JED135" s="132"/>
      <c r="JEE135" s="132"/>
      <c r="JEF135" s="132"/>
      <c r="JEG135" s="132"/>
      <c r="JEH135" s="132"/>
      <c r="JEI135" s="132"/>
      <c r="JEJ135" s="132"/>
      <c r="JEK135" s="132"/>
      <c r="JEL135" s="132"/>
      <c r="JEM135" s="132"/>
      <c r="JEN135" s="132"/>
      <c r="JEO135" s="132"/>
      <c r="JEP135" s="132"/>
      <c r="JEQ135" s="132"/>
      <c r="JER135" s="132"/>
      <c r="JES135" s="132"/>
      <c r="JET135" s="132"/>
      <c r="JEU135" s="132"/>
      <c r="JEV135" s="132"/>
      <c r="JEW135" s="132"/>
      <c r="JEX135" s="132"/>
      <c r="JEY135" s="132"/>
      <c r="JEZ135" s="132"/>
      <c r="JFA135" s="132"/>
      <c r="JFB135" s="132"/>
      <c r="JFC135" s="132"/>
      <c r="JFD135" s="132"/>
      <c r="JFE135" s="132"/>
      <c r="JFF135" s="132"/>
      <c r="JFG135" s="132"/>
      <c r="JFH135" s="132"/>
      <c r="JFI135" s="132"/>
      <c r="JFJ135" s="132"/>
      <c r="JFK135" s="132"/>
      <c r="JFL135" s="132"/>
      <c r="JFM135" s="132"/>
      <c r="JFN135" s="132"/>
      <c r="JFO135" s="132"/>
      <c r="JFP135" s="132"/>
      <c r="JFQ135" s="132"/>
      <c r="JFR135" s="132"/>
      <c r="JFS135" s="132"/>
      <c r="JFT135" s="132"/>
      <c r="JFU135" s="132"/>
      <c r="JFV135" s="132"/>
      <c r="JFW135" s="132"/>
      <c r="JFX135" s="132"/>
      <c r="JFY135" s="132"/>
      <c r="JFZ135" s="132"/>
      <c r="JGA135" s="132"/>
      <c r="JGB135" s="132"/>
      <c r="JGC135" s="132"/>
      <c r="JGD135" s="132"/>
      <c r="JGE135" s="132"/>
      <c r="JGF135" s="132"/>
      <c r="JGG135" s="132"/>
      <c r="JGH135" s="132"/>
      <c r="JGI135" s="132"/>
      <c r="JGJ135" s="132"/>
      <c r="JGK135" s="132"/>
      <c r="JGL135" s="132"/>
      <c r="JGM135" s="132"/>
      <c r="JGN135" s="132"/>
      <c r="JGO135" s="132"/>
      <c r="JGP135" s="132"/>
      <c r="JGQ135" s="132"/>
      <c r="JGR135" s="132"/>
      <c r="JGS135" s="132"/>
      <c r="JGT135" s="132"/>
      <c r="JGU135" s="132"/>
      <c r="JGV135" s="132"/>
      <c r="JGW135" s="132"/>
      <c r="JGX135" s="132"/>
      <c r="JGY135" s="132"/>
      <c r="JGZ135" s="132"/>
      <c r="JHA135" s="132"/>
      <c r="JHB135" s="132"/>
      <c r="JHC135" s="132"/>
      <c r="JHD135" s="132"/>
      <c r="JHE135" s="132"/>
      <c r="JHF135" s="132"/>
      <c r="JHG135" s="132"/>
      <c r="JHH135" s="132"/>
      <c r="JHI135" s="132"/>
      <c r="JHJ135" s="132"/>
      <c r="JHK135" s="132"/>
      <c r="JHL135" s="132"/>
      <c r="JHM135" s="132"/>
      <c r="JHN135" s="132"/>
      <c r="JHO135" s="132"/>
      <c r="JHP135" s="132"/>
      <c r="JHQ135" s="132"/>
      <c r="JHR135" s="132"/>
      <c r="JHS135" s="132"/>
      <c r="JHT135" s="132"/>
      <c r="JHU135" s="132"/>
      <c r="JHV135" s="132"/>
      <c r="JHW135" s="132"/>
      <c r="JHX135" s="132"/>
      <c r="JHY135" s="132"/>
      <c r="JHZ135" s="132"/>
      <c r="JIA135" s="132"/>
      <c r="JIB135" s="132"/>
      <c r="JIC135" s="132"/>
      <c r="JID135" s="132"/>
      <c r="JIE135" s="132"/>
      <c r="JIF135" s="132"/>
      <c r="JIG135" s="132"/>
      <c r="JIH135" s="132"/>
      <c r="JII135" s="132"/>
      <c r="JIJ135" s="132"/>
      <c r="JIK135" s="132"/>
      <c r="JIL135" s="132"/>
      <c r="JIM135" s="132"/>
      <c r="JIN135" s="132"/>
      <c r="JIO135" s="132"/>
      <c r="JIP135" s="132"/>
      <c r="JIQ135" s="132"/>
      <c r="JIR135" s="132"/>
      <c r="JIS135" s="132"/>
      <c r="JIT135" s="132"/>
      <c r="JIU135" s="132"/>
      <c r="JIV135" s="132"/>
      <c r="JIW135" s="132"/>
      <c r="JIX135" s="132"/>
      <c r="JIY135" s="132"/>
      <c r="JIZ135" s="132"/>
      <c r="JJA135" s="132"/>
      <c r="JJB135" s="132"/>
      <c r="JJC135" s="132"/>
      <c r="JJD135" s="132"/>
      <c r="JJE135" s="132"/>
      <c r="JJF135" s="132"/>
      <c r="JJG135" s="132"/>
      <c r="JJH135" s="132"/>
      <c r="JJI135" s="132"/>
      <c r="JJJ135" s="132"/>
      <c r="JJK135" s="132"/>
      <c r="JJL135" s="132"/>
      <c r="JJM135" s="132"/>
      <c r="JJN135" s="132"/>
      <c r="JJO135" s="132"/>
      <c r="JJP135" s="132"/>
      <c r="JJQ135" s="132"/>
      <c r="JJR135" s="132"/>
      <c r="JJS135" s="132"/>
      <c r="JJT135" s="132"/>
      <c r="JJU135" s="132"/>
      <c r="JJV135" s="132"/>
      <c r="JJW135" s="132"/>
      <c r="JJX135" s="132"/>
      <c r="JJY135" s="132"/>
      <c r="JJZ135" s="132"/>
      <c r="JKA135" s="132"/>
      <c r="JKB135" s="132"/>
      <c r="JKC135" s="132"/>
      <c r="JKD135" s="132"/>
      <c r="JKE135" s="132"/>
      <c r="JKF135" s="132"/>
      <c r="JKG135" s="132"/>
      <c r="JKH135" s="132"/>
      <c r="JKI135" s="132"/>
      <c r="JKJ135" s="132"/>
      <c r="JKK135" s="132"/>
      <c r="JKL135" s="132"/>
      <c r="JKM135" s="132"/>
      <c r="JKN135" s="132"/>
      <c r="JKO135" s="132"/>
      <c r="JKP135" s="132"/>
      <c r="JKQ135" s="132"/>
      <c r="JKR135" s="132"/>
      <c r="JKS135" s="132"/>
      <c r="JKT135" s="132"/>
      <c r="JKU135" s="132"/>
      <c r="JKV135" s="132"/>
      <c r="JKW135" s="132"/>
      <c r="JKX135" s="132"/>
      <c r="JKY135" s="132"/>
      <c r="JKZ135" s="132"/>
      <c r="JLA135" s="132"/>
      <c r="JLB135" s="132"/>
      <c r="JLC135" s="132"/>
      <c r="JLD135" s="132"/>
      <c r="JLE135" s="132"/>
      <c r="JLF135" s="132"/>
      <c r="JLG135" s="132"/>
      <c r="JLH135" s="132"/>
      <c r="JLI135" s="132"/>
      <c r="JLJ135" s="132"/>
      <c r="JLK135" s="132"/>
      <c r="JLL135" s="132"/>
      <c r="JLM135" s="132"/>
      <c r="JLN135" s="132"/>
      <c r="JLO135" s="132"/>
      <c r="JLP135" s="132"/>
      <c r="JLQ135" s="132"/>
      <c r="JLR135" s="132"/>
      <c r="JLS135" s="132"/>
      <c r="JLT135" s="132"/>
      <c r="JLU135" s="132"/>
      <c r="JLV135" s="132"/>
      <c r="JLW135" s="132"/>
      <c r="JLX135" s="132"/>
      <c r="JLY135" s="132"/>
      <c r="JLZ135" s="132"/>
      <c r="JMA135" s="132"/>
      <c r="JMB135" s="132"/>
      <c r="JMC135" s="132"/>
      <c r="JMD135" s="132"/>
      <c r="JME135" s="132"/>
      <c r="JMF135" s="132"/>
      <c r="JMG135" s="132"/>
      <c r="JMH135" s="132"/>
      <c r="JMI135" s="132"/>
      <c r="JMJ135" s="132"/>
      <c r="JMK135" s="132"/>
      <c r="JML135" s="132"/>
      <c r="JMM135" s="132"/>
      <c r="JMN135" s="132"/>
      <c r="JMO135" s="132"/>
      <c r="JMP135" s="132"/>
      <c r="JMQ135" s="132"/>
      <c r="JMR135" s="132"/>
      <c r="JMS135" s="132"/>
      <c r="JMT135" s="132"/>
      <c r="JMU135" s="132"/>
      <c r="JMV135" s="132"/>
      <c r="JMW135" s="132"/>
      <c r="JMX135" s="132"/>
      <c r="JMY135" s="132"/>
      <c r="JMZ135" s="132"/>
      <c r="JNA135" s="132"/>
      <c r="JNB135" s="132"/>
      <c r="JNC135" s="132"/>
      <c r="JND135" s="132"/>
      <c r="JNE135" s="132"/>
      <c r="JNF135" s="132"/>
      <c r="JNG135" s="132"/>
      <c r="JNH135" s="132"/>
      <c r="JNI135" s="132"/>
      <c r="JNJ135" s="132"/>
      <c r="JNK135" s="132"/>
      <c r="JNL135" s="132"/>
      <c r="JNM135" s="132"/>
      <c r="JNN135" s="132"/>
      <c r="JNO135" s="132"/>
      <c r="JNP135" s="132"/>
      <c r="JNQ135" s="132"/>
      <c r="JNR135" s="132"/>
      <c r="JNS135" s="132"/>
      <c r="JNT135" s="132"/>
      <c r="JNU135" s="132"/>
      <c r="JNV135" s="132"/>
      <c r="JNW135" s="132"/>
      <c r="JNX135" s="132"/>
      <c r="JNY135" s="132"/>
      <c r="JNZ135" s="132"/>
      <c r="JOA135" s="132"/>
      <c r="JOB135" s="132"/>
      <c r="JOC135" s="132"/>
      <c r="JOD135" s="132"/>
      <c r="JOE135" s="132"/>
      <c r="JOF135" s="132"/>
      <c r="JOG135" s="132"/>
      <c r="JOH135" s="132"/>
      <c r="JOI135" s="132"/>
      <c r="JOJ135" s="132"/>
      <c r="JOK135" s="132"/>
      <c r="JOL135" s="132"/>
      <c r="JOM135" s="132"/>
      <c r="JON135" s="132"/>
      <c r="JOO135" s="132"/>
      <c r="JOP135" s="132"/>
      <c r="JOQ135" s="132"/>
      <c r="JOR135" s="132"/>
      <c r="JOS135" s="132"/>
      <c r="JOT135" s="132"/>
      <c r="JOU135" s="132"/>
      <c r="JOV135" s="132"/>
      <c r="JOW135" s="132"/>
      <c r="JOX135" s="132"/>
      <c r="JOY135" s="132"/>
      <c r="JOZ135" s="132"/>
      <c r="JPA135" s="132"/>
      <c r="JPB135" s="132"/>
      <c r="JPC135" s="132"/>
      <c r="JPD135" s="132"/>
      <c r="JPE135" s="132"/>
      <c r="JPF135" s="132"/>
      <c r="JPG135" s="132"/>
      <c r="JPH135" s="132"/>
      <c r="JPI135" s="132"/>
      <c r="JPJ135" s="132"/>
      <c r="JPK135" s="132"/>
      <c r="JPL135" s="132"/>
      <c r="JPM135" s="132"/>
      <c r="JPN135" s="132"/>
      <c r="JPO135" s="132"/>
      <c r="JPP135" s="132"/>
      <c r="JPQ135" s="132"/>
      <c r="JPR135" s="132"/>
      <c r="JPS135" s="132"/>
      <c r="JPT135" s="132"/>
      <c r="JPU135" s="132"/>
      <c r="JPV135" s="132"/>
      <c r="JPW135" s="132"/>
      <c r="JPX135" s="132"/>
      <c r="JPY135" s="132"/>
      <c r="JPZ135" s="132"/>
      <c r="JQA135" s="132"/>
      <c r="JQB135" s="132"/>
      <c r="JQC135" s="132"/>
      <c r="JQD135" s="132"/>
      <c r="JQE135" s="132"/>
      <c r="JQF135" s="132"/>
      <c r="JQG135" s="132"/>
      <c r="JQH135" s="132"/>
      <c r="JQI135" s="132"/>
      <c r="JQJ135" s="132"/>
      <c r="JQK135" s="132"/>
      <c r="JQL135" s="132"/>
      <c r="JQM135" s="132"/>
      <c r="JQN135" s="132"/>
      <c r="JQO135" s="132"/>
      <c r="JQP135" s="132"/>
      <c r="JQQ135" s="132"/>
      <c r="JQR135" s="132"/>
      <c r="JQS135" s="132"/>
      <c r="JQT135" s="132"/>
      <c r="JQU135" s="132"/>
      <c r="JQV135" s="132"/>
      <c r="JQW135" s="132"/>
      <c r="JQX135" s="132"/>
      <c r="JQY135" s="132"/>
      <c r="JQZ135" s="132"/>
      <c r="JRA135" s="132"/>
      <c r="JRB135" s="132"/>
      <c r="JRC135" s="132"/>
      <c r="JRD135" s="132"/>
      <c r="JRE135" s="132"/>
      <c r="JRF135" s="132"/>
      <c r="JRG135" s="132"/>
      <c r="JRH135" s="132"/>
      <c r="JRI135" s="132"/>
      <c r="JRJ135" s="132"/>
      <c r="JRK135" s="132"/>
      <c r="JRL135" s="132"/>
      <c r="JRM135" s="132"/>
      <c r="JRN135" s="132"/>
      <c r="JRO135" s="132"/>
      <c r="JRP135" s="132"/>
      <c r="JRQ135" s="132"/>
      <c r="JRR135" s="132"/>
      <c r="JRS135" s="132"/>
      <c r="JRT135" s="132"/>
      <c r="JRU135" s="132"/>
      <c r="JRV135" s="132"/>
      <c r="JRW135" s="132"/>
      <c r="JRX135" s="132"/>
      <c r="JRY135" s="132"/>
      <c r="JRZ135" s="132"/>
      <c r="JSA135" s="132"/>
      <c r="JSB135" s="132"/>
      <c r="JSC135" s="132"/>
      <c r="JSD135" s="132"/>
      <c r="JSE135" s="132"/>
      <c r="JSF135" s="132"/>
      <c r="JSG135" s="132"/>
      <c r="JSH135" s="132"/>
      <c r="JSI135" s="132"/>
      <c r="JSJ135" s="132"/>
      <c r="JSK135" s="132"/>
      <c r="JSL135" s="132"/>
      <c r="JSM135" s="132"/>
      <c r="JSN135" s="132"/>
      <c r="JSO135" s="132"/>
      <c r="JSP135" s="132"/>
      <c r="JSQ135" s="132"/>
      <c r="JSR135" s="132"/>
      <c r="JSS135" s="132"/>
      <c r="JST135" s="132"/>
      <c r="JSU135" s="132"/>
      <c r="JSV135" s="132"/>
      <c r="JSW135" s="132"/>
      <c r="JSX135" s="132"/>
      <c r="JSY135" s="132"/>
      <c r="JSZ135" s="132"/>
      <c r="JTA135" s="132"/>
      <c r="JTB135" s="132"/>
      <c r="JTC135" s="132"/>
      <c r="JTD135" s="132"/>
      <c r="JTE135" s="132"/>
      <c r="JTF135" s="132"/>
      <c r="JTG135" s="132"/>
      <c r="JTH135" s="132"/>
      <c r="JTI135" s="132"/>
      <c r="JTJ135" s="132"/>
      <c r="JTK135" s="132"/>
      <c r="JTL135" s="132"/>
      <c r="JTM135" s="132"/>
      <c r="JTN135" s="132"/>
      <c r="JTO135" s="132"/>
      <c r="JTP135" s="132"/>
      <c r="JTQ135" s="132"/>
      <c r="JTR135" s="132"/>
      <c r="JTS135" s="132"/>
      <c r="JTT135" s="132"/>
      <c r="JTU135" s="132"/>
      <c r="JTV135" s="132"/>
      <c r="JTW135" s="132"/>
      <c r="JTX135" s="132"/>
      <c r="JTY135" s="132"/>
      <c r="JTZ135" s="132"/>
      <c r="JUA135" s="132"/>
      <c r="JUB135" s="132"/>
      <c r="JUC135" s="132"/>
      <c r="JUD135" s="132"/>
      <c r="JUE135" s="132"/>
      <c r="JUF135" s="132"/>
      <c r="JUG135" s="132"/>
      <c r="JUH135" s="132"/>
      <c r="JUI135" s="132"/>
      <c r="JUJ135" s="132"/>
      <c r="JUK135" s="132"/>
      <c r="JUL135" s="132"/>
      <c r="JUM135" s="132"/>
      <c r="JUN135" s="132"/>
      <c r="JUO135" s="132"/>
      <c r="JUP135" s="132"/>
      <c r="JUQ135" s="132"/>
      <c r="JUR135" s="132"/>
      <c r="JUS135" s="132"/>
      <c r="JUT135" s="132"/>
      <c r="JUU135" s="132"/>
      <c r="JUV135" s="132"/>
      <c r="JUW135" s="132"/>
      <c r="JUX135" s="132"/>
      <c r="JUY135" s="132"/>
      <c r="JUZ135" s="132"/>
      <c r="JVA135" s="132"/>
      <c r="JVB135" s="132"/>
      <c r="JVC135" s="132"/>
      <c r="JVD135" s="132"/>
      <c r="JVE135" s="132"/>
      <c r="JVF135" s="132"/>
      <c r="JVG135" s="132"/>
      <c r="JVH135" s="132"/>
      <c r="JVI135" s="132"/>
      <c r="JVJ135" s="132"/>
      <c r="JVK135" s="132"/>
      <c r="JVL135" s="132"/>
      <c r="JVM135" s="132"/>
      <c r="JVN135" s="132"/>
      <c r="JVO135" s="132"/>
      <c r="JVP135" s="132"/>
      <c r="JVQ135" s="132"/>
      <c r="JVR135" s="132"/>
      <c r="JVS135" s="132"/>
      <c r="JVT135" s="132"/>
      <c r="JVU135" s="132"/>
      <c r="JVV135" s="132"/>
      <c r="JVW135" s="132"/>
      <c r="JVX135" s="132"/>
      <c r="JVY135" s="132"/>
      <c r="JVZ135" s="132"/>
      <c r="JWA135" s="132"/>
      <c r="JWB135" s="132"/>
      <c r="JWC135" s="132"/>
      <c r="JWD135" s="132"/>
      <c r="JWE135" s="132"/>
      <c r="JWF135" s="132"/>
      <c r="JWG135" s="132"/>
      <c r="JWH135" s="132"/>
      <c r="JWI135" s="132"/>
      <c r="JWJ135" s="132"/>
      <c r="JWK135" s="132"/>
      <c r="JWL135" s="132"/>
      <c r="JWM135" s="132"/>
      <c r="JWN135" s="132"/>
      <c r="JWO135" s="132"/>
      <c r="JWP135" s="132"/>
      <c r="JWQ135" s="132"/>
      <c r="JWR135" s="132"/>
      <c r="JWS135" s="132"/>
      <c r="JWT135" s="132"/>
      <c r="JWU135" s="132"/>
      <c r="JWV135" s="132"/>
      <c r="JWW135" s="132"/>
      <c r="JWX135" s="132"/>
      <c r="JWY135" s="132"/>
      <c r="JWZ135" s="132"/>
      <c r="JXA135" s="132"/>
      <c r="JXB135" s="132"/>
      <c r="JXC135" s="132"/>
      <c r="JXD135" s="132"/>
      <c r="JXE135" s="132"/>
      <c r="JXF135" s="132"/>
      <c r="JXG135" s="132"/>
      <c r="JXH135" s="132"/>
      <c r="JXI135" s="132"/>
      <c r="JXJ135" s="132"/>
      <c r="JXK135" s="132"/>
      <c r="JXL135" s="132"/>
      <c r="JXM135" s="132"/>
      <c r="JXN135" s="132"/>
      <c r="JXO135" s="132"/>
      <c r="JXP135" s="132"/>
      <c r="JXQ135" s="132"/>
      <c r="JXR135" s="132"/>
      <c r="JXS135" s="132"/>
      <c r="JXT135" s="132"/>
      <c r="JXU135" s="132"/>
      <c r="JXV135" s="132"/>
      <c r="JXW135" s="132"/>
      <c r="JXX135" s="132"/>
      <c r="JXY135" s="132"/>
      <c r="JXZ135" s="132"/>
      <c r="JYA135" s="132"/>
      <c r="JYB135" s="132"/>
      <c r="JYC135" s="132"/>
      <c r="JYD135" s="132"/>
      <c r="JYE135" s="132"/>
      <c r="JYF135" s="132"/>
      <c r="JYG135" s="132"/>
      <c r="JYH135" s="132"/>
      <c r="JYI135" s="132"/>
      <c r="JYJ135" s="132"/>
      <c r="JYK135" s="132"/>
      <c r="JYL135" s="132"/>
      <c r="JYM135" s="132"/>
      <c r="JYN135" s="132"/>
      <c r="JYO135" s="132"/>
      <c r="JYP135" s="132"/>
      <c r="JYQ135" s="132"/>
      <c r="JYR135" s="132"/>
      <c r="JYS135" s="132"/>
      <c r="JYT135" s="132"/>
      <c r="JYU135" s="132"/>
      <c r="JYV135" s="132"/>
      <c r="JYW135" s="132"/>
      <c r="JYX135" s="132"/>
      <c r="JYY135" s="132"/>
      <c r="JYZ135" s="132"/>
      <c r="JZA135" s="132"/>
      <c r="JZB135" s="132"/>
      <c r="JZC135" s="132"/>
      <c r="JZD135" s="132"/>
      <c r="JZE135" s="132"/>
      <c r="JZF135" s="132"/>
      <c r="JZG135" s="132"/>
      <c r="JZH135" s="132"/>
      <c r="JZI135" s="132"/>
      <c r="JZJ135" s="132"/>
      <c r="JZK135" s="132"/>
      <c r="JZL135" s="132"/>
      <c r="JZM135" s="132"/>
      <c r="JZN135" s="132"/>
      <c r="JZO135" s="132"/>
      <c r="JZP135" s="132"/>
      <c r="JZQ135" s="132"/>
      <c r="JZR135" s="132"/>
      <c r="JZS135" s="132"/>
      <c r="JZT135" s="132"/>
      <c r="JZU135" s="132"/>
      <c r="JZV135" s="132"/>
      <c r="JZW135" s="132"/>
      <c r="JZX135" s="132"/>
      <c r="JZY135" s="132"/>
      <c r="JZZ135" s="132"/>
      <c r="KAA135" s="132"/>
      <c r="KAB135" s="132"/>
      <c r="KAC135" s="132"/>
      <c r="KAD135" s="132"/>
      <c r="KAE135" s="132"/>
      <c r="KAF135" s="132"/>
      <c r="KAG135" s="132"/>
      <c r="KAH135" s="132"/>
      <c r="KAI135" s="132"/>
      <c r="KAJ135" s="132"/>
      <c r="KAK135" s="132"/>
      <c r="KAL135" s="132"/>
      <c r="KAM135" s="132"/>
      <c r="KAN135" s="132"/>
      <c r="KAO135" s="132"/>
      <c r="KAP135" s="132"/>
      <c r="KAQ135" s="132"/>
      <c r="KAR135" s="132"/>
      <c r="KAS135" s="132"/>
      <c r="KAT135" s="132"/>
      <c r="KAU135" s="132"/>
      <c r="KAV135" s="132"/>
      <c r="KAW135" s="132"/>
      <c r="KAX135" s="132"/>
      <c r="KAY135" s="132"/>
      <c r="KAZ135" s="132"/>
      <c r="KBA135" s="132"/>
      <c r="KBB135" s="132"/>
      <c r="KBC135" s="132"/>
      <c r="KBD135" s="132"/>
      <c r="KBE135" s="132"/>
      <c r="KBF135" s="132"/>
      <c r="KBG135" s="132"/>
      <c r="KBH135" s="132"/>
      <c r="KBI135" s="132"/>
      <c r="KBJ135" s="132"/>
      <c r="KBK135" s="132"/>
      <c r="KBL135" s="132"/>
      <c r="KBM135" s="132"/>
      <c r="KBN135" s="132"/>
      <c r="KBO135" s="132"/>
      <c r="KBP135" s="132"/>
      <c r="KBQ135" s="132"/>
      <c r="KBR135" s="132"/>
      <c r="KBS135" s="132"/>
      <c r="KBT135" s="132"/>
      <c r="KBU135" s="132"/>
      <c r="KBV135" s="132"/>
      <c r="KBW135" s="132"/>
      <c r="KBX135" s="132"/>
      <c r="KBY135" s="132"/>
      <c r="KBZ135" s="132"/>
      <c r="KCA135" s="132"/>
      <c r="KCB135" s="132"/>
      <c r="KCC135" s="132"/>
      <c r="KCD135" s="132"/>
      <c r="KCE135" s="132"/>
      <c r="KCF135" s="132"/>
      <c r="KCG135" s="132"/>
      <c r="KCH135" s="132"/>
      <c r="KCI135" s="132"/>
      <c r="KCJ135" s="132"/>
      <c r="KCK135" s="132"/>
      <c r="KCL135" s="132"/>
      <c r="KCM135" s="132"/>
      <c r="KCN135" s="132"/>
      <c r="KCO135" s="132"/>
      <c r="KCP135" s="132"/>
      <c r="KCQ135" s="132"/>
      <c r="KCR135" s="132"/>
      <c r="KCS135" s="132"/>
      <c r="KCT135" s="132"/>
      <c r="KCU135" s="132"/>
      <c r="KCV135" s="132"/>
      <c r="KCW135" s="132"/>
      <c r="KCX135" s="132"/>
      <c r="KCY135" s="132"/>
      <c r="KCZ135" s="132"/>
      <c r="KDA135" s="132"/>
      <c r="KDB135" s="132"/>
      <c r="KDC135" s="132"/>
      <c r="KDD135" s="132"/>
      <c r="KDE135" s="132"/>
      <c r="KDF135" s="132"/>
      <c r="KDG135" s="132"/>
      <c r="KDH135" s="132"/>
      <c r="KDI135" s="132"/>
      <c r="KDJ135" s="132"/>
      <c r="KDK135" s="132"/>
      <c r="KDL135" s="132"/>
      <c r="KDM135" s="132"/>
      <c r="KDN135" s="132"/>
      <c r="KDO135" s="132"/>
      <c r="KDP135" s="132"/>
      <c r="KDQ135" s="132"/>
      <c r="KDR135" s="132"/>
      <c r="KDS135" s="132"/>
      <c r="KDT135" s="132"/>
      <c r="KDU135" s="132"/>
      <c r="KDV135" s="132"/>
      <c r="KDW135" s="132"/>
      <c r="KDX135" s="132"/>
      <c r="KDY135" s="132"/>
      <c r="KDZ135" s="132"/>
      <c r="KEA135" s="132"/>
      <c r="KEB135" s="132"/>
      <c r="KEC135" s="132"/>
      <c r="KED135" s="132"/>
      <c r="KEE135" s="132"/>
      <c r="KEF135" s="132"/>
      <c r="KEG135" s="132"/>
      <c r="KEH135" s="132"/>
      <c r="KEI135" s="132"/>
      <c r="KEJ135" s="132"/>
      <c r="KEK135" s="132"/>
      <c r="KEL135" s="132"/>
      <c r="KEM135" s="132"/>
      <c r="KEN135" s="132"/>
      <c r="KEO135" s="132"/>
      <c r="KEP135" s="132"/>
      <c r="KEQ135" s="132"/>
      <c r="KER135" s="132"/>
      <c r="KES135" s="132"/>
      <c r="KET135" s="132"/>
      <c r="KEU135" s="132"/>
      <c r="KEV135" s="132"/>
      <c r="KEW135" s="132"/>
      <c r="KEX135" s="132"/>
      <c r="KEY135" s="132"/>
      <c r="KEZ135" s="132"/>
      <c r="KFA135" s="132"/>
      <c r="KFB135" s="132"/>
      <c r="KFC135" s="132"/>
      <c r="KFD135" s="132"/>
      <c r="KFE135" s="132"/>
      <c r="KFF135" s="132"/>
      <c r="KFG135" s="132"/>
      <c r="KFH135" s="132"/>
      <c r="KFI135" s="132"/>
      <c r="KFJ135" s="132"/>
      <c r="KFK135" s="132"/>
      <c r="KFL135" s="132"/>
      <c r="KFM135" s="132"/>
      <c r="KFN135" s="132"/>
      <c r="KFO135" s="132"/>
      <c r="KFP135" s="132"/>
      <c r="KFQ135" s="132"/>
      <c r="KFR135" s="132"/>
      <c r="KFS135" s="132"/>
      <c r="KFT135" s="132"/>
      <c r="KFU135" s="132"/>
      <c r="KFV135" s="132"/>
      <c r="KFW135" s="132"/>
      <c r="KFX135" s="132"/>
      <c r="KFY135" s="132"/>
      <c r="KFZ135" s="132"/>
      <c r="KGA135" s="132"/>
      <c r="KGB135" s="132"/>
      <c r="KGC135" s="132"/>
      <c r="KGD135" s="132"/>
      <c r="KGE135" s="132"/>
      <c r="KGF135" s="132"/>
      <c r="KGG135" s="132"/>
      <c r="KGH135" s="132"/>
      <c r="KGI135" s="132"/>
      <c r="KGJ135" s="132"/>
      <c r="KGK135" s="132"/>
      <c r="KGL135" s="132"/>
      <c r="KGM135" s="132"/>
      <c r="KGN135" s="132"/>
      <c r="KGO135" s="132"/>
      <c r="KGP135" s="132"/>
      <c r="KGQ135" s="132"/>
      <c r="KGR135" s="132"/>
      <c r="KGS135" s="132"/>
      <c r="KGT135" s="132"/>
      <c r="KGU135" s="132"/>
      <c r="KGV135" s="132"/>
      <c r="KGW135" s="132"/>
      <c r="KGX135" s="132"/>
      <c r="KGY135" s="132"/>
      <c r="KGZ135" s="132"/>
      <c r="KHA135" s="132"/>
      <c r="KHB135" s="132"/>
      <c r="KHC135" s="132"/>
      <c r="KHD135" s="132"/>
      <c r="KHE135" s="132"/>
      <c r="KHF135" s="132"/>
      <c r="KHG135" s="132"/>
      <c r="KHH135" s="132"/>
      <c r="KHI135" s="132"/>
      <c r="KHJ135" s="132"/>
      <c r="KHK135" s="132"/>
      <c r="KHL135" s="132"/>
      <c r="KHM135" s="132"/>
      <c r="KHN135" s="132"/>
      <c r="KHO135" s="132"/>
      <c r="KHP135" s="132"/>
      <c r="KHQ135" s="132"/>
      <c r="KHR135" s="132"/>
      <c r="KHS135" s="132"/>
      <c r="KHT135" s="132"/>
      <c r="KHU135" s="132"/>
      <c r="KHV135" s="132"/>
      <c r="KHW135" s="132"/>
      <c r="KHX135" s="132"/>
      <c r="KHY135" s="132"/>
      <c r="KHZ135" s="132"/>
      <c r="KIA135" s="132"/>
      <c r="KIB135" s="132"/>
      <c r="KIC135" s="132"/>
      <c r="KID135" s="132"/>
      <c r="KIE135" s="132"/>
      <c r="KIF135" s="132"/>
      <c r="KIG135" s="132"/>
      <c r="KIH135" s="132"/>
      <c r="KII135" s="132"/>
      <c r="KIJ135" s="132"/>
      <c r="KIK135" s="132"/>
      <c r="KIL135" s="132"/>
      <c r="KIM135" s="132"/>
      <c r="KIN135" s="132"/>
      <c r="KIO135" s="132"/>
      <c r="KIP135" s="132"/>
      <c r="KIQ135" s="132"/>
      <c r="KIR135" s="132"/>
      <c r="KIS135" s="132"/>
      <c r="KIT135" s="132"/>
      <c r="KIU135" s="132"/>
      <c r="KIV135" s="132"/>
      <c r="KIW135" s="132"/>
      <c r="KIX135" s="132"/>
      <c r="KIY135" s="132"/>
      <c r="KIZ135" s="132"/>
      <c r="KJA135" s="132"/>
      <c r="KJB135" s="132"/>
      <c r="KJC135" s="132"/>
      <c r="KJD135" s="132"/>
      <c r="KJE135" s="132"/>
      <c r="KJF135" s="132"/>
      <c r="KJG135" s="132"/>
      <c r="KJH135" s="132"/>
      <c r="KJI135" s="132"/>
      <c r="KJJ135" s="132"/>
      <c r="KJK135" s="132"/>
      <c r="KJL135" s="132"/>
      <c r="KJM135" s="132"/>
      <c r="KJN135" s="132"/>
      <c r="KJO135" s="132"/>
      <c r="KJP135" s="132"/>
      <c r="KJQ135" s="132"/>
      <c r="KJR135" s="132"/>
      <c r="KJS135" s="132"/>
      <c r="KJT135" s="132"/>
      <c r="KJU135" s="132"/>
      <c r="KJV135" s="132"/>
      <c r="KJW135" s="132"/>
      <c r="KJX135" s="132"/>
      <c r="KJY135" s="132"/>
      <c r="KJZ135" s="132"/>
      <c r="KKA135" s="132"/>
      <c r="KKB135" s="132"/>
      <c r="KKC135" s="132"/>
      <c r="KKD135" s="132"/>
      <c r="KKE135" s="132"/>
      <c r="KKF135" s="132"/>
      <c r="KKG135" s="132"/>
      <c r="KKH135" s="132"/>
      <c r="KKI135" s="132"/>
      <c r="KKJ135" s="132"/>
      <c r="KKK135" s="132"/>
      <c r="KKL135" s="132"/>
      <c r="KKM135" s="132"/>
      <c r="KKN135" s="132"/>
      <c r="KKO135" s="132"/>
      <c r="KKP135" s="132"/>
      <c r="KKQ135" s="132"/>
      <c r="KKR135" s="132"/>
      <c r="KKS135" s="132"/>
      <c r="KKT135" s="132"/>
      <c r="KKU135" s="132"/>
      <c r="KKV135" s="132"/>
      <c r="KKW135" s="132"/>
      <c r="KKX135" s="132"/>
      <c r="KKY135" s="132"/>
      <c r="KKZ135" s="132"/>
      <c r="KLA135" s="132"/>
      <c r="KLB135" s="132"/>
      <c r="KLC135" s="132"/>
      <c r="KLD135" s="132"/>
      <c r="KLE135" s="132"/>
      <c r="KLF135" s="132"/>
      <c r="KLG135" s="132"/>
      <c r="KLH135" s="132"/>
      <c r="KLI135" s="132"/>
      <c r="KLJ135" s="132"/>
      <c r="KLK135" s="132"/>
      <c r="KLL135" s="132"/>
      <c r="KLM135" s="132"/>
      <c r="KLN135" s="132"/>
      <c r="KLO135" s="132"/>
      <c r="KLP135" s="132"/>
      <c r="KLQ135" s="132"/>
      <c r="KLR135" s="132"/>
      <c r="KLS135" s="132"/>
      <c r="KLT135" s="132"/>
      <c r="KLU135" s="132"/>
      <c r="KLV135" s="132"/>
      <c r="KLW135" s="132"/>
      <c r="KLX135" s="132"/>
      <c r="KLY135" s="132"/>
      <c r="KLZ135" s="132"/>
      <c r="KMA135" s="132"/>
      <c r="KMB135" s="132"/>
      <c r="KMC135" s="132"/>
      <c r="KMD135" s="132"/>
      <c r="KME135" s="132"/>
      <c r="KMF135" s="132"/>
      <c r="KMG135" s="132"/>
      <c r="KMH135" s="132"/>
      <c r="KMI135" s="132"/>
      <c r="KMJ135" s="132"/>
      <c r="KMK135" s="132"/>
      <c r="KML135" s="132"/>
      <c r="KMM135" s="132"/>
      <c r="KMN135" s="132"/>
      <c r="KMO135" s="132"/>
      <c r="KMP135" s="132"/>
      <c r="KMQ135" s="132"/>
      <c r="KMR135" s="132"/>
      <c r="KMS135" s="132"/>
      <c r="KMT135" s="132"/>
      <c r="KMU135" s="132"/>
      <c r="KMV135" s="132"/>
      <c r="KMW135" s="132"/>
      <c r="KMX135" s="132"/>
      <c r="KMY135" s="132"/>
      <c r="KMZ135" s="132"/>
      <c r="KNA135" s="132"/>
      <c r="KNB135" s="132"/>
      <c r="KNC135" s="132"/>
      <c r="KND135" s="132"/>
      <c r="KNE135" s="132"/>
      <c r="KNF135" s="132"/>
      <c r="KNG135" s="132"/>
      <c r="KNH135" s="132"/>
      <c r="KNI135" s="132"/>
      <c r="KNJ135" s="132"/>
      <c r="KNK135" s="132"/>
      <c r="KNL135" s="132"/>
      <c r="KNM135" s="132"/>
      <c r="KNN135" s="132"/>
      <c r="KNO135" s="132"/>
      <c r="KNP135" s="132"/>
      <c r="KNQ135" s="132"/>
      <c r="KNR135" s="132"/>
      <c r="KNS135" s="132"/>
      <c r="KNT135" s="132"/>
      <c r="KNU135" s="132"/>
      <c r="KNV135" s="132"/>
      <c r="KNW135" s="132"/>
      <c r="KNX135" s="132"/>
      <c r="KNY135" s="132"/>
      <c r="KNZ135" s="132"/>
      <c r="KOA135" s="132"/>
      <c r="KOB135" s="132"/>
      <c r="KOC135" s="132"/>
      <c r="KOD135" s="132"/>
      <c r="KOE135" s="132"/>
      <c r="KOF135" s="132"/>
      <c r="KOG135" s="132"/>
      <c r="KOH135" s="132"/>
      <c r="KOI135" s="132"/>
      <c r="KOJ135" s="132"/>
      <c r="KOK135" s="132"/>
      <c r="KOL135" s="132"/>
      <c r="KOM135" s="132"/>
      <c r="KON135" s="132"/>
      <c r="KOO135" s="132"/>
      <c r="KOP135" s="132"/>
      <c r="KOQ135" s="132"/>
      <c r="KOR135" s="132"/>
      <c r="KOS135" s="132"/>
      <c r="KOT135" s="132"/>
      <c r="KOU135" s="132"/>
      <c r="KOV135" s="132"/>
      <c r="KOW135" s="132"/>
      <c r="KOX135" s="132"/>
      <c r="KOY135" s="132"/>
      <c r="KOZ135" s="132"/>
      <c r="KPA135" s="132"/>
      <c r="KPB135" s="132"/>
      <c r="KPC135" s="132"/>
      <c r="KPD135" s="132"/>
      <c r="KPE135" s="132"/>
      <c r="KPF135" s="132"/>
      <c r="KPG135" s="132"/>
      <c r="KPH135" s="132"/>
      <c r="KPI135" s="132"/>
      <c r="KPJ135" s="132"/>
      <c r="KPK135" s="132"/>
      <c r="KPL135" s="132"/>
      <c r="KPM135" s="132"/>
      <c r="KPN135" s="132"/>
      <c r="KPO135" s="132"/>
      <c r="KPP135" s="132"/>
      <c r="KPQ135" s="132"/>
      <c r="KPR135" s="132"/>
      <c r="KPS135" s="132"/>
      <c r="KPT135" s="132"/>
      <c r="KPU135" s="132"/>
      <c r="KPV135" s="132"/>
      <c r="KPW135" s="132"/>
      <c r="KPX135" s="132"/>
      <c r="KPY135" s="132"/>
      <c r="KPZ135" s="132"/>
      <c r="KQA135" s="132"/>
      <c r="KQB135" s="132"/>
      <c r="KQC135" s="132"/>
      <c r="KQD135" s="132"/>
      <c r="KQE135" s="132"/>
      <c r="KQF135" s="132"/>
      <c r="KQG135" s="132"/>
      <c r="KQH135" s="132"/>
      <c r="KQI135" s="132"/>
      <c r="KQJ135" s="132"/>
      <c r="KQK135" s="132"/>
      <c r="KQL135" s="132"/>
      <c r="KQM135" s="132"/>
      <c r="KQN135" s="132"/>
      <c r="KQO135" s="132"/>
      <c r="KQP135" s="132"/>
      <c r="KQQ135" s="132"/>
      <c r="KQR135" s="132"/>
      <c r="KQS135" s="132"/>
      <c r="KQT135" s="132"/>
      <c r="KQU135" s="132"/>
      <c r="KQV135" s="132"/>
      <c r="KQW135" s="132"/>
      <c r="KQX135" s="132"/>
      <c r="KQY135" s="132"/>
      <c r="KQZ135" s="132"/>
      <c r="KRA135" s="132"/>
      <c r="KRB135" s="132"/>
      <c r="KRC135" s="132"/>
      <c r="KRD135" s="132"/>
      <c r="KRE135" s="132"/>
      <c r="KRF135" s="132"/>
      <c r="KRG135" s="132"/>
      <c r="KRH135" s="132"/>
      <c r="KRI135" s="132"/>
      <c r="KRJ135" s="132"/>
      <c r="KRK135" s="132"/>
      <c r="KRL135" s="132"/>
      <c r="KRM135" s="132"/>
      <c r="KRN135" s="132"/>
      <c r="KRO135" s="132"/>
      <c r="KRP135" s="132"/>
      <c r="KRQ135" s="132"/>
      <c r="KRR135" s="132"/>
      <c r="KRS135" s="132"/>
      <c r="KRT135" s="132"/>
      <c r="KRU135" s="132"/>
      <c r="KRV135" s="132"/>
      <c r="KRW135" s="132"/>
      <c r="KRX135" s="132"/>
      <c r="KRY135" s="132"/>
      <c r="KRZ135" s="132"/>
      <c r="KSA135" s="132"/>
      <c r="KSB135" s="132"/>
      <c r="KSC135" s="132"/>
      <c r="KSD135" s="132"/>
      <c r="KSE135" s="132"/>
      <c r="KSF135" s="132"/>
      <c r="KSG135" s="132"/>
      <c r="KSH135" s="132"/>
      <c r="KSI135" s="132"/>
      <c r="KSJ135" s="132"/>
      <c r="KSK135" s="132"/>
      <c r="KSL135" s="132"/>
      <c r="KSM135" s="132"/>
      <c r="KSN135" s="132"/>
      <c r="KSO135" s="132"/>
      <c r="KSP135" s="132"/>
      <c r="KSQ135" s="132"/>
      <c r="KSR135" s="132"/>
      <c r="KSS135" s="132"/>
      <c r="KST135" s="132"/>
      <c r="KSU135" s="132"/>
      <c r="KSV135" s="132"/>
      <c r="KSW135" s="132"/>
      <c r="KSX135" s="132"/>
      <c r="KSY135" s="132"/>
      <c r="KSZ135" s="132"/>
      <c r="KTA135" s="132"/>
      <c r="KTB135" s="132"/>
      <c r="KTC135" s="132"/>
      <c r="KTD135" s="132"/>
      <c r="KTE135" s="132"/>
      <c r="KTF135" s="132"/>
      <c r="KTG135" s="132"/>
      <c r="KTH135" s="132"/>
      <c r="KTI135" s="132"/>
      <c r="KTJ135" s="132"/>
      <c r="KTK135" s="132"/>
      <c r="KTL135" s="132"/>
      <c r="KTM135" s="132"/>
      <c r="KTN135" s="132"/>
      <c r="KTO135" s="132"/>
      <c r="KTP135" s="132"/>
      <c r="KTQ135" s="132"/>
      <c r="KTR135" s="132"/>
      <c r="KTS135" s="132"/>
      <c r="KTT135" s="132"/>
      <c r="KTU135" s="132"/>
      <c r="KTV135" s="132"/>
      <c r="KTW135" s="132"/>
      <c r="KTX135" s="132"/>
      <c r="KTY135" s="132"/>
      <c r="KTZ135" s="132"/>
      <c r="KUA135" s="132"/>
      <c r="KUB135" s="132"/>
      <c r="KUC135" s="132"/>
      <c r="KUD135" s="132"/>
      <c r="KUE135" s="132"/>
      <c r="KUF135" s="132"/>
      <c r="KUG135" s="132"/>
      <c r="KUH135" s="132"/>
      <c r="KUI135" s="132"/>
      <c r="KUJ135" s="132"/>
      <c r="KUK135" s="132"/>
      <c r="KUL135" s="132"/>
      <c r="KUM135" s="132"/>
      <c r="KUN135" s="132"/>
      <c r="KUO135" s="132"/>
      <c r="KUP135" s="132"/>
      <c r="KUQ135" s="132"/>
      <c r="KUR135" s="132"/>
      <c r="KUS135" s="132"/>
      <c r="KUT135" s="132"/>
      <c r="KUU135" s="132"/>
      <c r="KUV135" s="132"/>
      <c r="KUW135" s="132"/>
      <c r="KUX135" s="132"/>
      <c r="KUY135" s="132"/>
      <c r="KUZ135" s="132"/>
      <c r="KVA135" s="132"/>
      <c r="KVB135" s="132"/>
      <c r="KVC135" s="132"/>
      <c r="KVD135" s="132"/>
      <c r="KVE135" s="132"/>
      <c r="KVF135" s="132"/>
      <c r="KVG135" s="132"/>
      <c r="KVH135" s="132"/>
      <c r="KVI135" s="132"/>
      <c r="KVJ135" s="132"/>
      <c r="KVK135" s="132"/>
      <c r="KVL135" s="132"/>
      <c r="KVM135" s="132"/>
      <c r="KVN135" s="132"/>
      <c r="KVO135" s="132"/>
      <c r="KVP135" s="132"/>
      <c r="KVQ135" s="132"/>
      <c r="KVR135" s="132"/>
      <c r="KVS135" s="132"/>
      <c r="KVT135" s="132"/>
      <c r="KVU135" s="132"/>
      <c r="KVV135" s="132"/>
      <c r="KVW135" s="132"/>
      <c r="KVX135" s="132"/>
      <c r="KVY135" s="132"/>
      <c r="KVZ135" s="132"/>
      <c r="KWA135" s="132"/>
      <c r="KWB135" s="132"/>
      <c r="KWC135" s="132"/>
      <c r="KWD135" s="132"/>
      <c r="KWE135" s="132"/>
      <c r="KWF135" s="132"/>
      <c r="KWG135" s="132"/>
      <c r="KWH135" s="132"/>
      <c r="KWI135" s="132"/>
      <c r="KWJ135" s="132"/>
      <c r="KWK135" s="132"/>
      <c r="KWL135" s="132"/>
      <c r="KWM135" s="132"/>
      <c r="KWN135" s="132"/>
      <c r="KWO135" s="132"/>
      <c r="KWP135" s="132"/>
      <c r="KWQ135" s="132"/>
      <c r="KWR135" s="132"/>
      <c r="KWS135" s="132"/>
      <c r="KWT135" s="132"/>
      <c r="KWU135" s="132"/>
      <c r="KWV135" s="132"/>
      <c r="KWW135" s="132"/>
      <c r="KWX135" s="132"/>
      <c r="KWY135" s="132"/>
      <c r="KWZ135" s="132"/>
      <c r="KXA135" s="132"/>
      <c r="KXB135" s="132"/>
      <c r="KXC135" s="132"/>
      <c r="KXD135" s="132"/>
      <c r="KXE135" s="132"/>
      <c r="KXF135" s="132"/>
      <c r="KXG135" s="132"/>
      <c r="KXH135" s="132"/>
      <c r="KXI135" s="132"/>
      <c r="KXJ135" s="132"/>
      <c r="KXK135" s="132"/>
      <c r="KXL135" s="132"/>
      <c r="KXM135" s="132"/>
      <c r="KXN135" s="132"/>
      <c r="KXO135" s="132"/>
      <c r="KXP135" s="132"/>
      <c r="KXQ135" s="132"/>
      <c r="KXR135" s="132"/>
      <c r="KXS135" s="132"/>
      <c r="KXT135" s="132"/>
      <c r="KXU135" s="132"/>
      <c r="KXV135" s="132"/>
      <c r="KXW135" s="132"/>
      <c r="KXX135" s="132"/>
      <c r="KXY135" s="132"/>
      <c r="KXZ135" s="132"/>
      <c r="KYA135" s="132"/>
      <c r="KYB135" s="132"/>
      <c r="KYC135" s="132"/>
      <c r="KYD135" s="132"/>
      <c r="KYE135" s="132"/>
      <c r="KYF135" s="132"/>
      <c r="KYG135" s="132"/>
      <c r="KYH135" s="132"/>
      <c r="KYI135" s="132"/>
      <c r="KYJ135" s="132"/>
      <c r="KYK135" s="132"/>
      <c r="KYL135" s="132"/>
      <c r="KYM135" s="132"/>
      <c r="KYN135" s="132"/>
      <c r="KYO135" s="132"/>
      <c r="KYP135" s="132"/>
      <c r="KYQ135" s="132"/>
      <c r="KYR135" s="132"/>
      <c r="KYS135" s="132"/>
      <c r="KYT135" s="132"/>
      <c r="KYU135" s="132"/>
      <c r="KYV135" s="132"/>
      <c r="KYW135" s="132"/>
      <c r="KYX135" s="132"/>
      <c r="KYY135" s="132"/>
      <c r="KYZ135" s="132"/>
      <c r="KZA135" s="132"/>
      <c r="KZB135" s="132"/>
      <c r="KZC135" s="132"/>
      <c r="KZD135" s="132"/>
      <c r="KZE135" s="132"/>
      <c r="KZF135" s="132"/>
      <c r="KZG135" s="132"/>
      <c r="KZH135" s="132"/>
      <c r="KZI135" s="132"/>
      <c r="KZJ135" s="132"/>
      <c r="KZK135" s="132"/>
      <c r="KZL135" s="132"/>
      <c r="KZM135" s="132"/>
      <c r="KZN135" s="132"/>
      <c r="KZO135" s="132"/>
      <c r="KZP135" s="132"/>
      <c r="KZQ135" s="132"/>
      <c r="KZR135" s="132"/>
      <c r="KZS135" s="132"/>
      <c r="KZT135" s="132"/>
      <c r="KZU135" s="132"/>
      <c r="KZV135" s="132"/>
      <c r="KZW135" s="132"/>
      <c r="KZX135" s="132"/>
      <c r="KZY135" s="132"/>
      <c r="KZZ135" s="132"/>
      <c r="LAA135" s="132"/>
      <c r="LAB135" s="132"/>
      <c r="LAC135" s="132"/>
      <c r="LAD135" s="132"/>
      <c r="LAE135" s="132"/>
      <c r="LAF135" s="132"/>
      <c r="LAG135" s="132"/>
      <c r="LAH135" s="132"/>
      <c r="LAI135" s="132"/>
      <c r="LAJ135" s="132"/>
      <c r="LAK135" s="132"/>
      <c r="LAL135" s="132"/>
      <c r="LAM135" s="132"/>
      <c r="LAN135" s="132"/>
      <c r="LAO135" s="132"/>
      <c r="LAP135" s="132"/>
      <c r="LAQ135" s="132"/>
      <c r="LAR135" s="132"/>
      <c r="LAS135" s="132"/>
      <c r="LAT135" s="132"/>
      <c r="LAU135" s="132"/>
      <c r="LAV135" s="132"/>
      <c r="LAW135" s="132"/>
      <c r="LAX135" s="132"/>
      <c r="LAY135" s="132"/>
      <c r="LAZ135" s="132"/>
      <c r="LBA135" s="132"/>
      <c r="LBB135" s="132"/>
      <c r="LBC135" s="132"/>
      <c r="LBD135" s="132"/>
      <c r="LBE135" s="132"/>
      <c r="LBF135" s="132"/>
      <c r="LBG135" s="132"/>
      <c r="LBH135" s="132"/>
      <c r="LBI135" s="132"/>
      <c r="LBJ135" s="132"/>
      <c r="LBK135" s="132"/>
      <c r="LBL135" s="132"/>
      <c r="LBM135" s="132"/>
      <c r="LBN135" s="132"/>
      <c r="LBO135" s="132"/>
      <c r="LBP135" s="132"/>
      <c r="LBQ135" s="132"/>
      <c r="LBR135" s="132"/>
      <c r="LBS135" s="132"/>
      <c r="LBT135" s="132"/>
      <c r="LBU135" s="132"/>
      <c r="LBV135" s="132"/>
      <c r="LBW135" s="132"/>
      <c r="LBX135" s="132"/>
      <c r="LBY135" s="132"/>
      <c r="LBZ135" s="132"/>
      <c r="LCA135" s="132"/>
      <c r="LCB135" s="132"/>
      <c r="LCC135" s="132"/>
      <c r="LCD135" s="132"/>
      <c r="LCE135" s="132"/>
      <c r="LCF135" s="132"/>
      <c r="LCG135" s="132"/>
      <c r="LCH135" s="132"/>
      <c r="LCI135" s="132"/>
      <c r="LCJ135" s="132"/>
      <c r="LCK135" s="132"/>
      <c r="LCL135" s="132"/>
      <c r="LCM135" s="132"/>
      <c r="LCN135" s="132"/>
      <c r="LCO135" s="132"/>
      <c r="LCP135" s="132"/>
      <c r="LCQ135" s="132"/>
      <c r="LCR135" s="132"/>
      <c r="LCS135" s="132"/>
      <c r="LCT135" s="132"/>
      <c r="LCU135" s="132"/>
      <c r="LCV135" s="132"/>
      <c r="LCW135" s="132"/>
      <c r="LCX135" s="132"/>
      <c r="LCY135" s="132"/>
      <c r="LCZ135" s="132"/>
      <c r="LDA135" s="132"/>
      <c r="LDB135" s="132"/>
      <c r="LDC135" s="132"/>
      <c r="LDD135" s="132"/>
      <c r="LDE135" s="132"/>
      <c r="LDF135" s="132"/>
      <c r="LDG135" s="132"/>
      <c r="LDH135" s="132"/>
      <c r="LDI135" s="132"/>
      <c r="LDJ135" s="132"/>
      <c r="LDK135" s="132"/>
      <c r="LDL135" s="132"/>
      <c r="LDM135" s="132"/>
      <c r="LDN135" s="132"/>
      <c r="LDO135" s="132"/>
      <c r="LDP135" s="132"/>
      <c r="LDQ135" s="132"/>
      <c r="LDR135" s="132"/>
      <c r="LDS135" s="132"/>
      <c r="LDT135" s="132"/>
      <c r="LDU135" s="132"/>
      <c r="LDV135" s="132"/>
      <c r="LDW135" s="132"/>
      <c r="LDX135" s="132"/>
      <c r="LDY135" s="132"/>
      <c r="LDZ135" s="132"/>
      <c r="LEA135" s="132"/>
      <c r="LEB135" s="132"/>
      <c r="LEC135" s="132"/>
      <c r="LED135" s="132"/>
      <c r="LEE135" s="132"/>
      <c r="LEF135" s="132"/>
      <c r="LEG135" s="132"/>
      <c r="LEH135" s="132"/>
      <c r="LEI135" s="132"/>
      <c r="LEJ135" s="132"/>
      <c r="LEK135" s="132"/>
      <c r="LEL135" s="132"/>
      <c r="LEM135" s="132"/>
      <c r="LEN135" s="132"/>
      <c r="LEO135" s="132"/>
      <c r="LEP135" s="132"/>
      <c r="LEQ135" s="132"/>
      <c r="LER135" s="132"/>
      <c r="LES135" s="132"/>
      <c r="LET135" s="132"/>
      <c r="LEU135" s="132"/>
      <c r="LEV135" s="132"/>
      <c r="LEW135" s="132"/>
      <c r="LEX135" s="132"/>
      <c r="LEY135" s="132"/>
      <c r="LEZ135" s="132"/>
      <c r="LFA135" s="132"/>
      <c r="LFB135" s="132"/>
      <c r="LFC135" s="132"/>
      <c r="LFD135" s="132"/>
      <c r="LFE135" s="132"/>
      <c r="LFF135" s="132"/>
      <c r="LFG135" s="132"/>
      <c r="LFH135" s="132"/>
      <c r="LFI135" s="132"/>
      <c r="LFJ135" s="132"/>
      <c r="LFK135" s="132"/>
      <c r="LFL135" s="132"/>
      <c r="LFM135" s="132"/>
      <c r="LFN135" s="132"/>
      <c r="LFO135" s="132"/>
      <c r="LFP135" s="132"/>
      <c r="LFQ135" s="132"/>
      <c r="LFR135" s="132"/>
      <c r="LFS135" s="132"/>
      <c r="LFT135" s="132"/>
      <c r="LFU135" s="132"/>
      <c r="LFV135" s="132"/>
      <c r="LFW135" s="132"/>
      <c r="LFX135" s="132"/>
      <c r="LFY135" s="132"/>
      <c r="LFZ135" s="132"/>
      <c r="LGA135" s="132"/>
      <c r="LGB135" s="132"/>
      <c r="LGC135" s="132"/>
      <c r="LGD135" s="132"/>
      <c r="LGE135" s="132"/>
      <c r="LGF135" s="132"/>
      <c r="LGG135" s="132"/>
      <c r="LGH135" s="132"/>
      <c r="LGI135" s="132"/>
      <c r="LGJ135" s="132"/>
      <c r="LGK135" s="132"/>
      <c r="LGL135" s="132"/>
      <c r="LGM135" s="132"/>
      <c r="LGN135" s="132"/>
      <c r="LGO135" s="132"/>
      <c r="LGP135" s="132"/>
      <c r="LGQ135" s="132"/>
      <c r="LGR135" s="132"/>
      <c r="LGS135" s="132"/>
      <c r="LGT135" s="132"/>
      <c r="LGU135" s="132"/>
      <c r="LGV135" s="132"/>
      <c r="LGW135" s="132"/>
      <c r="LGX135" s="132"/>
      <c r="LGY135" s="132"/>
      <c r="LGZ135" s="132"/>
      <c r="LHA135" s="132"/>
      <c r="LHB135" s="132"/>
      <c r="LHC135" s="132"/>
      <c r="LHD135" s="132"/>
      <c r="LHE135" s="132"/>
      <c r="LHF135" s="132"/>
      <c r="LHG135" s="132"/>
      <c r="LHH135" s="132"/>
      <c r="LHI135" s="132"/>
      <c r="LHJ135" s="132"/>
      <c r="LHK135" s="132"/>
      <c r="LHL135" s="132"/>
      <c r="LHM135" s="132"/>
      <c r="LHN135" s="132"/>
      <c r="LHO135" s="132"/>
      <c r="LHP135" s="132"/>
      <c r="LHQ135" s="132"/>
      <c r="LHR135" s="132"/>
      <c r="LHS135" s="132"/>
      <c r="LHT135" s="132"/>
      <c r="LHU135" s="132"/>
      <c r="LHV135" s="132"/>
      <c r="LHW135" s="132"/>
      <c r="LHX135" s="132"/>
      <c r="LHY135" s="132"/>
      <c r="LHZ135" s="132"/>
      <c r="LIA135" s="132"/>
      <c r="LIB135" s="132"/>
      <c r="LIC135" s="132"/>
      <c r="LID135" s="132"/>
      <c r="LIE135" s="132"/>
      <c r="LIF135" s="132"/>
      <c r="LIG135" s="132"/>
      <c r="LIH135" s="132"/>
      <c r="LII135" s="132"/>
      <c r="LIJ135" s="132"/>
      <c r="LIK135" s="132"/>
      <c r="LIL135" s="132"/>
      <c r="LIM135" s="132"/>
      <c r="LIN135" s="132"/>
      <c r="LIO135" s="132"/>
      <c r="LIP135" s="132"/>
      <c r="LIQ135" s="132"/>
      <c r="LIR135" s="132"/>
      <c r="LIS135" s="132"/>
      <c r="LIT135" s="132"/>
      <c r="LIU135" s="132"/>
      <c r="LIV135" s="132"/>
      <c r="LIW135" s="132"/>
      <c r="LIX135" s="132"/>
      <c r="LIY135" s="132"/>
      <c r="LIZ135" s="132"/>
      <c r="LJA135" s="132"/>
      <c r="LJB135" s="132"/>
      <c r="LJC135" s="132"/>
      <c r="LJD135" s="132"/>
      <c r="LJE135" s="132"/>
      <c r="LJF135" s="132"/>
      <c r="LJG135" s="132"/>
      <c r="LJH135" s="132"/>
      <c r="LJI135" s="132"/>
      <c r="LJJ135" s="132"/>
      <c r="LJK135" s="132"/>
      <c r="LJL135" s="132"/>
      <c r="LJM135" s="132"/>
      <c r="LJN135" s="132"/>
      <c r="LJO135" s="132"/>
      <c r="LJP135" s="132"/>
      <c r="LJQ135" s="132"/>
      <c r="LJR135" s="132"/>
      <c r="LJS135" s="132"/>
      <c r="LJT135" s="132"/>
      <c r="LJU135" s="132"/>
      <c r="LJV135" s="132"/>
      <c r="LJW135" s="132"/>
      <c r="LJX135" s="132"/>
      <c r="LJY135" s="132"/>
      <c r="LJZ135" s="132"/>
      <c r="LKA135" s="132"/>
      <c r="LKB135" s="132"/>
      <c r="LKC135" s="132"/>
      <c r="LKD135" s="132"/>
      <c r="LKE135" s="132"/>
      <c r="LKF135" s="132"/>
      <c r="LKG135" s="132"/>
      <c r="LKH135" s="132"/>
      <c r="LKI135" s="132"/>
      <c r="LKJ135" s="132"/>
      <c r="LKK135" s="132"/>
      <c r="LKL135" s="132"/>
      <c r="LKM135" s="132"/>
      <c r="LKN135" s="132"/>
      <c r="LKO135" s="132"/>
      <c r="LKP135" s="132"/>
      <c r="LKQ135" s="132"/>
      <c r="LKR135" s="132"/>
      <c r="LKS135" s="132"/>
      <c r="LKT135" s="132"/>
      <c r="LKU135" s="132"/>
      <c r="LKV135" s="132"/>
      <c r="LKW135" s="132"/>
      <c r="LKX135" s="132"/>
      <c r="LKY135" s="132"/>
      <c r="LKZ135" s="132"/>
      <c r="LLA135" s="132"/>
      <c r="LLB135" s="132"/>
      <c r="LLC135" s="132"/>
      <c r="LLD135" s="132"/>
      <c r="LLE135" s="132"/>
      <c r="LLF135" s="132"/>
      <c r="LLG135" s="132"/>
      <c r="LLH135" s="132"/>
      <c r="LLI135" s="132"/>
      <c r="LLJ135" s="132"/>
      <c r="LLK135" s="132"/>
      <c r="LLL135" s="132"/>
      <c r="LLM135" s="132"/>
      <c r="LLN135" s="132"/>
      <c r="LLO135" s="132"/>
      <c r="LLP135" s="132"/>
      <c r="LLQ135" s="132"/>
      <c r="LLR135" s="132"/>
      <c r="LLS135" s="132"/>
      <c r="LLT135" s="132"/>
      <c r="LLU135" s="132"/>
      <c r="LLV135" s="132"/>
      <c r="LLW135" s="132"/>
      <c r="LLX135" s="132"/>
      <c r="LLY135" s="132"/>
      <c r="LLZ135" s="132"/>
      <c r="LMA135" s="132"/>
      <c r="LMB135" s="132"/>
      <c r="LMC135" s="132"/>
      <c r="LMD135" s="132"/>
      <c r="LME135" s="132"/>
      <c r="LMF135" s="132"/>
      <c r="LMG135" s="132"/>
      <c r="LMH135" s="132"/>
      <c r="LMI135" s="132"/>
      <c r="LMJ135" s="132"/>
      <c r="LMK135" s="132"/>
      <c r="LML135" s="132"/>
      <c r="LMM135" s="132"/>
      <c r="LMN135" s="132"/>
      <c r="LMO135" s="132"/>
      <c r="LMP135" s="132"/>
      <c r="LMQ135" s="132"/>
      <c r="LMR135" s="132"/>
      <c r="LMS135" s="132"/>
      <c r="LMT135" s="132"/>
      <c r="LMU135" s="132"/>
      <c r="LMV135" s="132"/>
      <c r="LMW135" s="132"/>
      <c r="LMX135" s="132"/>
      <c r="LMY135" s="132"/>
      <c r="LMZ135" s="132"/>
      <c r="LNA135" s="132"/>
      <c r="LNB135" s="132"/>
      <c r="LNC135" s="132"/>
      <c r="LND135" s="132"/>
      <c r="LNE135" s="132"/>
      <c r="LNF135" s="132"/>
      <c r="LNG135" s="132"/>
      <c r="LNH135" s="132"/>
      <c r="LNI135" s="132"/>
      <c r="LNJ135" s="132"/>
      <c r="LNK135" s="132"/>
      <c r="LNL135" s="132"/>
      <c r="LNM135" s="132"/>
      <c r="LNN135" s="132"/>
      <c r="LNO135" s="132"/>
      <c r="LNP135" s="132"/>
      <c r="LNQ135" s="132"/>
      <c r="LNR135" s="132"/>
      <c r="LNS135" s="132"/>
      <c r="LNT135" s="132"/>
      <c r="LNU135" s="132"/>
      <c r="LNV135" s="132"/>
      <c r="LNW135" s="132"/>
      <c r="LNX135" s="132"/>
      <c r="LNY135" s="132"/>
      <c r="LNZ135" s="132"/>
      <c r="LOA135" s="132"/>
      <c r="LOB135" s="132"/>
      <c r="LOC135" s="132"/>
      <c r="LOD135" s="132"/>
      <c r="LOE135" s="132"/>
      <c r="LOF135" s="132"/>
      <c r="LOG135" s="132"/>
      <c r="LOH135" s="132"/>
      <c r="LOI135" s="132"/>
      <c r="LOJ135" s="132"/>
      <c r="LOK135" s="132"/>
      <c r="LOL135" s="132"/>
      <c r="LOM135" s="132"/>
      <c r="LON135" s="132"/>
      <c r="LOO135" s="132"/>
      <c r="LOP135" s="132"/>
      <c r="LOQ135" s="132"/>
      <c r="LOR135" s="132"/>
      <c r="LOS135" s="132"/>
      <c r="LOT135" s="132"/>
      <c r="LOU135" s="132"/>
      <c r="LOV135" s="132"/>
      <c r="LOW135" s="132"/>
      <c r="LOX135" s="132"/>
      <c r="LOY135" s="132"/>
      <c r="LOZ135" s="132"/>
      <c r="LPA135" s="132"/>
      <c r="LPB135" s="132"/>
      <c r="LPC135" s="132"/>
      <c r="LPD135" s="132"/>
      <c r="LPE135" s="132"/>
      <c r="LPF135" s="132"/>
      <c r="LPG135" s="132"/>
      <c r="LPH135" s="132"/>
      <c r="LPI135" s="132"/>
      <c r="LPJ135" s="132"/>
      <c r="LPK135" s="132"/>
      <c r="LPL135" s="132"/>
      <c r="LPM135" s="132"/>
      <c r="LPN135" s="132"/>
      <c r="LPO135" s="132"/>
      <c r="LPP135" s="132"/>
      <c r="LPQ135" s="132"/>
      <c r="LPR135" s="132"/>
      <c r="LPS135" s="132"/>
      <c r="LPT135" s="132"/>
      <c r="LPU135" s="132"/>
      <c r="LPV135" s="132"/>
      <c r="LPW135" s="132"/>
      <c r="LPX135" s="132"/>
      <c r="LPY135" s="132"/>
      <c r="LPZ135" s="132"/>
      <c r="LQA135" s="132"/>
      <c r="LQB135" s="132"/>
      <c r="LQC135" s="132"/>
      <c r="LQD135" s="132"/>
      <c r="LQE135" s="132"/>
      <c r="LQF135" s="132"/>
      <c r="LQG135" s="132"/>
      <c r="LQH135" s="132"/>
      <c r="LQI135" s="132"/>
      <c r="LQJ135" s="132"/>
      <c r="LQK135" s="132"/>
      <c r="LQL135" s="132"/>
      <c r="LQM135" s="132"/>
      <c r="LQN135" s="132"/>
      <c r="LQO135" s="132"/>
      <c r="LQP135" s="132"/>
      <c r="LQQ135" s="132"/>
      <c r="LQR135" s="132"/>
      <c r="LQS135" s="132"/>
      <c r="LQT135" s="132"/>
      <c r="LQU135" s="132"/>
      <c r="LQV135" s="132"/>
      <c r="LQW135" s="132"/>
      <c r="LQX135" s="132"/>
      <c r="LQY135" s="132"/>
      <c r="LQZ135" s="132"/>
      <c r="LRA135" s="132"/>
      <c r="LRB135" s="132"/>
      <c r="LRC135" s="132"/>
      <c r="LRD135" s="132"/>
      <c r="LRE135" s="132"/>
      <c r="LRF135" s="132"/>
      <c r="LRG135" s="132"/>
      <c r="LRH135" s="132"/>
      <c r="LRI135" s="132"/>
      <c r="LRJ135" s="132"/>
      <c r="LRK135" s="132"/>
      <c r="LRL135" s="132"/>
      <c r="LRM135" s="132"/>
      <c r="LRN135" s="132"/>
      <c r="LRO135" s="132"/>
      <c r="LRP135" s="132"/>
      <c r="LRQ135" s="132"/>
      <c r="LRR135" s="132"/>
      <c r="LRS135" s="132"/>
      <c r="LRT135" s="132"/>
      <c r="LRU135" s="132"/>
      <c r="LRV135" s="132"/>
      <c r="LRW135" s="132"/>
      <c r="LRX135" s="132"/>
      <c r="LRY135" s="132"/>
      <c r="LRZ135" s="132"/>
      <c r="LSA135" s="132"/>
      <c r="LSB135" s="132"/>
      <c r="LSC135" s="132"/>
      <c r="LSD135" s="132"/>
      <c r="LSE135" s="132"/>
      <c r="LSF135" s="132"/>
      <c r="LSG135" s="132"/>
      <c r="LSH135" s="132"/>
      <c r="LSI135" s="132"/>
      <c r="LSJ135" s="132"/>
      <c r="LSK135" s="132"/>
      <c r="LSL135" s="132"/>
      <c r="LSM135" s="132"/>
      <c r="LSN135" s="132"/>
      <c r="LSO135" s="132"/>
      <c r="LSP135" s="132"/>
      <c r="LSQ135" s="132"/>
      <c r="LSR135" s="132"/>
      <c r="LSS135" s="132"/>
      <c r="LST135" s="132"/>
      <c r="LSU135" s="132"/>
      <c r="LSV135" s="132"/>
      <c r="LSW135" s="132"/>
      <c r="LSX135" s="132"/>
      <c r="LSY135" s="132"/>
      <c r="LSZ135" s="132"/>
      <c r="LTA135" s="132"/>
      <c r="LTB135" s="132"/>
      <c r="LTC135" s="132"/>
      <c r="LTD135" s="132"/>
      <c r="LTE135" s="132"/>
      <c r="LTF135" s="132"/>
      <c r="LTG135" s="132"/>
      <c r="LTH135" s="132"/>
      <c r="LTI135" s="132"/>
      <c r="LTJ135" s="132"/>
      <c r="LTK135" s="132"/>
      <c r="LTL135" s="132"/>
      <c r="LTM135" s="132"/>
      <c r="LTN135" s="132"/>
      <c r="LTO135" s="132"/>
      <c r="LTP135" s="132"/>
      <c r="LTQ135" s="132"/>
      <c r="LTR135" s="132"/>
      <c r="LTS135" s="132"/>
      <c r="LTT135" s="132"/>
      <c r="LTU135" s="132"/>
      <c r="LTV135" s="132"/>
      <c r="LTW135" s="132"/>
      <c r="LTX135" s="132"/>
      <c r="LTY135" s="132"/>
      <c r="LTZ135" s="132"/>
      <c r="LUA135" s="132"/>
      <c r="LUB135" s="132"/>
      <c r="LUC135" s="132"/>
      <c r="LUD135" s="132"/>
      <c r="LUE135" s="132"/>
      <c r="LUF135" s="132"/>
      <c r="LUG135" s="132"/>
      <c r="LUH135" s="132"/>
      <c r="LUI135" s="132"/>
      <c r="LUJ135" s="132"/>
      <c r="LUK135" s="132"/>
      <c r="LUL135" s="132"/>
      <c r="LUM135" s="132"/>
      <c r="LUN135" s="132"/>
      <c r="LUO135" s="132"/>
      <c r="LUP135" s="132"/>
      <c r="LUQ135" s="132"/>
      <c r="LUR135" s="132"/>
      <c r="LUS135" s="132"/>
      <c r="LUT135" s="132"/>
      <c r="LUU135" s="132"/>
      <c r="LUV135" s="132"/>
      <c r="LUW135" s="132"/>
      <c r="LUX135" s="132"/>
      <c r="LUY135" s="132"/>
      <c r="LUZ135" s="132"/>
      <c r="LVA135" s="132"/>
      <c r="LVB135" s="132"/>
      <c r="LVC135" s="132"/>
      <c r="LVD135" s="132"/>
      <c r="LVE135" s="132"/>
      <c r="LVF135" s="132"/>
      <c r="LVG135" s="132"/>
      <c r="LVH135" s="132"/>
      <c r="LVI135" s="132"/>
      <c r="LVJ135" s="132"/>
      <c r="LVK135" s="132"/>
      <c r="LVL135" s="132"/>
      <c r="LVM135" s="132"/>
      <c r="LVN135" s="132"/>
      <c r="LVO135" s="132"/>
      <c r="LVP135" s="132"/>
      <c r="LVQ135" s="132"/>
      <c r="LVR135" s="132"/>
      <c r="LVS135" s="132"/>
      <c r="LVT135" s="132"/>
      <c r="LVU135" s="132"/>
      <c r="LVV135" s="132"/>
      <c r="LVW135" s="132"/>
      <c r="LVX135" s="132"/>
      <c r="LVY135" s="132"/>
      <c r="LVZ135" s="132"/>
      <c r="LWA135" s="132"/>
      <c r="LWB135" s="132"/>
      <c r="LWC135" s="132"/>
      <c r="LWD135" s="132"/>
      <c r="LWE135" s="132"/>
      <c r="LWF135" s="132"/>
      <c r="LWG135" s="132"/>
      <c r="LWH135" s="132"/>
      <c r="LWI135" s="132"/>
      <c r="LWJ135" s="132"/>
      <c r="LWK135" s="132"/>
      <c r="LWL135" s="132"/>
      <c r="LWM135" s="132"/>
      <c r="LWN135" s="132"/>
      <c r="LWO135" s="132"/>
      <c r="LWP135" s="132"/>
      <c r="LWQ135" s="132"/>
      <c r="LWR135" s="132"/>
      <c r="LWS135" s="132"/>
      <c r="LWT135" s="132"/>
      <c r="LWU135" s="132"/>
      <c r="LWV135" s="132"/>
      <c r="LWW135" s="132"/>
      <c r="LWX135" s="132"/>
      <c r="LWY135" s="132"/>
      <c r="LWZ135" s="132"/>
      <c r="LXA135" s="132"/>
      <c r="LXB135" s="132"/>
      <c r="LXC135" s="132"/>
      <c r="LXD135" s="132"/>
      <c r="LXE135" s="132"/>
      <c r="LXF135" s="132"/>
      <c r="LXG135" s="132"/>
      <c r="LXH135" s="132"/>
      <c r="LXI135" s="132"/>
      <c r="LXJ135" s="132"/>
      <c r="LXK135" s="132"/>
      <c r="LXL135" s="132"/>
      <c r="LXM135" s="132"/>
      <c r="LXN135" s="132"/>
      <c r="LXO135" s="132"/>
      <c r="LXP135" s="132"/>
      <c r="LXQ135" s="132"/>
      <c r="LXR135" s="132"/>
      <c r="LXS135" s="132"/>
      <c r="LXT135" s="132"/>
      <c r="LXU135" s="132"/>
      <c r="LXV135" s="132"/>
      <c r="LXW135" s="132"/>
      <c r="LXX135" s="132"/>
      <c r="LXY135" s="132"/>
      <c r="LXZ135" s="132"/>
      <c r="LYA135" s="132"/>
      <c r="LYB135" s="132"/>
      <c r="LYC135" s="132"/>
      <c r="LYD135" s="132"/>
      <c r="LYE135" s="132"/>
      <c r="LYF135" s="132"/>
      <c r="LYG135" s="132"/>
      <c r="LYH135" s="132"/>
      <c r="LYI135" s="132"/>
      <c r="LYJ135" s="132"/>
      <c r="LYK135" s="132"/>
      <c r="LYL135" s="132"/>
      <c r="LYM135" s="132"/>
      <c r="LYN135" s="132"/>
      <c r="LYO135" s="132"/>
      <c r="LYP135" s="132"/>
      <c r="LYQ135" s="132"/>
      <c r="LYR135" s="132"/>
      <c r="LYS135" s="132"/>
      <c r="LYT135" s="132"/>
      <c r="LYU135" s="132"/>
      <c r="LYV135" s="132"/>
      <c r="LYW135" s="132"/>
      <c r="LYX135" s="132"/>
      <c r="LYY135" s="132"/>
      <c r="LYZ135" s="132"/>
      <c r="LZA135" s="132"/>
      <c r="LZB135" s="132"/>
      <c r="LZC135" s="132"/>
      <c r="LZD135" s="132"/>
      <c r="LZE135" s="132"/>
      <c r="LZF135" s="132"/>
      <c r="LZG135" s="132"/>
      <c r="LZH135" s="132"/>
      <c r="LZI135" s="132"/>
      <c r="LZJ135" s="132"/>
      <c r="LZK135" s="132"/>
      <c r="LZL135" s="132"/>
      <c r="LZM135" s="132"/>
      <c r="LZN135" s="132"/>
      <c r="LZO135" s="132"/>
      <c r="LZP135" s="132"/>
      <c r="LZQ135" s="132"/>
      <c r="LZR135" s="132"/>
      <c r="LZS135" s="132"/>
      <c r="LZT135" s="132"/>
      <c r="LZU135" s="132"/>
      <c r="LZV135" s="132"/>
      <c r="LZW135" s="132"/>
      <c r="LZX135" s="132"/>
      <c r="LZY135" s="132"/>
      <c r="LZZ135" s="132"/>
      <c r="MAA135" s="132"/>
      <c r="MAB135" s="132"/>
      <c r="MAC135" s="132"/>
      <c r="MAD135" s="132"/>
      <c r="MAE135" s="132"/>
      <c r="MAF135" s="132"/>
      <c r="MAG135" s="132"/>
      <c r="MAH135" s="132"/>
      <c r="MAI135" s="132"/>
      <c r="MAJ135" s="132"/>
      <c r="MAK135" s="132"/>
      <c r="MAL135" s="132"/>
      <c r="MAM135" s="132"/>
      <c r="MAN135" s="132"/>
      <c r="MAO135" s="132"/>
      <c r="MAP135" s="132"/>
      <c r="MAQ135" s="132"/>
      <c r="MAR135" s="132"/>
      <c r="MAS135" s="132"/>
      <c r="MAT135" s="132"/>
      <c r="MAU135" s="132"/>
      <c r="MAV135" s="132"/>
      <c r="MAW135" s="132"/>
      <c r="MAX135" s="132"/>
      <c r="MAY135" s="132"/>
      <c r="MAZ135" s="132"/>
      <c r="MBA135" s="132"/>
      <c r="MBB135" s="132"/>
      <c r="MBC135" s="132"/>
      <c r="MBD135" s="132"/>
      <c r="MBE135" s="132"/>
      <c r="MBF135" s="132"/>
      <c r="MBG135" s="132"/>
      <c r="MBH135" s="132"/>
      <c r="MBI135" s="132"/>
      <c r="MBJ135" s="132"/>
      <c r="MBK135" s="132"/>
      <c r="MBL135" s="132"/>
      <c r="MBM135" s="132"/>
      <c r="MBN135" s="132"/>
      <c r="MBO135" s="132"/>
      <c r="MBP135" s="132"/>
      <c r="MBQ135" s="132"/>
      <c r="MBR135" s="132"/>
      <c r="MBS135" s="132"/>
      <c r="MBT135" s="132"/>
      <c r="MBU135" s="132"/>
      <c r="MBV135" s="132"/>
      <c r="MBW135" s="132"/>
      <c r="MBX135" s="132"/>
      <c r="MBY135" s="132"/>
      <c r="MBZ135" s="132"/>
      <c r="MCA135" s="132"/>
      <c r="MCB135" s="132"/>
      <c r="MCC135" s="132"/>
      <c r="MCD135" s="132"/>
      <c r="MCE135" s="132"/>
      <c r="MCF135" s="132"/>
      <c r="MCG135" s="132"/>
      <c r="MCH135" s="132"/>
      <c r="MCI135" s="132"/>
      <c r="MCJ135" s="132"/>
      <c r="MCK135" s="132"/>
      <c r="MCL135" s="132"/>
      <c r="MCM135" s="132"/>
      <c r="MCN135" s="132"/>
      <c r="MCO135" s="132"/>
      <c r="MCP135" s="132"/>
      <c r="MCQ135" s="132"/>
      <c r="MCR135" s="132"/>
      <c r="MCS135" s="132"/>
      <c r="MCT135" s="132"/>
      <c r="MCU135" s="132"/>
      <c r="MCV135" s="132"/>
      <c r="MCW135" s="132"/>
      <c r="MCX135" s="132"/>
      <c r="MCY135" s="132"/>
      <c r="MCZ135" s="132"/>
      <c r="MDA135" s="132"/>
      <c r="MDB135" s="132"/>
      <c r="MDC135" s="132"/>
      <c r="MDD135" s="132"/>
      <c r="MDE135" s="132"/>
      <c r="MDF135" s="132"/>
      <c r="MDG135" s="132"/>
      <c r="MDH135" s="132"/>
      <c r="MDI135" s="132"/>
      <c r="MDJ135" s="132"/>
      <c r="MDK135" s="132"/>
      <c r="MDL135" s="132"/>
      <c r="MDM135" s="132"/>
      <c r="MDN135" s="132"/>
      <c r="MDO135" s="132"/>
      <c r="MDP135" s="132"/>
      <c r="MDQ135" s="132"/>
      <c r="MDR135" s="132"/>
      <c r="MDS135" s="132"/>
      <c r="MDT135" s="132"/>
      <c r="MDU135" s="132"/>
      <c r="MDV135" s="132"/>
      <c r="MDW135" s="132"/>
      <c r="MDX135" s="132"/>
      <c r="MDY135" s="132"/>
      <c r="MDZ135" s="132"/>
      <c r="MEA135" s="132"/>
      <c r="MEB135" s="132"/>
      <c r="MEC135" s="132"/>
      <c r="MED135" s="132"/>
      <c r="MEE135" s="132"/>
      <c r="MEF135" s="132"/>
      <c r="MEG135" s="132"/>
      <c r="MEH135" s="132"/>
      <c r="MEI135" s="132"/>
      <c r="MEJ135" s="132"/>
      <c r="MEK135" s="132"/>
      <c r="MEL135" s="132"/>
      <c r="MEM135" s="132"/>
      <c r="MEN135" s="132"/>
      <c r="MEO135" s="132"/>
      <c r="MEP135" s="132"/>
      <c r="MEQ135" s="132"/>
      <c r="MER135" s="132"/>
      <c r="MES135" s="132"/>
      <c r="MET135" s="132"/>
      <c r="MEU135" s="132"/>
      <c r="MEV135" s="132"/>
      <c r="MEW135" s="132"/>
      <c r="MEX135" s="132"/>
      <c r="MEY135" s="132"/>
      <c r="MEZ135" s="132"/>
      <c r="MFA135" s="132"/>
      <c r="MFB135" s="132"/>
      <c r="MFC135" s="132"/>
      <c r="MFD135" s="132"/>
      <c r="MFE135" s="132"/>
      <c r="MFF135" s="132"/>
      <c r="MFG135" s="132"/>
      <c r="MFH135" s="132"/>
      <c r="MFI135" s="132"/>
      <c r="MFJ135" s="132"/>
      <c r="MFK135" s="132"/>
      <c r="MFL135" s="132"/>
      <c r="MFM135" s="132"/>
      <c r="MFN135" s="132"/>
      <c r="MFO135" s="132"/>
      <c r="MFP135" s="132"/>
      <c r="MFQ135" s="132"/>
      <c r="MFR135" s="132"/>
      <c r="MFS135" s="132"/>
      <c r="MFT135" s="132"/>
      <c r="MFU135" s="132"/>
      <c r="MFV135" s="132"/>
      <c r="MFW135" s="132"/>
      <c r="MFX135" s="132"/>
      <c r="MFY135" s="132"/>
      <c r="MFZ135" s="132"/>
      <c r="MGA135" s="132"/>
      <c r="MGB135" s="132"/>
      <c r="MGC135" s="132"/>
      <c r="MGD135" s="132"/>
      <c r="MGE135" s="132"/>
      <c r="MGF135" s="132"/>
      <c r="MGG135" s="132"/>
      <c r="MGH135" s="132"/>
      <c r="MGI135" s="132"/>
      <c r="MGJ135" s="132"/>
      <c r="MGK135" s="132"/>
      <c r="MGL135" s="132"/>
      <c r="MGM135" s="132"/>
      <c r="MGN135" s="132"/>
      <c r="MGO135" s="132"/>
      <c r="MGP135" s="132"/>
      <c r="MGQ135" s="132"/>
      <c r="MGR135" s="132"/>
      <c r="MGS135" s="132"/>
      <c r="MGT135" s="132"/>
      <c r="MGU135" s="132"/>
      <c r="MGV135" s="132"/>
      <c r="MGW135" s="132"/>
      <c r="MGX135" s="132"/>
      <c r="MGY135" s="132"/>
      <c r="MGZ135" s="132"/>
      <c r="MHA135" s="132"/>
      <c r="MHB135" s="132"/>
      <c r="MHC135" s="132"/>
      <c r="MHD135" s="132"/>
      <c r="MHE135" s="132"/>
      <c r="MHF135" s="132"/>
      <c r="MHG135" s="132"/>
      <c r="MHH135" s="132"/>
      <c r="MHI135" s="132"/>
      <c r="MHJ135" s="132"/>
      <c r="MHK135" s="132"/>
      <c r="MHL135" s="132"/>
      <c r="MHM135" s="132"/>
      <c r="MHN135" s="132"/>
      <c r="MHO135" s="132"/>
      <c r="MHP135" s="132"/>
      <c r="MHQ135" s="132"/>
      <c r="MHR135" s="132"/>
      <c r="MHS135" s="132"/>
      <c r="MHT135" s="132"/>
      <c r="MHU135" s="132"/>
      <c r="MHV135" s="132"/>
      <c r="MHW135" s="132"/>
      <c r="MHX135" s="132"/>
      <c r="MHY135" s="132"/>
      <c r="MHZ135" s="132"/>
      <c r="MIA135" s="132"/>
      <c r="MIB135" s="132"/>
      <c r="MIC135" s="132"/>
      <c r="MID135" s="132"/>
      <c r="MIE135" s="132"/>
      <c r="MIF135" s="132"/>
      <c r="MIG135" s="132"/>
      <c r="MIH135" s="132"/>
      <c r="MII135" s="132"/>
      <c r="MIJ135" s="132"/>
      <c r="MIK135" s="132"/>
      <c r="MIL135" s="132"/>
      <c r="MIM135" s="132"/>
      <c r="MIN135" s="132"/>
      <c r="MIO135" s="132"/>
      <c r="MIP135" s="132"/>
      <c r="MIQ135" s="132"/>
      <c r="MIR135" s="132"/>
      <c r="MIS135" s="132"/>
      <c r="MIT135" s="132"/>
      <c r="MIU135" s="132"/>
      <c r="MIV135" s="132"/>
      <c r="MIW135" s="132"/>
      <c r="MIX135" s="132"/>
      <c r="MIY135" s="132"/>
      <c r="MIZ135" s="132"/>
      <c r="MJA135" s="132"/>
      <c r="MJB135" s="132"/>
      <c r="MJC135" s="132"/>
      <c r="MJD135" s="132"/>
      <c r="MJE135" s="132"/>
      <c r="MJF135" s="132"/>
      <c r="MJG135" s="132"/>
      <c r="MJH135" s="132"/>
      <c r="MJI135" s="132"/>
      <c r="MJJ135" s="132"/>
      <c r="MJK135" s="132"/>
      <c r="MJL135" s="132"/>
      <c r="MJM135" s="132"/>
      <c r="MJN135" s="132"/>
      <c r="MJO135" s="132"/>
      <c r="MJP135" s="132"/>
      <c r="MJQ135" s="132"/>
      <c r="MJR135" s="132"/>
      <c r="MJS135" s="132"/>
      <c r="MJT135" s="132"/>
      <c r="MJU135" s="132"/>
      <c r="MJV135" s="132"/>
      <c r="MJW135" s="132"/>
      <c r="MJX135" s="132"/>
      <c r="MJY135" s="132"/>
      <c r="MJZ135" s="132"/>
      <c r="MKA135" s="132"/>
      <c r="MKB135" s="132"/>
      <c r="MKC135" s="132"/>
      <c r="MKD135" s="132"/>
      <c r="MKE135" s="132"/>
      <c r="MKF135" s="132"/>
      <c r="MKG135" s="132"/>
      <c r="MKH135" s="132"/>
      <c r="MKI135" s="132"/>
      <c r="MKJ135" s="132"/>
      <c r="MKK135" s="132"/>
      <c r="MKL135" s="132"/>
      <c r="MKM135" s="132"/>
      <c r="MKN135" s="132"/>
      <c r="MKO135" s="132"/>
      <c r="MKP135" s="132"/>
      <c r="MKQ135" s="132"/>
      <c r="MKR135" s="132"/>
      <c r="MKS135" s="132"/>
      <c r="MKT135" s="132"/>
      <c r="MKU135" s="132"/>
      <c r="MKV135" s="132"/>
      <c r="MKW135" s="132"/>
      <c r="MKX135" s="132"/>
      <c r="MKY135" s="132"/>
      <c r="MKZ135" s="132"/>
      <c r="MLA135" s="132"/>
      <c r="MLB135" s="132"/>
      <c r="MLC135" s="132"/>
      <c r="MLD135" s="132"/>
      <c r="MLE135" s="132"/>
      <c r="MLF135" s="132"/>
      <c r="MLG135" s="132"/>
      <c r="MLH135" s="132"/>
      <c r="MLI135" s="132"/>
      <c r="MLJ135" s="132"/>
      <c r="MLK135" s="132"/>
      <c r="MLL135" s="132"/>
      <c r="MLM135" s="132"/>
      <c r="MLN135" s="132"/>
      <c r="MLO135" s="132"/>
      <c r="MLP135" s="132"/>
      <c r="MLQ135" s="132"/>
      <c r="MLR135" s="132"/>
      <c r="MLS135" s="132"/>
      <c r="MLT135" s="132"/>
      <c r="MLU135" s="132"/>
      <c r="MLV135" s="132"/>
      <c r="MLW135" s="132"/>
      <c r="MLX135" s="132"/>
      <c r="MLY135" s="132"/>
      <c r="MLZ135" s="132"/>
      <c r="MMA135" s="132"/>
      <c r="MMB135" s="132"/>
      <c r="MMC135" s="132"/>
      <c r="MMD135" s="132"/>
      <c r="MME135" s="132"/>
      <c r="MMF135" s="132"/>
      <c r="MMG135" s="132"/>
      <c r="MMH135" s="132"/>
      <c r="MMI135" s="132"/>
      <c r="MMJ135" s="132"/>
      <c r="MMK135" s="132"/>
      <c r="MML135" s="132"/>
      <c r="MMM135" s="132"/>
      <c r="MMN135" s="132"/>
      <c r="MMO135" s="132"/>
      <c r="MMP135" s="132"/>
      <c r="MMQ135" s="132"/>
      <c r="MMR135" s="132"/>
      <c r="MMS135" s="132"/>
      <c r="MMT135" s="132"/>
      <c r="MMU135" s="132"/>
      <c r="MMV135" s="132"/>
      <c r="MMW135" s="132"/>
      <c r="MMX135" s="132"/>
      <c r="MMY135" s="132"/>
      <c r="MMZ135" s="132"/>
      <c r="MNA135" s="132"/>
      <c r="MNB135" s="132"/>
      <c r="MNC135" s="132"/>
      <c r="MND135" s="132"/>
      <c r="MNE135" s="132"/>
      <c r="MNF135" s="132"/>
      <c r="MNG135" s="132"/>
      <c r="MNH135" s="132"/>
      <c r="MNI135" s="132"/>
      <c r="MNJ135" s="132"/>
      <c r="MNK135" s="132"/>
      <c r="MNL135" s="132"/>
      <c r="MNM135" s="132"/>
      <c r="MNN135" s="132"/>
      <c r="MNO135" s="132"/>
      <c r="MNP135" s="132"/>
      <c r="MNQ135" s="132"/>
      <c r="MNR135" s="132"/>
      <c r="MNS135" s="132"/>
      <c r="MNT135" s="132"/>
      <c r="MNU135" s="132"/>
      <c r="MNV135" s="132"/>
      <c r="MNW135" s="132"/>
      <c r="MNX135" s="132"/>
      <c r="MNY135" s="132"/>
      <c r="MNZ135" s="132"/>
      <c r="MOA135" s="132"/>
      <c r="MOB135" s="132"/>
      <c r="MOC135" s="132"/>
      <c r="MOD135" s="132"/>
      <c r="MOE135" s="132"/>
      <c r="MOF135" s="132"/>
      <c r="MOG135" s="132"/>
      <c r="MOH135" s="132"/>
      <c r="MOI135" s="132"/>
      <c r="MOJ135" s="132"/>
      <c r="MOK135" s="132"/>
      <c r="MOL135" s="132"/>
      <c r="MOM135" s="132"/>
      <c r="MON135" s="132"/>
      <c r="MOO135" s="132"/>
      <c r="MOP135" s="132"/>
      <c r="MOQ135" s="132"/>
      <c r="MOR135" s="132"/>
      <c r="MOS135" s="132"/>
      <c r="MOT135" s="132"/>
      <c r="MOU135" s="132"/>
      <c r="MOV135" s="132"/>
      <c r="MOW135" s="132"/>
      <c r="MOX135" s="132"/>
      <c r="MOY135" s="132"/>
      <c r="MOZ135" s="132"/>
      <c r="MPA135" s="132"/>
      <c r="MPB135" s="132"/>
      <c r="MPC135" s="132"/>
      <c r="MPD135" s="132"/>
      <c r="MPE135" s="132"/>
      <c r="MPF135" s="132"/>
      <c r="MPG135" s="132"/>
      <c r="MPH135" s="132"/>
      <c r="MPI135" s="132"/>
      <c r="MPJ135" s="132"/>
      <c r="MPK135" s="132"/>
      <c r="MPL135" s="132"/>
      <c r="MPM135" s="132"/>
      <c r="MPN135" s="132"/>
      <c r="MPO135" s="132"/>
      <c r="MPP135" s="132"/>
      <c r="MPQ135" s="132"/>
      <c r="MPR135" s="132"/>
      <c r="MPS135" s="132"/>
      <c r="MPT135" s="132"/>
      <c r="MPU135" s="132"/>
      <c r="MPV135" s="132"/>
      <c r="MPW135" s="132"/>
      <c r="MPX135" s="132"/>
      <c r="MPY135" s="132"/>
      <c r="MPZ135" s="132"/>
      <c r="MQA135" s="132"/>
      <c r="MQB135" s="132"/>
      <c r="MQC135" s="132"/>
      <c r="MQD135" s="132"/>
      <c r="MQE135" s="132"/>
      <c r="MQF135" s="132"/>
      <c r="MQG135" s="132"/>
      <c r="MQH135" s="132"/>
      <c r="MQI135" s="132"/>
      <c r="MQJ135" s="132"/>
      <c r="MQK135" s="132"/>
      <c r="MQL135" s="132"/>
      <c r="MQM135" s="132"/>
      <c r="MQN135" s="132"/>
      <c r="MQO135" s="132"/>
      <c r="MQP135" s="132"/>
      <c r="MQQ135" s="132"/>
      <c r="MQR135" s="132"/>
      <c r="MQS135" s="132"/>
      <c r="MQT135" s="132"/>
      <c r="MQU135" s="132"/>
      <c r="MQV135" s="132"/>
      <c r="MQW135" s="132"/>
      <c r="MQX135" s="132"/>
      <c r="MQY135" s="132"/>
      <c r="MQZ135" s="132"/>
      <c r="MRA135" s="132"/>
      <c r="MRB135" s="132"/>
      <c r="MRC135" s="132"/>
      <c r="MRD135" s="132"/>
      <c r="MRE135" s="132"/>
      <c r="MRF135" s="132"/>
      <c r="MRG135" s="132"/>
      <c r="MRH135" s="132"/>
      <c r="MRI135" s="132"/>
      <c r="MRJ135" s="132"/>
      <c r="MRK135" s="132"/>
      <c r="MRL135" s="132"/>
      <c r="MRM135" s="132"/>
      <c r="MRN135" s="132"/>
      <c r="MRO135" s="132"/>
      <c r="MRP135" s="132"/>
      <c r="MRQ135" s="132"/>
      <c r="MRR135" s="132"/>
      <c r="MRS135" s="132"/>
      <c r="MRT135" s="132"/>
      <c r="MRU135" s="132"/>
      <c r="MRV135" s="132"/>
      <c r="MRW135" s="132"/>
      <c r="MRX135" s="132"/>
      <c r="MRY135" s="132"/>
      <c r="MRZ135" s="132"/>
      <c r="MSA135" s="132"/>
      <c r="MSB135" s="132"/>
      <c r="MSC135" s="132"/>
      <c r="MSD135" s="132"/>
      <c r="MSE135" s="132"/>
      <c r="MSF135" s="132"/>
      <c r="MSG135" s="132"/>
      <c r="MSH135" s="132"/>
      <c r="MSI135" s="132"/>
      <c r="MSJ135" s="132"/>
      <c r="MSK135" s="132"/>
      <c r="MSL135" s="132"/>
      <c r="MSM135" s="132"/>
      <c r="MSN135" s="132"/>
      <c r="MSO135" s="132"/>
      <c r="MSP135" s="132"/>
      <c r="MSQ135" s="132"/>
      <c r="MSR135" s="132"/>
      <c r="MSS135" s="132"/>
      <c r="MST135" s="132"/>
      <c r="MSU135" s="132"/>
      <c r="MSV135" s="132"/>
      <c r="MSW135" s="132"/>
      <c r="MSX135" s="132"/>
      <c r="MSY135" s="132"/>
      <c r="MSZ135" s="132"/>
      <c r="MTA135" s="132"/>
      <c r="MTB135" s="132"/>
      <c r="MTC135" s="132"/>
      <c r="MTD135" s="132"/>
      <c r="MTE135" s="132"/>
      <c r="MTF135" s="132"/>
      <c r="MTG135" s="132"/>
      <c r="MTH135" s="132"/>
      <c r="MTI135" s="132"/>
      <c r="MTJ135" s="132"/>
      <c r="MTK135" s="132"/>
      <c r="MTL135" s="132"/>
      <c r="MTM135" s="132"/>
      <c r="MTN135" s="132"/>
      <c r="MTO135" s="132"/>
      <c r="MTP135" s="132"/>
      <c r="MTQ135" s="132"/>
      <c r="MTR135" s="132"/>
      <c r="MTS135" s="132"/>
      <c r="MTT135" s="132"/>
      <c r="MTU135" s="132"/>
      <c r="MTV135" s="132"/>
      <c r="MTW135" s="132"/>
      <c r="MTX135" s="132"/>
      <c r="MTY135" s="132"/>
      <c r="MTZ135" s="132"/>
      <c r="MUA135" s="132"/>
      <c r="MUB135" s="132"/>
      <c r="MUC135" s="132"/>
      <c r="MUD135" s="132"/>
      <c r="MUE135" s="132"/>
      <c r="MUF135" s="132"/>
      <c r="MUG135" s="132"/>
      <c r="MUH135" s="132"/>
      <c r="MUI135" s="132"/>
      <c r="MUJ135" s="132"/>
      <c r="MUK135" s="132"/>
      <c r="MUL135" s="132"/>
      <c r="MUM135" s="132"/>
      <c r="MUN135" s="132"/>
      <c r="MUO135" s="132"/>
      <c r="MUP135" s="132"/>
      <c r="MUQ135" s="132"/>
      <c r="MUR135" s="132"/>
      <c r="MUS135" s="132"/>
      <c r="MUT135" s="132"/>
      <c r="MUU135" s="132"/>
      <c r="MUV135" s="132"/>
      <c r="MUW135" s="132"/>
      <c r="MUX135" s="132"/>
      <c r="MUY135" s="132"/>
      <c r="MUZ135" s="132"/>
      <c r="MVA135" s="132"/>
      <c r="MVB135" s="132"/>
      <c r="MVC135" s="132"/>
      <c r="MVD135" s="132"/>
      <c r="MVE135" s="132"/>
      <c r="MVF135" s="132"/>
      <c r="MVG135" s="132"/>
      <c r="MVH135" s="132"/>
      <c r="MVI135" s="132"/>
      <c r="MVJ135" s="132"/>
      <c r="MVK135" s="132"/>
      <c r="MVL135" s="132"/>
      <c r="MVM135" s="132"/>
      <c r="MVN135" s="132"/>
      <c r="MVO135" s="132"/>
      <c r="MVP135" s="132"/>
      <c r="MVQ135" s="132"/>
      <c r="MVR135" s="132"/>
      <c r="MVS135" s="132"/>
      <c r="MVT135" s="132"/>
      <c r="MVU135" s="132"/>
      <c r="MVV135" s="132"/>
      <c r="MVW135" s="132"/>
      <c r="MVX135" s="132"/>
      <c r="MVY135" s="132"/>
      <c r="MVZ135" s="132"/>
      <c r="MWA135" s="132"/>
      <c r="MWB135" s="132"/>
      <c r="MWC135" s="132"/>
      <c r="MWD135" s="132"/>
      <c r="MWE135" s="132"/>
      <c r="MWF135" s="132"/>
      <c r="MWG135" s="132"/>
      <c r="MWH135" s="132"/>
      <c r="MWI135" s="132"/>
      <c r="MWJ135" s="132"/>
      <c r="MWK135" s="132"/>
      <c r="MWL135" s="132"/>
      <c r="MWM135" s="132"/>
      <c r="MWN135" s="132"/>
      <c r="MWO135" s="132"/>
      <c r="MWP135" s="132"/>
      <c r="MWQ135" s="132"/>
      <c r="MWR135" s="132"/>
      <c r="MWS135" s="132"/>
      <c r="MWT135" s="132"/>
      <c r="MWU135" s="132"/>
      <c r="MWV135" s="132"/>
      <c r="MWW135" s="132"/>
      <c r="MWX135" s="132"/>
      <c r="MWY135" s="132"/>
      <c r="MWZ135" s="132"/>
      <c r="MXA135" s="132"/>
      <c r="MXB135" s="132"/>
      <c r="MXC135" s="132"/>
      <c r="MXD135" s="132"/>
      <c r="MXE135" s="132"/>
      <c r="MXF135" s="132"/>
      <c r="MXG135" s="132"/>
      <c r="MXH135" s="132"/>
      <c r="MXI135" s="132"/>
      <c r="MXJ135" s="132"/>
      <c r="MXK135" s="132"/>
      <c r="MXL135" s="132"/>
      <c r="MXM135" s="132"/>
      <c r="MXN135" s="132"/>
      <c r="MXO135" s="132"/>
      <c r="MXP135" s="132"/>
      <c r="MXQ135" s="132"/>
      <c r="MXR135" s="132"/>
      <c r="MXS135" s="132"/>
      <c r="MXT135" s="132"/>
      <c r="MXU135" s="132"/>
      <c r="MXV135" s="132"/>
      <c r="MXW135" s="132"/>
      <c r="MXX135" s="132"/>
      <c r="MXY135" s="132"/>
      <c r="MXZ135" s="132"/>
      <c r="MYA135" s="132"/>
      <c r="MYB135" s="132"/>
      <c r="MYC135" s="132"/>
      <c r="MYD135" s="132"/>
      <c r="MYE135" s="132"/>
      <c r="MYF135" s="132"/>
      <c r="MYG135" s="132"/>
      <c r="MYH135" s="132"/>
      <c r="MYI135" s="132"/>
      <c r="MYJ135" s="132"/>
      <c r="MYK135" s="132"/>
      <c r="MYL135" s="132"/>
      <c r="MYM135" s="132"/>
      <c r="MYN135" s="132"/>
      <c r="MYO135" s="132"/>
      <c r="MYP135" s="132"/>
      <c r="MYQ135" s="132"/>
      <c r="MYR135" s="132"/>
      <c r="MYS135" s="132"/>
      <c r="MYT135" s="132"/>
      <c r="MYU135" s="132"/>
      <c r="MYV135" s="132"/>
      <c r="MYW135" s="132"/>
      <c r="MYX135" s="132"/>
      <c r="MYY135" s="132"/>
      <c r="MYZ135" s="132"/>
      <c r="MZA135" s="132"/>
      <c r="MZB135" s="132"/>
      <c r="MZC135" s="132"/>
      <c r="MZD135" s="132"/>
      <c r="MZE135" s="132"/>
      <c r="MZF135" s="132"/>
      <c r="MZG135" s="132"/>
      <c r="MZH135" s="132"/>
      <c r="MZI135" s="132"/>
      <c r="MZJ135" s="132"/>
      <c r="MZK135" s="132"/>
      <c r="MZL135" s="132"/>
      <c r="MZM135" s="132"/>
      <c r="MZN135" s="132"/>
      <c r="MZO135" s="132"/>
      <c r="MZP135" s="132"/>
      <c r="MZQ135" s="132"/>
      <c r="MZR135" s="132"/>
      <c r="MZS135" s="132"/>
      <c r="MZT135" s="132"/>
      <c r="MZU135" s="132"/>
      <c r="MZV135" s="132"/>
      <c r="MZW135" s="132"/>
      <c r="MZX135" s="132"/>
      <c r="MZY135" s="132"/>
      <c r="MZZ135" s="132"/>
      <c r="NAA135" s="132"/>
      <c r="NAB135" s="132"/>
      <c r="NAC135" s="132"/>
      <c r="NAD135" s="132"/>
      <c r="NAE135" s="132"/>
      <c r="NAF135" s="132"/>
      <c r="NAG135" s="132"/>
      <c r="NAH135" s="132"/>
      <c r="NAI135" s="132"/>
      <c r="NAJ135" s="132"/>
      <c r="NAK135" s="132"/>
      <c r="NAL135" s="132"/>
      <c r="NAM135" s="132"/>
      <c r="NAN135" s="132"/>
      <c r="NAO135" s="132"/>
      <c r="NAP135" s="132"/>
      <c r="NAQ135" s="132"/>
      <c r="NAR135" s="132"/>
      <c r="NAS135" s="132"/>
      <c r="NAT135" s="132"/>
      <c r="NAU135" s="132"/>
      <c r="NAV135" s="132"/>
      <c r="NAW135" s="132"/>
      <c r="NAX135" s="132"/>
      <c r="NAY135" s="132"/>
      <c r="NAZ135" s="132"/>
      <c r="NBA135" s="132"/>
      <c r="NBB135" s="132"/>
      <c r="NBC135" s="132"/>
      <c r="NBD135" s="132"/>
      <c r="NBE135" s="132"/>
      <c r="NBF135" s="132"/>
      <c r="NBG135" s="132"/>
      <c r="NBH135" s="132"/>
      <c r="NBI135" s="132"/>
      <c r="NBJ135" s="132"/>
      <c r="NBK135" s="132"/>
      <c r="NBL135" s="132"/>
      <c r="NBM135" s="132"/>
      <c r="NBN135" s="132"/>
      <c r="NBO135" s="132"/>
      <c r="NBP135" s="132"/>
      <c r="NBQ135" s="132"/>
      <c r="NBR135" s="132"/>
      <c r="NBS135" s="132"/>
      <c r="NBT135" s="132"/>
      <c r="NBU135" s="132"/>
      <c r="NBV135" s="132"/>
      <c r="NBW135" s="132"/>
      <c r="NBX135" s="132"/>
      <c r="NBY135" s="132"/>
      <c r="NBZ135" s="132"/>
      <c r="NCA135" s="132"/>
      <c r="NCB135" s="132"/>
      <c r="NCC135" s="132"/>
      <c r="NCD135" s="132"/>
      <c r="NCE135" s="132"/>
      <c r="NCF135" s="132"/>
      <c r="NCG135" s="132"/>
      <c r="NCH135" s="132"/>
      <c r="NCI135" s="132"/>
      <c r="NCJ135" s="132"/>
      <c r="NCK135" s="132"/>
      <c r="NCL135" s="132"/>
      <c r="NCM135" s="132"/>
      <c r="NCN135" s="132"/>
      <c r="NCO135" s="132"/>
      <c r="NCP135" s="132"/>
      <c r="NCQ135" s="132"/>
      <c r="NCR135" s="132"/>
      <c r="NCS135" s="132"/>
      <c r="NCT135" s="132"/>
      <c r="NCU135" s="132"/>
      <c r="NCV135" s="132"/>
      <c r="NCW135" s="132"/>
      <c r="NCX135" s="132"/>
      <c r="NCY135" s="132"/>
      <c r="NCZ135" s="132"/>
      <c r="NDA135" s="132"/>
      <c r="NDB135" s="132"/>
      <c r="NDC135" s="132"/>
      <c r="NDD135" s="132"/>
      <c r="NDE135" s="132"/>
      <c r="NDF135" s="132"/>
      <c r="NDG135" s="132"/>
      <c r="NDH135" s="132"/>
      <c r="NDI135" s="132"/>
      <c r="NDJ135" s="132"/>
      <c r="NDK135" s="132"/>
      <c r="NDL135" s="132"/>
      <c r="NDM135" s="132"/>
      <c r="NDN135" s="132"/>
      <c r="NDO135" s="132"/>
      <c r="NDP135" s="132"/>
      <c r="NDQ135" s="132"/>
      <c r="NDR135" s="132"/>
      <c r="NDS135" s="132"/>
      <c r="NDT135" s="132"/>
      <c r="NDU135" s="132"/>
      <c r="NDV135" s="132"/>
      <c r="NDW135" s="132"/>
      <c r="NDX135" s="132"/>
      <c r="NDY135" s="132"/>
      <c r="NDZ135" s="132"/>
      <c r="NEA135" s="132"/>
      <c r="NEB135" s="132"/>
      <c r="NEC135" s="132"/>
      <c r="NED135" s="132"/>
      <c r="NEE135" s="132"/>
      <c r="NEF135" s="132"/>
      <c r="NEG135" s="132"/>
      <c r="NEH135" s="132"/>
      <c r="NEI135" s="132"/>
      <c r="NEJ135" s="132"/>
      <c r="NEK135" s="132"/>
      <c r="NEL135" s="132"/>
      <c r="NEM135" s="132"/>
      <c r="NEN135" s="132"/>
      <c r="NEO135" s="132"/>
      <c r="NEP135" s="132"/>
      <c r="NEQ135" s="132"/>
      <c r="NER135" s="132"/>
      <c r="NES135" s="132"/>
      <c r="NET135" s="132"/>
      <c r="NEU135" s="132"/>
      <c r="NEV135" s="132"/>
      <c r="NEW135" s="132"/>
      <c r="NEX135" s="132"/>
      <c r="NEY135" s="132"/>
      <c r="NEZ135" s="132"/>
      <c r="NFA135" s="132"/>
      <c r="NFB135" s="132"/>
      <c r="NFC135" s="132"/>
      <c r="NFD135" s="132"/>
      <c r="NFE135" s="132"/>
      <c r="NFF135" s="132"/>
      <c r="NFG135" s="132"/>
      <c r="NFH135" s="132"/>
      <c r="NFI135" s="132"/>
      <c r="NFJ135" s="132"/>
      <c r="NFK135" s="132"/>
      <c r="NFL135" s="132"/>
      <c r="NFM135" s="132"/>
      <c r="NFN135" s="132"/>
      <c r="NFO135" s="132"/>
      <c r="NFP135" s="132"/>
      <c r="NFQ135" s="132"/>
      <c r="NFR135" s="132"/>
      <c r="NFS135" s="132"/>
      <c r="NFT135" s="132"/>
      <c r="NFU135" s="132"/>
      <c r="NFV135" s="132"/>
      <c r="NFW135" s="132"/>
      <c r="NFX135" s="132"/>
      <c r="NFY135" s="132"/>
      <c r="NFZ135" s="132"/>
      <c r="NGA135" s="132"/>
      <c r="NGB135" s="132"/>
      <c r="NGC135" s="132"/>
      <c r="NGD135" s="132"/>
      <c r="NGE135" s="132"/>
      <c r="NGF135" s="132"/>
      <c r="NGG135" s="132"/>
      <c r="NGH135" s="132"/>
      <c r="NGI135" s="132"/>
      <c r="NGJ135" s="132"/>
      <c r="NGK135" s="132"/>
      <c r="NGL135" s="132"/>
      <c r="NGM135" s="132"/>
      <c r="NGN135" s="132"/>
      <c r="NGO135" s="132"/>
      <c r="NGP135" s="132"/>
      <c r="NGQ135" s="132"/>
      <c r="NGR135" s="132"/>
      <c r="NGS135" s="132"/>
      <c r="NGT135" s="132"/>
      <c r="NGU135" s="132"/>
      <c r="NGV135" s="132"/>
      <c r="NGW135" s="132"/>
      <c r="NGX135" s="132"/>
      <c r="NGY135" s="132"/>
      <c r="NGZ135" s="132"/>
      <c r="NHA135" s="132"/>
      <c r="NHB135" s="132"/>
      <c r="NHC135" s="132"/>
      <c r="NHD135" s="132"/>
      <c r="NHE135" s="132"/>
      <c r="NHF135" s="132"/>
      <c r="NHG135" s="132"/>
      <c r="NHH135" s="132"/>
      <c r="NHI135" s="132"/>
      <c r="NHJ135" s="132"/>
      <c r="NHK135" s="132"/>
      <c r="NHL135" s="132"/>
      <c r="NHM135" s="132"/>
      <c r="NHN135" s="132"/>
      <c r="NHO135" s="132"/>
      <c r="NHP135" s="132"/>
      <c r="NHQ135" s="132"/>
      <c r="NHR135" s="132"/>
      <c r="NHS135" s="132"/>
      <c r="NHT135" s="132"/>
      <c r="NHU135" s="132"/>
      <c r="NHV135" s="132"/>
      <c r="NHW135" s="132"/>
      <c r="NHX135" s="132"/>
      <c r="NHY135" s="132"/>
      <c r="NHZ135" s="132"/>
      <c r="NIA135" s="132"/>
      <c r="NIB135" s="132"/>
      <c r="NIC135" s="132"/>
      <c r="NID135" s="132"/>
      <c r="NIE135" s="132"/>
      <c r="NIF135" s="132"/>
      <c r="NIG135" s="132"/>
      <c r="NIH135" s="132"/>
      <c r="NII135" s="132"/>
      <c r="NIJ135" s="132"/>
      <c r="NIK135" s="132"/>
      <c r="NIL135" s="132"/>
      <c r="NIM135" s="132"/>
      <c r="NIN135" s="132"/>
      <c r="NIO135" s="132"/>
      <c r="NIP135" s="132"/>
      <c r="NIQ135" s="132"/>
      <c r="NIR135" s="132"/>
      <c r="NIS135" s="132"/>
      <c r="NIT135" s="132"/>
      <c r="NIU135" s="132"/>
      <c r="NIV135" s="132"/>
      <c r="NIW135" s="132"/>
      <c r="NIX135" s="132"/>
      <c r="NIY135" s="132"/>
      <c r="NIZ135" s="132"/>
      <c r="NJA135" s="132"/>
      <c r="NJB135" s="132"/>
      <c r="NJC135" s="132"/>
      <c r="NJD135" s="132"/>
      <c r="NJE135" s="132"/>
      <c r="NJF135" s="132"/>
      <c r="NJG135" s="132"/>
      <c r="NJH135" s="132"/>
      <c r="NJI135" s="132"/>
      <c r="NJJ135" s="132"/>
      <c r="NJK135" s="132"/>
      <c r="NJL135" s="132"/>
      <c r="NJM135" s="132"/>
      <c r="NJN135" s="132"/>
      <c r="NJO135" s="132"/>
      <c r="NJP135" s="132"/>
      <c r="NJQ135" s="132"/>
      <c r="NJR135" s="132"/>
      <c r="NJS135" s="132"/>
      <c r="NJT135" s="132"/>
      <c r="NJU135" s="132"/>
      <c r="NJV135" s="132"/>
      <c r="NJW135" s="132"/>
      <c r="NJX135" s="132"/>
      <c r="NJY135" s="132"/>
      <c r="NJZ135" s="132"/>
      <c r="NKA135" s="132"/>
      <c r="NKB135" s="132"/>
      <c r="NKC135" s="132"/>
      <c r="NKD135" s="132"/>
      <c r="NKE135" s="132"/>
      <c r="NKF135" s="132"/>
      <c r="NKG135" s="132"/>
      <c r="NKH135" s="132"/>
      <c r="NKI135" s="132"/>
      <c r="NKJ135" s="132"/>
      <c r="NKK135" s="132"/>
      <c r="NKL135" s="132"/>
      <c r="NKM135" s="132"/>
      <c r="NKN135" s="132"/>
      <c r="NKO135" s="132"/>
      <c r="NKP135" s="132"/>
      <c r="NKQ135" s="132"/>
      <c r="NKR135" s="132"/>
      <c r="NKS135" s="132"/>
      <c r="NKT135" s="132"/>
      <c r="NKU135" s="132"/>
      <c r="NKV135" s="132"/>
      <c r="NKW135" s="132"/>
      <c r="NKX135" s="132"/>
      <c r="NKY135" s="132"/>
      <c r="NKZ135" s="132"/>
      <c r="NLA135" s="132"/>
      <c r="NLB135" s="132"/>
      <c r="NLC135" s="132"/>
      <c r="NLD135" s="132"/>
      <c r="NLE135" s="132"/>
      <c r="NLF135" s="132"/>
      <c r="NLG135" s="132"/>
      <c r="NLH135" s="132"/>
      <c r="NLI135" s="132"/>
      <c r="NLJ135" s="132"/>
      <c r="NLK135" s="132"/>
      <c r="NLL135" s="132"/>
      <c r="NLM135" s="132"/>
      <c r="NLN135" s="132"/>
      <c r="NLO135" s="132"/>
      <c r="NLP135" s="132"/>
      <c r="NLQ135" s="132"/>
      <c r="NLR135" s="132"/>
      <c r="NLS135" s="132"/>
      <c r="NLT135" s="132"/>
      <c r="NLU135" s="132"/>
      <c r="NLV135" s="132"/>
      <c r="NLW135" s="132"/>
      <c r="NLX135" s="132"/>
      <c r="NLY135" s="132"/>
      <c r="NLZ135" s="132"/>
      <c r="NMA135" s="132"/>
      <c r="NMB135" s="132"/>
      <c r="NMC135" s="132"/>
      <c r="NMD135" s="132"/>
      <c r="NME135" s="132"/>
      <c r="NMF135" s="132"/>
      <c r="NMG135" s="132"/>
      <c r="NMH135" s="132"/>
      <c r="NMI135" s="132"/>
      <c r="NMJ135" s="132"/>
      <c r="NMK135" s="132"/>
      <c r="NML135" s="132"/>
      <c r="NMM135" s="132"/>
      <c r="NMN135" s="132"/>
      <c r="NMO135" s="132"/>
      <c r="NMP135" s="132"/>
      <c r="NMQ135" s="132"/>
      <c r="NMR135" s="132"/>
      <c r="NMS135" s="132"/>
      <c r="NMT135" s="132"/>
      <c r="NMU135" s="132"/>
      <c r="NMV135" s="132"/>
      <c r="NMW135" s="132"/>
      <c r="NMX135" s="132"/>
      <c r="NMY135" s="132"/>
      <c r="NMZ135" s="132"/>
      <c r="NNA135" s="132"/>
      <c r="NNB135" s="132"/>
      <c r="NNC135" s="132"/>
      <c r="NND135" s="132"/>
      <c r="NNE135" s="132"/>
      <c r="NNF135" s="132"/>
      <c r="NNG135" s="132"/>
      <c r="NNH135" s="132"/>
      <c r="NNI135" s="132"/>
      <c r="NNJ135" s="132"/>
      <c r="NNK135" s="132"/>
      <c r="NNL135" s="132"/>
      <c r="NNM135" s="132"/>
      <c r="NNN135" s="132"/>
      <c r="NNO135" s="132"/>
      <c r="NNP135" s="132"/>
      <c r="NNQ135" s="132"/>
      <c r="NNR135" s="132"/>
      <c r="NNS135" s="132"/>
      <c r="NNT135" s="132"/>
      <c r="NNU135" s="132"/>
      <c r="NNV135" s="132"/>
      <c r="NNW135" s="132"/>
      <c r="NNX135" s="132"/>
      <c r="NNY135" s="132"/>
      <c r="NNZ135" s="132"/>
      <c r="NOA135" s="132"/>
      <c r="NOB135" s="132"/>
      <c r="NOC135" s="132"/>
      <c r="NOD135" s="132"/>
      <c r="NOE135" s="132"/>
      <c r="NOF135" s="132"/>
      <c r="NOG135" s="132"/>
      <c r="NOH135" s="132"/>
      <c r="NOI135" s="132"/>
      <c r="NOJ135" s="132"/>
      <c r="NOK135" s="132"/>
      <c r="NOL135" s="132"/>
      <c r="NOM135" s="132"/>
      <c r="NON135" s="132"/>
      <c r="NOO135" s="132"/>
      <c r="NOP135" s="132"/>
      <c r="NOQ135" s="132"/>
      <c r="NOR135" s="132"/>
      <c r="NOS135" s="132"/>
      <c r="NOT135" s="132"/>
      <c r="NOU135" s="132"/>
      <c r="NOV135" s="132"/>
      <c r="NOW135" s="132"/>
      <c r="NOX135" s="132"/>
      <c r="NOY135" s="132"/>
      <c r="NOZ135" s="132"/>
      <c r="NPA135" s="132"/>
      <c r="NPB135" s="132"/>
      <c r="NPC135" s="132"/>
      <c r="NPD135" s="132"/>
      <c r="NPE135" s="132"/>
      <c r="NPF135" s="132"/>
      <c r="NPG135" s="132"/>
      <c r="NPH135" s="132"/>
      <c r="NPI135" s="132"/>
      <c r="NPJ135" s="132"/>
      <c r="NPK135" s="132"/>
      <c r="NPL135" s="132"/>
      <c r="NPM135" s="132"/>
      <c r="NPN135" s="132"/>
      <c r="NPO135" s="132"/>
      <c r="NPP135" s="132"/>
      <c r="NPQ135" s="132"/>
      <c r="NPR135" s="132"/>
      <c r="NPS135" s="132"/>
      <c r="NPT135" s="132"/>
      <c r="NPU135" s="132"/>
      <c r="NPV135" s="132"/>
      <c r="NPW135" s="132"/>
      <c r="NPX135" s="132"/>
      <c r="NPY135" s="132"/>
      <c r="NPZ135" s="132"/>
      <c r="NQA135" s="132"/>
      <c r="NQB135" s="132"/>
      <c r="NQC135" s="132"/>
      <c r="NQD135" s="132"/>
      <c r="NQE135" s="132"/>
      <c r="NQF135" s="132"/>
      <c r="NQG135" s="132"/>
      <c r="NQH135" s="132"/>
      <c r="NQI135" s="132"/>
      <c r="NQJ135" s="132"/>
      <c r="NQK135" s="132"/>
      <c r="NQL135" s="132"/>
      <c r="NQM135" s="132"/>
      <c r="NQN135" s="132"/>
      <c r="NQO135" s="132"/>
      <c r="NQP135" s="132"/>
      <c r="NQQ135" s="132"/>
      <c r="NQR135" s="132"/>
      <c r="NQS135" s="132"/>
      <c r="NQT135" s="132"/>
      <c r="NQU135" s="132"/>
      <c r="NQV135" s="132"/>
      <c r="NQW135" s="132"/>
      <c r="NQX135" s="132"/>
      <c r="NQY135" s="132"/>
      <c r="NQZ135" s="132"/>
      <c r="NRA135" s="132"/>
      <c r="NRB135" s="132"/>
      <c r="NRC135" s="132"/>
      <c r="NRD135" s="132"/>
      <c r="NRE135" s="132"/>
      <c r="NRF135" s="132"/>
      <c r="NRG135" s="132"/>
      <c r="NRH135" s="132"/>
      <c r="NRI135" s="132"/>
      <c r="NRJ135" s="132"/>
      <c r="NRK135" s="132"/>
      <c r="NRL135" s="132"/>
      <c r="NRM135" s="132"/>
      <c r="NRN135" s="132"/>
      <c r="NRO135" s="132"/>
      <c r="NRP135" s="132"/>
      <c r="NRQ135" s="132"/>
      <c r="NRR135" s="132"/>
      <c r="NRS135" s="132"/>
      <c r="NRT135" s="132"/>
      <c r="NRU135" s="132"/>
      <c r="NRV135" s="132"/>
      <c r="NRW135" s="132"/>
      <c r="NRX135" s="132"/>
      <c r="NRY135" s="132"/>
      <c r="NRZ135" s="132"/>
      <c r="NSA135" s="132"/>
      <c r="NSB135" s="132"/>
      <c r="NSC135" s="132"/>
      <c r="NSD135" s="132"/>
      <c r="NSE135" s="132"/>
      <c r="NSF135" s="132"/>
      <c r="NSG135" s="132"/>
      <c r="NSH135" s="132"/>
      <c r="NSI135" s="132"/>
      <c r="NSJ135" s="132"/>
      <c r="NSK135" s="132"/>
      <c r="NSL135" s="132"/>
      <c r="NSM135" s="132"/>
      <c r="NSN135" s="132"/>
      <c r="NSO135" s="132"/>
      <c r="NSP135" s="132"/>
      <c r="NSQ135" s="132"/>
      <c r="NSR135" s="132"/>
      <c r="NSS135" s="132"/>
      <c r="NST135" s="132"/>
      <c r="NSU135" s="132"/>
      <c r="NSV135" s="132"/>
      <c r="NSW135" s="132"/>
      <c r="NSX135" s="132"/>
      <c r="NSY135" s="132"/>
      <c r="NSZ135" s="132"/>
      <c r="NTA135" s="132"/>
      <c r="NTB135" s="132"/>
      <c r="NTC135" s="132"/>
      <c r="NTD135" s="132"/>
      <c r="NTE135" s="132"/>
      <c r="NTF135" s="132"/>
      <c r="NTG135" s="132"/>
      <c r="NTH135" s="132"/>
      <c r="NTI135" s="132"/>
      <c r="NTJ135" s="132"/>
      <c r="NTK135" s="132"/>
      <c r="NTL135" s="132"/>
      <c r="NTM135" s="132"/>
      <c r="NTN135" s="132"/>
      <c r="NTO135" s="132"/>
      <c r="NTP135" s="132"/>
      <c r="NTQ135" s="132"/>
      <c r="NTR135" s="132"/>
      <c r="NTS135" s="132"/>
      <c r="NTT135" s="132"/>
      <c r="NTU135" s="132"/>
      <c r="NTV135" s="132"/>
      <c r="NTW135" s="132"/>
      <c r="NTX135" s="132"/>
      <c r="NTY135" s="132"/>
      <c r="NTZ135" s="132"/>
      <c r="NUA135" s="132"/>
      <c r="NUB135" s="132"/>
      <c r="NUC135" s="132"/>
      <c r="NUD135" s="132"/>
      <c r="NUE135" s="132"/>
      <c r="NUF135" s="132"/>
      <c r="NUG135" s="132"/>
      <c r="NUH135" s="132"/>
      <c r="NUI135" s="132"/>
      <c r="NUJ135" s="132"/>
      <c r="NUK135" s="132"/>
      <c r="NUL135" s="132"/>
      <c r="NUM135" s="132"/>
      <c r="NUN135" s="132"/>
      <c r="NUO135" s="132"/>
      <c r="NUP135" s="132"/>
      <c r="NUQ135" s="132"/>
      <c r="NUR135" s="132"/>
      <c r="NUS135" s="132"/>
      <c r="NUT135" s="132"/>
      <c r="NUU135" s="132"/>
      <c r="NUV135" s="132"/>
      <c r="NUW135" s="132"/>
      <c r="NUX135" s="132"/>
      <c r="NUY135" s="132"/>
      <c r="NUZ135" s="132"/>
      <c r="NVA135" s="132"/>
      <c r="NVB135" s="132"/>
      <c r="NVC135" s="132"/>
      <c r="NVD135" s="132"/>
      <c r="NVE135" s="132"/>
      <c r="NVF135" s="132"/>
      <c r="NVG135" s="132"/>
      <c r="NVH135" s="132"/>
      <c r="NVI135" s="132"/>
      <c r="NVJ135" s="132"/>
      <c r="NVK135" s="132"/>
      <c r="NVL135" s="132"/>
      <c r="NVM135" s="132"/>
      <c r="NVN135" s="132"/>
      <c r="NVO135" s="132"/>
      <c r="NVP135" s="132"/>
      <c r="NVQ135" s="132"/>
      <c r="NVR135" s="132"/>
      <c r="NVS135" s="132"/>
      <c r="NVT135" s="132"/>
      <c r="NVU135" s="132"/>
      <c r="NVV135" s="132"/>
      <c r="NVW135" s="132"/>
      <c r="NVX135" s="132"/>
      <c r="NVY135" s="132"/>
      <c r="NVZ135" s="132"/>
      <c r="NWA135" s="132"/>
      <c r="NWB135" s="132"/>
      <c r="NWC135" s="132"/>
      <c r="NWD135" s="132"/>
      <c r="NWE135" s="132"/>
      <c r="NWF135" s="132"/>
      <c r="NWG135" s="132"/>
      <c r="NWH135" s="132"/>
      <c r="NWI135" s="132"/>
      <c r="NWJ135" s="132"/>
      <c r="NWK135" s="132"/>
      <c r="NWL135" s="132"/>
      <c r="NWM135" s="132"/>
      <c r="NWN135" s="132"/>
      <c r="NWO135" s="132"/>
      <c r="NWP135" s="132"/>
      <c r="NWQ135" s="132"/>
      <c r="NWR135" s="132"/>
      <c r="NWS135" s="132"/>
      <c r="NWT135" s="132"/>
      <c r="NWU135" s="132"/>
      <c r="NWV135" s="132"/>
      <c r="NWW135" s="132"/>
      <c r="NWX135" s="132"/>
      <c r="NWY135" s="132"/>
      <c r="NWZ135" s="132"/>
      <c r="NXA135" s="132"/>
      <c r="NXB135" s="132"/>
      <c r="NXC135" s="132"/>
      <c r="NXD135" s="132"/>
      <c r="NXE135" s="132"/>
      <c r="NXF135" s="132"/>
      <c r="NXG135" s="132"/>
      <c r="NXH135" s="132"/>
      <c r="NXI135" s="132"/>
      <c r="NXJ135" s="132"/>
      <c r="NXK135" s="132"/>
      <c r="NXL135" s="132"/>
      <c r="NXM135" s="132"/>
      <c r="NXN135" s="132"/>
      <c r="NXO135" s="132"/>
      <c r="NXP135" s="132"/>
      <c r="NXQ135" s="132"/>
      <c r="NXR135" s="132"/>
      <c r="NXS135" s="132"/>
      <c r="NXT135" s="132"/>
      <c r="NXU135" s="132"/>
      <c r="NXV135" s="132"/>
      <c r="NXW135" s="132"/>
      <c r="NXX135" s="132"/>
      <c r="NXY135" s="132"/>
      <c r="NXZ135" s="132"/>
      <c r="NYA135" s="132"/>
      <c r="NYB135" s="132"/>
      <c r="NYC135" s="132"/>
      <c r="NYD135" s="132"/>
      <c r="NYE135" s="132"/>
      <c r="NYF135" s="132"/>
      <c r="NYG135" s="132"/>
      <c r="NYH135" s="132"/>
      <c r="NYI135" s="132"/>
      <c r="NYJ135" s="132"/>
      <c r="NYK135" s="132"/>
      <c r="NYL135" s="132"/>
      <c r="NYM135" s="132"/>
      <c r="NYN135" s="132"/>
      <c r="NYO135" s="132"/>
      <c r="NYP135" s="132"/>
      <c r="NYQ135" s="132"/>
      <c r="NYR135" s="132"/>
      <c r="NYS135" s="132"/>
      <c r="NYT135" s="132"/>
      <c r="NYU135" s="132"/>
      <c r="NYV135" s="132"/>
      <c r="NYW135" s="132"/>
      <c r="NYX135" s="132"/>
      <c r="NYY135" s="132"/>
      <c r="NYZ135" s="132"/>
      <c r="NZA135" s="132"/>
      <c r="NZB135" s="132"/>
      <c r="NZC135" s="132"/>
      <c r="NZD135" s="132"/>
      <c r="NZE135" s="132"/>
      <c r="NZF135" s="132"/>
      <c r="NZG135" s="132"/>
      <c r="NZH135" s="132"/>
      <c r="NZI135" s="132"/>
      <c r="NZJ135" s="132"/>
      <c r="NZK135" s="132"/>
      <c r="NZL135" s="132"/>
      <c r="NZM135" s="132"/>
      <c r="NZN135" s="132"/>
      <c r="NZO135" s="132"/>
      <c r="NZP135" s="132"/>
      <c r="NZQ135" s="132"/>
      <c r="NZR135" s="132"/>
      <c r="NZS135" s="132"/>
      <c r="NZT135" s="132"/>
      <c r="NZU135" s="132"/>
      <c r="NZV135" s="132"/>
      <c r="NZW135" s="132"/>
      <c r="NZX135" s="132"/>
      <c r="NZY135" s="132"/>
      <c r="NZZ135" s="132"/>
      <c r="OAA135" s="132"/>
      <c r="OAB135" s="132"/>
      <c r="OAC135" s="132"/>
      <c r="OAD135" s="132"/>
      <c r="OAE135" s="132"/>
      <c r="OAF135" s="132"/>
      <c r="OAG135" s="132"/>
      <c r="OAH135" s="132"/>
      <c r="OAI135" s="132"/>
      <c r="OAJ135" s="132"/>
      <c r="OAK135" s="132"/>
      <c r="OAL135" s="132"/>
      <c r="OAM135" s="132"/>
      <c r="OAN135" s="132"/>
      <c r="OAO135" s="132"/>
      <c r="OAP135" s="132"/>
      <c r="OAQ135" s="132"/>
      <c r="OAR135" s="132"/>
      <c r="OAS135" s="132"/>
      <c r="OAT135" s="132"/>
      <c r="OAU135" s="132"/>
      <c r="OAV135" s="132"/>
      <c r="OAW135" s="132"/>
      <c r="OAX135" s="132"/>
      <c r="OAY135" s="132"/>
      <c r="OAZ135" s="132"/>
      <c r="OBA135" s="132"/>
      <c r="OBB135" s="132"/>
      <c r="OBC135" s="132"/>
      <c r="OBD135" s="132"/>
      <c r="OBE135" s="132"/>
      <c r="OBF135" s="132"/>
      <c r="OBG135" s="132"/>
      <c r="OBH135" s="132"/>
      <c r="OBI135" s="132"/>
      <c r="OBJ135" s="132"/>
      <c r="OBK135" s="132"/>
      <c r="OBL135" s="132"/>
      <c r="OBM135" s="132"/>
      <c r="OBN135" s="132"/>
      <c r="OBO135" s="132"/>
      <c r="OBP135" s="132"/>
      <c r="OBQ135" s="132"/>
      <c r="OBR135" s="132"/>
      <c r="OBS135" s="132"/>
      <c r="OBT135" s="132"/>
      <c r="OBU135" s="132"/>
      <c r="OBV135" s="132"/>
      <c r="OBW135" s="132"/>
      <c r="OBX135" s="132"/>
      <c r="OBY135" s="132"/>
      <c r="OBZ135" s="132"/>
      <c r="OCA135" s="132"/>
      <c r="OCB135" s="132"/>
      <c r="OCC135" s="132"/>
      <c r="OCD135" s="132"/>
      <c r="OCE135" s="132"/>
      <c r="OCF135" s="132"/>
      <c r="OCG135" s="132"/>
      <c r="OCH135" s="132"/>
      <c r="OCI135" s="132"/>
      <c r="OCJ135" s="132"/>
      <c r="OCK135" s="132"/>
      <c r="OCL135" s="132"/>
      <c r="OCM135" s="132"/>
      <c r="OCN135" s="132"/>
      <c r="OCO135" s="132"/>
      <c r="OCP135" s="132"/>
      <c r="OCQ135" s="132"/>
      <c r="OCR135" s="132"/>
      <c r="OCS135" s="132"/>
      <c r="OCT135" s="132"/>
      <c r="OCU135" s="132"/>
      <c r="OCV135" s="132"/>
      <c r="OCW135" s="132"/>
      <c r="OCX135" s="132"/>
      <c r="OCY135" s="132"/>
      <c r="OCZ135" s="132"/>
      <c r="ODA135" s="132"/>
      <c r="ODB135" s="132"/>
      <c r="ODC135" s="132"/>
      <c r="ODD135" s="132"/>
      <c r="ODE135" s="132"/>
      <c r="ODF135" s="132"/>
      <c r="ODG135" s="132"/>
      <c r="ODH135" s="132"/>
      <c r="ODI135" s="132"/>
      <c r="ODJ135" s="132"/>
      <c r="ODK135" s="132"/>
      <c r="ODL135" s="132"/>
      <c r="ODM135" s="132"/>
      <c r="ODN135" s="132"/>
      <c r="ODO135" s="132"/>
      <c r="ODP135" s="132"/>
      <c r="ODQ135" s="132"/>
      <c r="ODR135" s="132"/>
      <c r="ODS135" s="132"/>
      <c r="ODT135" s="132"/>
      <c r="ODU135" s="132"/>
      <c r="ODV135" s="132"/>
      <c r="ODW135" s="132"/>
      <c r="ODX135" s="132"/>
      <c r="ODY135" s="132"/>
      <c r="ODZ135" s="132"/>
      <c r="OEA135" s="132"/>
      <c r="OEB135" s="132"/>
      <c r="OEC135" s="132"/>
      <c r="OED135" s="132"/>
      <c r="OEE135" s="132"/>
      <c r="OEF135" s="132"/>
      <c r="OEG135" s="132"/>
      <c r="OEH135" s="132"/>
      <c r="OEI135" s="132"/>
      <c r="OEJ135" s="132"/>
      <c r="OEK135" s="132"/>
      <c r="OEL135" s="132"/>
      <c r="OEM135" s="132"/>
      <c r="OEN135" s="132"/>
      <c r="OEO135" s="132"/>
      <c r="OEP135" s="132"/>
      <c r="OEQ135" s="132"/>
      <c r="OER135" s="132"/>
      <c r="OES135" s="132"/>
      <c r="OET135" s="132"/>
      <c r="OEU135" s="132"/>
      <c r="OEV135" s="132"/>
      <c r="OEW135" s="132"/>
      <c r="OEX135" s="132"/>
      <c r="OEY135" s="132"/>
      <c r="OEZ135" s="132"/>
      <c r="OFA135" s="132"/>
      <c r="OFB135" s="132"/>
      <c r="OFC135" s="132"/>
      <c r="OFD135" s="132"/>
      <c r="OFE135" s="132"/>
      <c r="OFF135" s="132"/>
      <c r="OFG135" s="132"/>
      <c r="OFH135" s="132"/>
      <c r="OFI135" s="132"/>
      <c r="OFJ135" s="132"/>
      <c r="OFK135" s="132"/>
      <c r="OFL135" s="132"/>
      <c r="OFM135" s="132"/>
      <c r="OFN135" s="132"/>
      <c r="OFO135" s="132"/>
      <c r="OFP135" s="132"/>
      <c r="OFQ135" s="132"/>
      <c r="OFR135" s="132"/>
      <c r="OFS135" s="132"/>
      <c r="OFT135" s="132"/>
      <c r="OFU135" s="132"/>
      <c r="OFV135" s="132"/>
      <c r="OFW135" s="132"/>
      <c r="OFX135" s="132"/>
      <c r="OFY135" s="132"/>
      <c r="OFZ135" s="132"/>
      <c r="OGA135" s="132"/>
      <c r="OGB135" s="132"/>
      <c r="OGC135" s="132"/>
      <c r="OGD135" s="132"/>
      <c r="OGE135" s="132"/>
      <c r="OGF135" s="132"/>
      <c r="OGG135" s="132"/>
      <c r="OGH135" s="132"/>
      <c r="OGI135" s="132"/>
      <c r="OGJ135" s="132"/>
      <c r="OGK135" s="132"/>
      <c r="OGL135" s="132"/>
      <c r="OGM135" s="132"/>
      <c r="OGN135" s="132"/>
      <c r="OGO135" s="132"/>
      <c r="OGP135" s="132"/>
      <c r="OGQ135" s="132"/>
      <c r="OGR135" s="132"/>
      <c r="OGS135" s="132"/>
      <c r="OGT135" s="132"/>
      <c r="OGU135" s="132"/>
      <c r="OGV135" s="132"/>
      <c r="OGW135" s="132"/>
      <c r="OGX135" s="132"/>
      <c r="OGY135" s="132"/>
      <c r="OGZ135" s="132"/>
      <c r="OHA135" s="132"/>
      <c r="OHB135" s="132"/>
      <c r="OHC135" s="132"/>
      <c r="OHD135" s="132"/>
      <c r="OHE135" s="132"/>
      <c r="OHF135" s="132"/>
      <c r="OHG135" s="132"/>
      <c r="OHH135" s="132"/>
      <c r="OHI135" s="132"/>
      <c r="OHJ135" s="132"/>
      <c r="OHK135" s="132"/>
      <c r="OHL135" s="132"/>
      <c r="OHM135" s="132"/>
      <c r="OHN135" s="132"/>
      <c r="OHO135" s="132"/>
      <c r="OHP135" s="132"/>
      <c r="OHQ135" s="132"/>
      <c r="OHR135" s="132"/>
      <c r="OHS135" s="132"/>
      <c r="OHT135" s="132"/>
      <c r="OHU135" s="132"/>
      <c r="OHV135" s="132"/>
      <c r="OHW135" s="132"/>
      <c r="OHX135" s="132"/>
      <c r="OHY135" s="132"/>
      <c r="OHZ135" s="132"/>
      <c r="OIA135" s="132"/>
      <c r="OIB135" s="132"/>
      <c r="OIC135" s="132"/>
      <c r="OID135" s="132"/>
      <c r="OIE135" s="132"/>
      <c r="OIF135" s="132"/>
      <c r="OIG135" s="132"/>
      <c r="OIH135" s="132"/>
      <c r="OII135" s="132"/>
      <c r="OIJ135" s="132"/>
      <c r="OIK135" s="132"/>
      <c r="OIL135" s="132"/>
      <c r="OIM135" s="132"/>
      <c r="OIN135" s="132"/>
      <c r="OIO135" s="132"/>
      <c r="OIP135" s="132"/>
      <c r="OIQ135" s="132"/>
      <c r="OIR135" s="132"/>
      <c r="OIS135" s="132"/>
      <c r="OIT135" s="132"/>
      <c r="OIU135" s="132"/>
      <c r="OIV135" s="132"/>
      <c r="OIW135" s="132"/>
      <c r="OIX135" s="132"/>
      <c r="OIY135" s="132"/>
      <c r="OIZ135" s="132"/>
      <c r="OJA135" s="132"/>
      <c r="OJB135" s="132"/>
      <c r="OJC135" s="132"/>
      <c r="OJD135" s="132"/>
      <c r="OJE135" s="132"/>
      <c r="OJF135" s="132"/>
      <c r="OJG135" s="132"/>
      <c r="OJH135" s="132"/>
      <c r="OJI135" s="132"/>
      <c r="OJJ135" s="132"/>
      <c r="OJK135" s="132"/>
      <c r="OJL135" s="132"/>
      <c r="OJM135" s="132"/>
      <c r="OJN135" s="132"/>
      <c r="OJO135" s="132"/>
      <c r="OJP135" s="132"/>
      <c r="OJQ135" s="132"/>
      <c r="OJR135" s="132"/>
      <c r="OJS135" s="132"/>
      <c r="OJT135" s="132"/>
      <c r="OJU135" s="132"/>
      <c r="OJV135" s="132"/>
      <c r="OJW135" s="132"/>
      <c r="OJX135" s="132"/>
      <c r="OJY135" s="132"/>
      <c r="OJZ135" s="132"/>
      <c r="OKA135" s="132"/>
      <c r="OKB135" s="132"/>
      <c r="OKC135" s="132"/>
      <c r="OKD135" s="132"/>
      <c r="OKE135" s="132"/>
      <c r="OKF135" s="132"/>
      <c r="OKG135" s="132"/>
      <c r="OKH135" s="132"/>
      <c r="OKI135" s="132"/>
      <c r="OKJ135" s="132"/>
      <c r="OKK135" s="132"/>
      <c r="OKL135" s="132"/>
      <c r="OKM135" s="132"/>
      <c r="OKN135" s="132"/>
      <c r="OKO135" s="132"/>
      <c r="OKP135" s="132"/>
      <c r="OKQ135" s="132"/>
      <c r="OKR135" s="132"/>
      <c r="OKS135" s="132"/>
      <c r="OKT135" s="132"/>
      <c r="OKU135" s="132"/>
      <c r="OKV135" s="132"/>
      <c r="OKW135" s="132"/>
      <c r="OKX135" s="132"/>
      <c r="OKY135" s="132"/>
      <c r="OKZ135" s="132"/>
      <c r="OLA135" s="132"/>
      <c r="OLB135" s="132"/>
      <c r="OLC135" s="132"/>
      <c r="OLD135" s="132"/>
      <c r="OLE135" s="132"/>
      <c r="OLF135" s="132"/>
      <c r="OLG135" s="132"/>
      <c r="OLH135" s="132"/>
      <c r="OLI135" s="132"/>
      <c r="OLJ135" s="132"/>
      <c r="OLK135" s="132"/>
      <c r="OLL135" s="132"/>
      <c r="OLM135" s="132"/>
      <c r="OLN135" s="132"/>
      <c r="OLO135" s="132"/>
      <c r="OLP135" s="132"/>
      <c r="OLQ135" s="132"/>
      <c r="OLR135" s="132"/>
      <c r="OLS135" s="132"/>
      <c r="OLT135" s="132"/>
      <c r="OLU135" s="132"/>
      <c r="OLV135" s="132"/>
      <c r="OLW135" s="132"/>
      <c r="OLX135" s="132"/>
      <c r="OLY135" s="132"/>
      <c r="OLZ135" s="132"/>
      <c r="OMA135" s="132"/>
      <c r="OMB135" s="132"/>
      <c r="OMC135" s="132"/>
      <c r="OMD135" s="132"/>
      <c r="OME135" s="132"/>
      <c r="OMF135" s="132"/>
      <c r="OMG135" s="132"/>
      <c r="OMH135" s="132"/>
      <c r="OMI135" s="132"/>
      <c r="OMJ135" s="132"/>
      <c r="OMK135" s="132"/>
      <c r="OML135" s="132"/>
      <c r="OMM135" s="132"/>
      <c r="OMN135" s="132"/>
      <c r="OMO135" s="132"/>
      <c r="OMP135" s="132"/>
      <c r="OMQ135" s="132"/>
      <c r="OMR135" s="132"/>
      <c r="OMS135" s="132"/>
      <c r="OMT135" s="132"/>
      <c r="OMU135" s="132"/>
      <c r="OMV135" s="132"/>
      <c r="OMW135" s="132"/>
      <c r="OMX135" s="132"/>
      <c r="OMY135" s="132"/>
      <c r="OMZ135" s="132"/>
      <c r="ONA135" s="132"/>
      <c r="ONB135" s="132"/>
      <c r="ONC135" s="132"/>
      <c r="OND135" s="132"/>
      <c r="ONE135" s="132"/>
      <c r="ONF135" s="132"/>
      <c r="ONG135" s="132"/>
      <c r="ONH135" s="132"/>
      <c r="ONI135" s="132"/>
      <c r="ONJ135" s="132"/>
      <c r="ONK135" s="132"/>
      <c r="ONL135" s="132"/>
      <c r="ONM135" s="132"/>
      <c r="ONN135" s="132"/>
      <c r="ONO135" s="132"/>
      <c r="ONP135" s="132"/>
      <c r="ONQ135" s="132"/>
      <c r="ONR135" s="132"/>
      <c r="ONS135" s="132"/>
      <c r="ONT135" s="132"/>
      <c r="ONU135" s="132"/>
      <c r="ONV135" s="132"/>
      <c r="ONW135" s="132"/>
      <c r="ONX135" s="132"/>
      <c r="ONY135" s="132"/>
      <c r="ONZ135" s="132"/>
      <c r="OOA135" s="132"/>
      <c r="OOB135" s="132"/>
      <c r="OOC135" s="132"/>
      <c r="OOD135" s="132"/>
      <c r="OOE135" s="132"/>
      <c r="OOF135" s="132"/>
      <c r="OOG135" s="132"/>
      <c r="OOH135" s="132"/>
      <c r="OOI135" s="132"/>
      <c r="OOJ135" s="132"/>
      <c r="OOK135" s="132"/>
      <c r="OOL135" s="132"/>
      <c r="OOM135" s="132"/>
      <c r="OON135" s="132"/>
      <c r="OOO135" s="132"/>
      <c r="OOP135" s="132"/>
      <c r="OOQ135" s="132"/>
      <c r="OOR135" s="132"/>
      <c r="OOS135" s="132"/>
      <c r="OOT135" s="132"/>
      <c r="OOU135" s="132"/>
      <c r="OOV135" s="132"/>
      <c r="OOW135" s="132"/>
      <c r="OOX135" s="132"/>
      <c r="OOY135" s="132"/>
      <c r="OOZ135" s="132"/>
      <c r="OPA135" s="132"/>
      <c r="OPB135" s="132"/>
      <c r="OPC135" s="132"/>
      <c r="OPD135" s="132"/>
      <c r="OPE135" s="132"/>
      <c r="OPF135" s="132"/>
      <c r="OPG135" s="132"/>
      <c r="OPH135" s="132"/>
      <c r="OPI135" s="132"/>
      <c r="OPJ135" s="132"/>
      <c r="OPK135" s="132"/>
      <c r="OPL135" s="132"/>
      <c r="OPM135" s="132"/>
      <c r="OPN135" s="132"/>
      <c r="OPO135" s="132"/>
      <c r="OPP135" s="132"/>
      <c r="OPQ135" s="132"/>
      <c r="OPR135" s="132"/>
      <c r="OPS135" s="132"/>
      <c r="OPT135" s="132"/>
      <c r="OPU135" s="132"/>
      <c r="OPV135" s="132"/>
      <c r="OPW135" s="132"/>
      <c r="OPX135" s="132"/>
      <c r="OPY135" s="132"/>
      <c r="OPZ135" s="132"/>
      <c r="OQA135" s="132"/>
      <c r="OQB135" s="132"/>
      <c r="OQC135" s="132"/>
      <c r="OQD135" s="132"/>
      <c r="OQE135" s="132"/>
      <c r="OQF135" s="132"/>
      <c r="OQG135" s="132"/>
      <c r="OQH135" s="132"/>
      <c r="OQI135" s="132"/>
      <c r="OQJ135" s="132"/>
      <c r="OQK135" s="132"/>
      <c r="OQL135" s="132"/>
      <c r="OQM135" s="132"/>
      <c r="OQN135" s="132"/>
      <c r="OQO135" s="132"/>
      <c r="OQP135" s="132"/>
      <c r="OQQ135" s="132"/>
      <c r="OQR135" s="132"/>
      <c r="OQS135" s="132"/>
      <c r="OQT135" s="132"/>
      <c r="OQU135" s="132"/>
      <c r="OQV135" s="132"/>
      <c r="OQW135" s="132"/>
      <c r="OQX135" s="132"/>
      <c r="OQY135" s="132"/>
      <c r="OQZ135" s="132"/>
      <c r="ORA135" s="132"/>
      <c r="ORB135" s="132"/>
      <c r="ORC135" s="132"/>
      <c r="ORD135" s="132"/>
      <c r="ORE135" s="132"/>
      <c r="ORF135" s="132"/>
      <c r="ORG135" s="132"/>
      <c r="ORH135" s="132"/>
      <c r="ORI135" s="132"/>
      <c r="ORJ135" s="132"/>
      <c r="ORK135" s="132"/>
      <c r="ORL135" s="132"/>
      <c r="ORM135" s="132"/>
      <c r="ORN135" s="132"/>
      <c r="ORO135" s="132"/>
      <c r="ORP135" s="132"/>
      <c r="ORQ135" s="132"/>
      <c r="ORR135" s="132"/>
      <c r="ORS135" s="132"/>
      <c r="ORT135" s="132"/>
      <c r="ORU135" s="132"/>
      <c r="ORV135" s="132"/>
      <c r="ORW135" s="132"/>
      <c r="ORX135" s="132"/>
      <c r="ORY135" s="132"/>
      <c r="ORZ135" s="132"/>
      <c r="OSA135" s="132"/>
      <c r="OSB135" s="132"/>
      <c r="OSC135" s="132"/>
      <c r="OSD135" s="132"/>
      <c r="OSE135" s="132"/>
      <c r="OSF135" s="132"/>
      <c r="OSG135" s="132"/>
      <c r="OSH135" s="132"/>
      <c r="OSI135" s="132"/>
      <c r="OSJ135" s="132"/>
      <c r="OSK135" s="132"/>
      <c r="OSL135" s="132"/>
      <c r="OSM135" s="132"/>
      <c r="OSN135" s="132"/>
      <c r="OSO135" s="132"/>
      <c r="OSP135" s="132"/>
      <c r="OSQ135" s="132"/>
      <c r="OSR135" s="132"/>
      <c r="OSS135" s="132"/>
      <c r="OST135" s="132"/>
      <c r="OSU135" s="132"/>
      <c r="OSV135" s="132"/>
      <c r="OSW135" s="132"/>
      <c r="OSX135" s="132"/>
      <c r="OSY135" s="132"/>
      <c r="OSZ135" s="132"/>
      <c r="OTA135" s="132"/>
      <c r="OTB135" s="132"/>
      <c r="OTC135" s="132"/>
      <c r="OTD135" s="132"/>
      <c r="OTE135" s="132"/>
      <c r="OTF135" s="132"/>
      <c r="OTG135" s="132"/>
      <c r="OTH135" s="132"/>
      <c r="OTI135" s="132"/>
      <c r="OTJ135" s="132"/>
      <c r="OTK135" s="132"/>
      <c r="OTL135" s="132"/>
      <c r="OTM135" s="132"/>
      <c r="OTN135" s="132"/>
      <c r="OTO135" s="132"/>
      <c r="OTP135" s="132"/>
      <c r="OTQ135" s="132"/>
      <c r="OTR135" s="132"/>
      <c r="OTS135" s="132"/>
      <c r="OTT135" s="132"/>
      <c r="OTU135" s="132"/>
      <c r="OTV135" s="132"/>
      <c r="OTW135" s="132"/>
      <c r="OTX135" s="132"/>
      <c r="OTY135" s="132"/>
      <c r="OTZ135" s="132"/>
      <c r="OUA135" s="132"/>
      <c r="OUB135" s="132"/>
      <c r="OUC135" s="132"/>
      <c r="OUD135" s="132"/>
      <c r="OUE135" s="132"/>
      <c r="OUF135" s="132"/>
      <c r="OUG135" s="132"/>
      <c r="OUH135" s="132"/>
      <c r="OUI135" s="132"/>
      <c r="OUJ135" s="132"/>
      <c r="OUK135" s="132"/>
      <c r="OUL135" s="132"/>
      <c r="OUM135" s="132"/>
      <c r="OUN135" s="132"/>
      <c r="OUO135" s="132"/>
      <c r="OUP135" s="132"/>
      <c r="OUQ135" s="132"/>
      <c r="OUR135" s="132"/>
      <c r="OUS135" s="132"/>
      <c r="OUT135" s="132"/>
      <c r="OUU135" s="132"/>
      <c r="OUV135" s="132"/>
      <c r="OUW135" s="132"/>
      <c r="OUX135" s="132"/>
      <c r="OUY135" s="132"/>
      <c r="OUZ135" s="132"/>
      <c r="OVA135" s="132"/>
      <c r="OVB135" s="132"/>
      <c r="OVC135" s="132"/>
      <c r="OVD135" s="132"/>
      <c r="OVE135" s="132"/>
      <c r="OVF135" s="132"/>
      <c r="OVG135" s="132"/>
      <c r="OVH135" s="132"/>
      <c r="OVI135" s="132"/>
      <c r="OVJ135" s="132"/>
      <c r="OVK135" s="132"/>
      <c r="OVL135" s="132"/>
      <c r="OVM135" s="132"/>
      <c r="OVN135" s="132"/>
      <c r="OVO135" s="132"/>
      <c r="OVP135" s="132"/>
      <c r="OVQ135" s="132"/>
      <c r="OVR135" s="132"/>
      <c r="OVS135" s="132"/>
      <c r="OVT135" s="132"/>
      <c r="OVU135" s="132"/>
      <c r="OVV135" s="132"/>
      <c r="OVW135" s="132"/>
      <c r="OVX135" s="132"/>
      <c r="OVY135" s="132"/>
      <c r="OVZ135" s="132"/>
      <c r="OWA135" s="132"/>
      <c r="OWB135" s="132"/>
      <c r="OWC135" s="132"/>
      <c r="OWD135" s="132"/>
      <c r="OWE135" s="132"/>
      <c r="OWF135" s="132"/>
      <c r="OWG135" s="132"/>
      <c r="OWH135" s="132"/>
      <c r="OWI135" s="132"/>
      <c r="OWJ135" s="132"/>
      <c r="OWK135" s="132"/>
      <c r="OWL135" s="132"/>
      <c r="OWM135" s="132"/>
      <c r="OWN135" s="132"/>
      <c r="OWO135" s="132"/>
      <c r="OWP135" s="132"/>
      <c r="OWQ135" s="132"/>
      <c r="OWR135" s="132"/>
      <c r="OWS135" s="132"/>
      <c r="OWT135" s="132"/>
      <c r="OWU135" s="132"/>
      <c r="OWV135" s="132"/>
      <c r="OWW135" s="132"/>
      <c r="OWX135" s="132"/>
      <c r="OWY135" s="132"/>
      <c r="OWZ135" s="132"/>
      <c r="OXA135" s="132"/>
      <c r="OXB135" s="132"/>
      <c r="OXC135" s="132"/>
      <c r="OXD135" s="132"/>
      <c r="OXE135" s="132"/>
      <c r="OXF135" s="132"/>
      <c r="OXG135" s="132"/>
      <c r="OXH135" s="132"/>
      <c r="OXI135" s="132"/>
      <c r="OXJ135" s="132"/>
      <c r="OXK135" s="132"/>
      <c r="OXL135" s="132"/>
      <c r="OXM135" s="132"/>
      <c r="OXN135" s="132"/>
      <c r="OXO135" s="132"/>
      <c r="OXP135" s="132"/>
      <c r="OXQ135" s="132"/>
      <c r="OXR135" s="132"/>
      <c r="OXS135" s="132"/>
      <c r="OXT135" s="132"/>
      <c r="OXU135" s="132"/>
      <c r="OXV135" s="132"/>
      <c r="OXW135" s="132"/>
      <c r="OXX135" s="132"/>
      <c r="OXY135" s="132"/>
      <c r="OXZ135" s="132"/>
      <c r="OYA135" s="132"/>
      <c r="OYB135" s="132"/>
      <c r="OYC135" s="132"/>
      <c r="OYD135" s="132"/>
      <c r="OYE135" s="132"/>
      <c r="OYF135" s="132"/>
      <c r="OYG135" s="132"/>
      <c r="OYH135" s="132"/>
      <c r="OYI135" s="132"/>
      <c r="OYJ135" s="132"/>
      <c r="OYK135" s="132"/>
      <c r="OYL135" s="132"/>
      <c r="OYM135" s="132"/>
      <c r="OYN135" s="132"/>
      <c r="OYO135" s="132"/>
      <c r="OYP135" s="132"/>
      <c r="OYQ135" s="132"/>
      <c r="OYR135" s="132"/>
      <c r="OYS135" s="132"/>
      <c r="OYT135" s="132"/>
      <c r="OYU135" s="132"/>
      <c r="OYV135" s="132"/>
      <c r="OYW135" s="132"/>
      <c r="OYX135" s="132"/>
      <c r="OYY135" s="132"/>
      <c r="OYZ135" s="132"/>
      <c r="OZA135" s="132"/>
      <c r="OZB135" s="132"/>
      <c r="OZC135" s="132"/>
      <c r="OZD135" s="132"/>
      <c r="OZE135" s="132"/>
      <c r="OZF135" s="132"/>
      <c r="OZG135" s="132"/>
      <c r="OZH135" s="132"/>
      <c r="OZI135" s="132"/>
      <c r="OZJ135" s="132"/>
      <c r="OZK135" s="132"/>
      <c r="OZL135" s="132"/>
      <c r="OZM135" s="132"/>
      <c r="OZN135" s="132"/>
      <c r="OZO135" s="132"/>
      <c r="OZP135" s="132"/>
      <c r="OZQ135" s="132"/>
      <c r="OZR135" s="132"/>
      <c r="OZS135" s="132"/>
      <c r="OZT135" s="132"/>
      <c r="OZU135" s="132"/>
      <c r="OZV135" s="132"/>
      <c r="OZW135" s="132"/>
      <c r="OZX135" s="132"/>
      <c r="OZY135" s="132"/>
      <c r="OZZ135" s="132"/>
      <c r="PAA135" s="132"/>
      <c r="PAB135" s="132"/>
      <c r="PAC135" s="132"/>
      <c r="PAD135" s="132"/>
      <c r="PAE135" s="132"/>
      <c r="PAF135" s="132"/>
      <c r="PAG135" s="132"/>
      <c r="PAH135" s="132"/>
      <c r="PAI135" s="132"/>
      <c r="PAJ135" s="132"/>
      <c r="PAK135" s="132"/>
      <c r="PAL135" s="132"/>
      <c r="PAM135" s="132"/>
      <c r="PAN135" s="132"/>
      <c r="PAO135" s="132"/>
      <c r="PAP135" s="132"/>
      <c r="PAQ135" s="132"/>
      <c r="PAR135" s="132"/>
      <c r="PAS135" s="132"/>
      <c r="PAT135" s="132"/>
      <c r="PAU135" s="132"/>
      <c r="PAV135" s="132"/>
      <c r="PAW135" s="132"/>
      <c r="PAX135" s="132"/>
      <c r="PAY135" s="132"/>
      <c r="PAZ135" s="132"/>
      <c r="PBA135" s="132"/>
      <c r="PBB135" s="132"/>
      <c r="PBC135" s="132"/>
      <c r="PBD135" s="132"/>
      <c r="PBE135" s="132"/>
      <c r="PBF135" s="132"/>
      <c r="PBG135" s="132"/>
      <c r="PBH135" s="132"/>
      <c r="PBI135" s="132"/>
      <c r="PBJ135" s="132"/>
      <c r="PBK135" s="132"/>
      <c r="PBL135" s="132"/>
      <c r="PBM135" s="132"/>
      <c r="PBN135" s="132"/>
      <c r="PBO135" s="132"/>
      <c r="PBP135" s="132"/>
      <c r="PBQ135" s="132"/>
      <c r="PBR135" s="132"/>
      <c r="PBS135" s="132"/>
      <c r="PBT135" s="132"/>
      <c r="PBU135" s="132"/>
      <c r="PBV135" s="132"/>
      <c r="PBW135" s="132"/>
      <c r="PBX135" s="132"/>
      <c r="PBY135" s="132"/>
      <c r="PBZ135" s="132"/>
      <c r="PCA135" s="132"/>
      <c r="PCB135" s="132"/>
      <c r="PCC135" s="132"/>
      <c r="PCD135" s="132"/>
      <c r="PCE135" s="132"/>
      <c r="PCF135" s="132"/>
      <c r="PCG135" s="132"/>
      <c r="PCH135" s="132"/>
      <c r="PCI135" s="132"/>
      <c r="PCJ135" s="132"/>
      <c r="PCK135" s="132"/>
      <c r="PCL135" s="132"/>
      <c r="PCM135" s="132"/>
      <c r="PCN135" s="132"/>
      <c r="PCO135" s="132"/>
      <c r="PCP135" s="132"/>
      <c r="PCQ135" s="132"/>
      <c r="PCR135" s="132"/>
      <c r="PCS135" s="132"/>
      <c r="PCT135" s="132"/>
      <c r="PCU135" s="132"/>
      <c r="PCV135" s="132"/>
      <c r="PCW135" s="132"/>
      <c r="PCX135" s="132"/>
      <c r="PCY135" s="132"/>
      <c r="PCZ135" s="132"/>
      <c r="PDA135" s="132"/>
      <c r="PDB135" s="132"/>
      <c r="PDC135" s="132"/>
      <c r="PDD135" s="132"/>
      <c r="PDE135" s="132"/>
      <c r="PDF135" s="132"/>
      <c r="PDG135" s="132"/>
      <c r="PDH135" s="132"/>
      <c r="PDI135" s="132"/>
      <c r="PDJ135" s="132"/>
      <c r="PDK135" s="132"/>
      <c r="PDL135" s="132"/>
      <c r="PDM135" s="132"/>
      <c r="PDN135" s="132"/>
      <c r="PDO135" s="132"/>
      <c r="PDP135" s="132"/>
      <c r="PDQ135" s="132"/>
      <c r="PDR135" s="132"/>
      <c r="PDS135" s="132"/>
      <c r="PDT135" s="132"/>
      <c r="PDU135" s="132"/>
      <c r="PDV135" s="132"/>
      <c r="PDW135" s="132"/>
      <c r="PDX135" s="132"/>
      <c r="PDY135" s="132"/>
      <c r="PDZ135" s="132"/>
      <c r="PEA135" s="132"/>
      <c r="PEB135" s="132"/>
      <c r="PEC135" s="132"/>
      <c r="PED135" s="132"/>
      <c r="PEE135" s="132"/>
      <c r="PEF135" s="132"/>
      <c r="PEG135" s="132"/>
      <c r="PEH135" s="132"/>
      <c r="PEI135" s="132"/>
      <c r="PEJ135" s="132"/>
      <c r="PEK135" s="132"/>
      <c r="PEL135" s="132"/>
      <c r="PEM135" s="132"/>
      <c r="PEN135" s="132"/>
      <c r="PEO135" s="132"/>
      <c r="PEP135" s="132"/>
      <c r="PEQ135" s="132"/>
      <c r="PER135" s="132"/>
      <c r="PES135" s="132"/>
      <c r="PET135" s="132"/>
      <c r="PEU135" s="132"/>
      <c r="PEV135" s="132"/>
      <c r="PEW135" s="132"/>
      <c r="PEX135" s="132"/>
      <c r="PEY135" s="132"/>
      <c r="PEZ135" s="132"/>
      <c r="PFA135" s="132"/>
      <c r="PFB135" s="132"/>
      <c r="PFC135" s="132"/>
      <c r="PFD135" s="132"/>
      <c r="PFE135" s="132"/>
      <c r="PFF135" s="132"/>
      <c r="PFG135" s="132"/>
      <c r="PFH135" s="132"/>
      <c r="PFI135" s="132"/>
      <c r="PFJ135" s="132"/>
      <c r="PFK135" s="132"/>
      <c r="PFL135" s="132"/>
      <c r="PFM135" s="132"/>
      <c r="PFN135" s="132"/>
      <c r="PFO135" s="132"/>
      <c r="PFP135" s="132"/>
      <c r="PFQ135" s="132"/>
      <c r="PFR135" s="132"/>
      <c r="PFS135" s="132"/>
      <c r="PFT135" s="132"/>
      <c r="PFU135" s="132"/>
      <c r="PFV135" s="132"/>
      <c r="PFW135" s="132"/>
      <c r="PFX135" s="132"/>
      <c r="PFY135" s="132"/>
      <c r="PFZ135" s="132"/>
      <c r="PGA135" s="132"/>
      <c r="PGB135" s="132"/>
      <c r="PGC135" s="132"/>
      <c r="PGD135" s="132"/>
      <c r="PGE135" s="132"/>
      <c r="PGF135" s="132"/>
      <c r="PGG135" s="132"/>
      <c r="PGH135" s="132"/>
      <c r="PGI135" s="132"/>
      <c r="PGJ135" s="132"/>
      <c r="PGK135" s="132"/>
      <c r="PGL135" s="132"/>
      <c r="PGM135" s="132"/>
      <c r="PGN135" s="132"/>
      <c r="PGO135" s="132"/>
      <c r="PGP135" s="132"/>
      <c r="PGQ135" s="132"/>
      <c r="PGR135" s="132"/>
      <c r="PGS135" s="132"/>
      <c r="PGT135" s="132"/>
      <c r="PGU135" s="132"/>
      <c r="PGV135" s="132"/>
      <c r="PGW135" s="132"/>
      <c r="PGX135" s="132"/>
      <c r="PGY135" s="132"/>
      <c r="PGZ135" s="132"/>
      <c r="PHA135" s="132"/>
      <c r="PHB135" s="132"/>
      <c r="PHC135" s="132"/>
      <c r="PHD135" s="132"/>
      <c r="PHE135" s="132"/>
      <c r="PHF135" s="132"/>
      <c r="PHG135" s="132"/>
      <c r="PHH135" s="132"/>
      <c r="PHI135" s="132"/>
      <c r="PHJ135" s="132"/>
      <c r="PHK135" s="132"/>
      <c r="PHL135" s="132"/>
      <c r="PHM135" s="132"/>
      <c r="PHN135" s="132"/>
      <c r="PHO135" s="132"/>
      <c r="PHP135" s="132"/>
      <c r="PHQ135" s="132"/>
      <c r="PHR135" s="132"/>
      <c r="PHS135" s="132"/>
      <c r="PHT135" s="132"/>
      <c r="PHU135" s="132"/>
      <c r="PHV135" s="132"/>
      <c r="PHW135" s="132"/>
      <c r="PHX135" s="132"/>
      <c r="PHY135" s="132"/>
      <c r="PHZ135" s="132"/>
      <c r="PIA135" s="132"/>
      <c r="PIB135" s="132"/>
      <c r="PIC135" s="132"/>
      <c r="PID135" s="132"/>
      <c r="PIE135" s="132"/>
      <c r="PIF135" s="132"/>
      <c r="PIG135" s="132"/>
      <c r="PIH135" s="132"/>
      <c r="PII135" s="132"/>
      <c r="PIJ135" s="132"/>
      <c r="PIK135" s="132"/>
      <c r="PIL135" s="132"/>
      <c r="PIM135" s="132"/>
      <c r="PIN135" s="132"/>
      <c r="PIO135" s="132"/>
      <c r="PIP135" s="132"/>
      <c r="PIQ135" s="132"/>
      <c r="PIR135" s="132"/>
      <c r="PIS135" s="132"/>
      <c r="PIT135" s="132"/>
      <c r="PIU135" s="132"/>
      <c r="PIV135" s="132"/>
      <c r="PIW135" s="132"/>
      <c r="PIX135" s="132"/>
      <c r="PIY135" s="132"/>
      <c r="PIZ135" s="132"/>
      <c r="PJA135" s="132"/>
      <c r="PJB135" s="132"/>
      <c r="PJC135" s="132"/>
      <c r="PJD135" s="132"/>
      <c r="PJE135" s="132"/>
      <c r="PJF135" s="132"/>
      <c r="PJG135" s="132"/>
      <c r="PJH135" s="132"/>
      <c r="PJI135" s="132"/>
      <c r="PJJ135" s="132"/>
      <c r="PJK135" s="132"/>
      <c r="PJL135" s="132"/>
      <c r="PJM135" s="132"/>
      <c r="PJN135" s="132"/>
      <c r="PJO135" s="132"/>
      <c r="PJP135" s="132"/>
      <c r="PJQ135" s="132"/>
      <c r="PJR135" s="132"/>
      <c r="PJS135" s="132"/>
      <c r="PJT135" s="132"/>
      <c r="PJU135" s="132"/>
      <c r="PJV135" s="132"/>
      <c r="PJW135" s="132"/>
      <c r="PJX135" s="132"/>
      <c r="PJY135" s="132"/>
      <c r="PJZ135" s="132"/>
      <c r="PKA135" s="132"/>
      <c r="PKB135" s="132"/>
      <c r="PKC135" s="132"/>
      <c r="PKD135" s="132"/>
      <c r="PKE135" s="132"/>
      <c r="PKF135" s="132"/>
      <c r="PKG135" s="132"/>
      <c r="PKH135" s="132"/>
      <c r="PKI135" s="132"/>
      <c r="PKJ135" s="132"/>
      <c r="PKK135" s="132"/>
      <c r="PKL135" s="132"/>
      <c r="PKM135" s="132"/>
      <c r="PKN135" s="132"/>
      <c r="PKO135" s="132"/>
      <c r="PKP135" s="132"/>
      <c r="PKQ135" s="132"/>
      <c r="PKR135" s="132"/>
      <c r="PKS135" s="132"/>
      <c r="PKT135" s="132"/>
      <c r="PKU135" s="132"/>
      <c r="PKV135" s="132"/>
      <c r="PKW135" s="132"/>
      <c r="PKX135" s="132"/>
      <c r="PKY135" s="132"/>
      <c r="PKZ135" s="132"/>
      <c r="PLA135" s="132"/>
      <c r="PLB135" s="132"/>
      <c r="PLC135" s="132"/>
      <c r="PLD135" s="132"/>
      <c r="PLE135" s="132"/>
      <c r="PLF135" s="132"/>
      <c r="PLG135" s="132"/>
      <c r="PLH135" s="132"/>
      <c r="PLI135" s="132"/>
      <c r="PLJ135" s="132"/>
      <c r="PLK135" s="132"/>
      <c r="PLL135" s="132"/>
      <c r="PLM135" s="132"/>
      <c r="PLN135" s="132"/>
      <c r="PLO135" s="132"/>
      <c r="PLP135" s="132"/>
      <c r="PLQ135" s="132"/>
      <c r="PLR135" s="132"/>
      <c r="PLS135" s="132"/>
      <c r="PLT135" s="132"/>
      <c r="PLU135" s="132"/>
      <c r="PLV135" s="132"/>
      <c r="PLW135" s="132"/>
      <c r="PLX135" s="132"/>
      <c r="PLY135" s="132"/>
      <c r="PLZ135" s="132"/>
      <c r="PMA135" s="132"/>
      <c r="PMB135" s="132"/>
      <c r="PMC135" s="132"/>
      <c r="PMD135" s="132"/>
      <c r="PME135" s="132"/>
      <c r="PMF135" s="132"/>
      <c r="PMG135" s="132"/>
      <c r="PMH135" s="132"/>
      <c r="PMI135" s="132"/>
      <c r="PMJ135" s="132"/>
      <c r="PMK135" s="132"/>
      <c r="PML135" s="132"/>
      <c r="PMM135" s="132"/>
      <c r="PMN135" s="132"/>
      <c r="PMO135" s="132"/>
      <c r="PMP135" s="132"/>
      <c r="PMQ135" s="132"/>
      <c r="PMR135" s="132"/>
      <c r="PMS135" s="132"/>
      <c r="PMT135" s="132"/>
      <c r="PMU135" s="132"/>
      <c r="PMV135" s="132"/>
      <c r="PMW135" s="132"/>
      <c r="PMX135" s="132"/>
      <c r="PMY135" s="132"/>
      <c r="PMZ135" s="132"/>
      <c r="PNA135" s="132"/>
      <c r="PNB135" s="132"/>
      <c r="PNC135" s="132"/>
      <c r="PND135" s="132"/>
      <c r="PNE135" s="132"/>
      <c r="PNF135" s="132"/>
      <c r="PNG135" s="132"/>
      <c r="PNH135" s="132"/>
      <c r="PNI135" s="132"/>
      <c r="PNJ135" s="132"/>
      <c r="PNK135" s="132"/>
      <c r="PNL135" s="132"/>
      <c r="PNM135" s="132"/>
      <c r="PNN135" s="132"/>
      <c r="PNO135" s="132"/>
      <c r="PNP135" s="132"/>
      <c r="PNQ135" s="132"/>
      <c r="PNR135" s="132"/>
      <c r="PNS135" s="132"/>
      <c r="PNT135" s="132"/>
      <c r="PNU135" s="132"/>
      <c r="PNV135" s="132"/>
      <c r="PNW135" s="132"/>
      <c r="PNX135" s="132"/>
      <c r="PNY135" s="132"/>
      <c r="PNZ135" s="132"/>
      <c r="POA135" s="132"/>
      <c r="POB135" s="132"/>
      <c r="POC135" s="132"/>
      <c r="POD135" s="132"/>
      <c r="POE135" s="132"/>
      <c r="POF135" s="132"/>
      <c r="POG135" s="132"/>
      <c r="POH135" s="132"/>
      <c r="POI135" s="132"/>
      <c r="POJ135" s="132"/>
      <c r="POK135" s="132"/>
      <c r="POL135" s="132"/>
      <c r="POM135" s="132"/>
      <c r="PON135" s="132"/>
      <c r="POO135" s="132"/>
      <c r="POP135" s="132"/>
      <c r="POQ135" s="132"/>
      <c r="POR135" s="132"/>
      <c r="POS135" s="132"/>
      <c r="POT135" s="132"/>
      <c r="POU135" s="132"/>
      <c r="POV135" s="132"/>
      <c r="POW135" s="132"/>
      <c r="POX135" s="132"/>
      <c r="POY135" s="132"/>
      <c r="POZ135" s="132"/>
      <c r="PPA135" s="132"/>
      <c r="PPB135" s="132"/>
      <c r="PPC135" s="132"/>
      <c r="PPD135" s="132"/>
      <c r="PPE135" s="132"/>
      <c r="PPF135" s="132"/>
      <c r="PPG135" s="132"/>
      <c r="PPH135" s="132"/>
      <c r="PPI135" s="132"/>
      <c r="PPJ135" s="132"/>
      <c r="PPK135" s="132"/>
      <c r="PPL135" s="132"/>
      <c r="PPM135" s="132"/>
      <c r="PPN135" s="132"/>
      <c r="PPO135" s="132"/>
      <c r="PPP135" s="132"/>
      <c r="PPQ135" s="132"/>
      <c r="PPR135" s="132"/>
      <c r="PPS135" s="132"/>
      <c r="PPT135" s="132"/>
      <c r="PPU135" s="132"/>
      <c r="PPV135" s="132"/>
      <c r="PPW135" s="132"/>
      <c r="PPX135" s="132"/>
      <c r="PPY135" s="132"/>
      <c r="PPZ135" s="132"/>
      <c r="PQA135" s="132"/>
      <c r="PQB135" s="132"/>
      <c r="PQC135" s="132"/>
      <c r="PQD135" s="132"/>
      <c r="PQE135" s="132"/>
      <c r="PQF135" s="132"/>
      <c r="PQG135" s="132"/>
      <c r="PQH135" s="132"/>
      <c r="PQI135" s="132"/>
      <c r="PQJ135" s="132"/>
      <c r="PQK135" s="132"/>
      <c r="PQL135" s="132"/>
      <c r="PQM135" s="132"/>
      <c r="PQN135" s="132"/>
      <c r="PQO135" s="132"/>
      <c r="PQP135" s="132"/>
      <c r="PQQ135" s="132"/>
      <c r="PQR135" s="132"/>
      <c r="PQS135" s="132"/>
      <c r="PQT135" s="132"/>
      <c r="PQU135" s="132"/>
      <c r="PQV135" s="132"/>
      <c r="PQW135" s="132"/>
      <c r="PQX135" s="132"/>
      <c r="PQY135" s="132"/>
      <c r="PQZ135" s="132"/>
      <c r="PRA135" s="132"/>
      <c r="PRB135" s="132"/>
      <c r="PRC135" s="132"/>
      <c r="PRD135" s="132"/>
      <c r="PRE135" s="132"/>
      <c r="PRF135" s="132"/>
      <c r="PRG135" s="132"/>
      <c r="PRH135" s="132"/>
      <c r="PRI135" s="132"/>
      <c r="PRJ135" s="132"/>
      <c r="PRK135" s="132"/>
      <c r="PRL135" s="132"/>
      <c r="PRM135" s="132"/>
      <c r="PRN135" s="132"/>
      <c r="PRO135" s="132"/>
      <c r="PRP135" s="132"/>
      <c r="PRQ135" s="132"/>
      <c r="PRR135" s="132"/>
      <c r="PRS135" s="132"/>
      <c r="PRT135" s="132"/>
      <c r="PRU135" s="132"/>
      <c r="PRV135" s="132"/>
      <c r="PRW135" s="132"/>
      <c r="PRX135" s="132"/>
      <c r="PRY135" s="132"/>
      <c r="PRZ135" s="132"/>
      <c r="PSA135" s="132"/>
      <c r="PSB135" s="132"/>
      <c r="PSC135" s="132"/>
      <c r="PSD135" s="132"/>
      <c r="PSE135" s="132"/>
      <c r="PSF135" s="132"/>
      <c r="PSG135" s="132"/>
      <c r="PSH135" s="132"/>
      <c r="PSI135" s="132"/>
      <c r="PSJ135" s="132"/>
      <c r="PSK135" s="132"/>
      <c r="PSL135" s="132"/>
      <c r="PSM135" s="132"/>
      <c r="PSN135" s="132"/>
      <c r="PSO135" s="132"/>
      <c r="PSP135" s="132"/>
      <c r="PSQ135" s="132"/>
      <c r="PSR135" s="132"/>
      <c r="PSS135" s="132"/>
      <c r="PST135" s="132"/>
      <c r="PSU135" s="132"/>
      <c r="PSV135" s="132"/>
      <c r="PSW135" s="132"/>
      <c r="PSX135" s="132"/>
      <c r="PSY135" s="132"/>
      <c r="PSZ135" s="132"/>
      <c r="PTA135" s="132"/>
      <c r="PTB135" s="132"/>
      <c r="PTC135" s="132"/>
      <c r="PTD135" s="132"/>
      <c r="PTE135" s="132"/>
      <c r="PTF135" s="132"/>
      <c r="PTG135" s="132"/>
      <c r="PTH135" s="132"/>
      <c r="PTI135" s="132"/>
      <c r="PTJ135" s="132"/>
      <c r="PTK135" s="132"/>
      <c r="PTL135" s="132"/>
      <c r="PTM135" s="132"/>
      <c r="PTN135" s="132"/>
      <c r="PTO135" s="132"/>
      <c r="PTP135" s="132"/>
      <c r="PTQ135" s="132"/>
      <c r="PTR135" s="132"/>
      <c r="PTS135" s="132"/>
      <c r="PTT135" s="132"/>
      <c r="PTU135" s="132"/>
      <c r="PTV135" s="132"/>
      <c r="PTW135" s="132"/>
      <c r="PTX135" s="132"/>
      <c r="PTY135" s="132"/>
      <c r="PTZ135" s="132"/>
      <c r="PUA135" s="132"/>
      <c r="PUB135" s="132"/>
      <c r="PUC135" s="132"/>
      <c r="PUD135" s="132"/>
      <c r="PUE135" s="132"/>
      <c r="PUF135" s="132"/>
      <c r="PUG135" s="132"/>
      <c r="PUH135" s="132"/>
      <c r="PUI135" s="132"/>
      <c r="PUJ135" s="132"/>
      <c r="PUK135" s="132"/>
      <c r="PUL135" s="132"/>
      <c r="PUM135" s="132"/>
      <c r="PUN135" s="132"/>
      <c r="PUO135" s="132"/>
      <c r="PUP135" s="132"/>
      <c r="PUQ135" s="132"/>
      <c r="PUR135" s="132"/>
      <c r="PUS135" s="132"/>
      <c r="PUT135" s="132"/>
      <c r="PUU135" s="132"/>
      <c r="PUV135" s="132"/>
      <c r="PUW135" s="132"/>
      <c r="PUX135" s="132"/>
      <c r="PUY135" s="132"/>
      <c r="PUZ135" s="132"/>
      <c r="PVA135" s="132"/>
      <c r="PVB135" s="132"/>
      <c r="PVC135" s="132"/>
      <c r="PVD135" s="132"/>
      <c r="PVE135" s="132"/>
      <c r="PVF135" s="132"/>
      <c r="PVG135" s="132"/>
      <c r="PVH135" s="132"/>
      <c r="PVI135" s="132"/>
      <c r="PVJ135" s="132"/>
      <c r="PVK135" s="132"/>
      <c r="PVL135" s="132"/>
      <c r="PVM135" s="132"/>
      <c r="PVN135" s="132"/>
      <c r="PVO135" s="132"/>
      <c r="PVP135" s="132"/>
      <c r="PVQ135" s="132"/>
      <c r="PVR135" s="132"/>
      <c r="PVS135" s="132"/>
      <c r="PVT135" s="132"/>
      <c r="PVU135" s="132"/>
      <c r="PVV135" s="132"/>
      <c r="PVW135" s="132"/>
      <c r="PVX135" s="132"/>
      <c r="PVY135" s="132"/>
      <c r="PVZ135" s="132"/>
      <c r="PWA135" s="132"/>
      <c r="PWB135" s="132"/>
      <c r="PWC135" s="132"/>
      <c r="PWD135" s="132"/>
      <c r="PWE135" s="132"/>
      <c r="PWF135" s="132"/>
      <c r="PWG135" s="132"/>
      <c r="PWH135" s="132"/>
      <c r="PWI135" s="132"/>
      <c r="PWJ135" s="132"/>
      <c r="PWK135" s="132"/>
      <c r="PWL135" s="132"/>
      <c r="PWM135" s="132"/>
      <c r="PWN135" s="132"/>
      <c r="PWO135" s="132"/>
      <c r="PWP135" s="132"/>
      <c r="PWQ135" s="132"/>
      <c r="PWR135" s="132"/>
      <c r="PWS135" s="132"/>
      <c r="PWT135" s="132"/>
      <c r="PWU135" s="132"/>
      <c r="PWV135" s="132"/>
      <c r="PWW135" s="132"/>
      <c r="PWX135" s="132"/>
      <c r="PWY135" s="132"/>
      <c r="PWZ135" s="132"/>
      <c r="PXA135" s="132"/>
      <c r="PXB135" s="132"/>
      <c r="PXC135" s="132"/>
      <c r="PXD135" s="132"/>
      <c r="PXE135" s="132"/>
      <c r="PXF135" s="132"/>
      <c r="PXG135" s="132"/>
      <c r="PXH135" s="132"/>
      <c r="PXI135" s="132"/>
      <c r="PXJ135" s="132"/>
      <c r="PXK135" s="132"/>
      <c r="PXL135" s="132"/>
      <c r="PXM135" s="132"/>
      <c r="PXN135" s="132"/>
      <c r="PXO135" s="132"/>
      <c r="PXP135" s="132"/>
      <c r="PXQ135" s="132"/>
      <c r="PXR135" s="132"/>
      <c r="PXS135" s="132"/>
      <c r="PXT135" s="132"/>
      <c r="PXU135" s="132"/>
      <c r="PXV135" s="132"/>
      <c r="PXW135" s="132"/>
      <c r="PXX135" s="132"/>
      <c r="PXY135" s="132"/>
      <c r="PXZ135" s="132"/>
      <c r="PYA135" s="132"/>
      <c r="PYB135" s="132"/>
      <c r="PYC135" s="132"/>
      <c r="PYD135" s="132"/>
      <c r="PYE135" s="132"/>
      <c r="PYF135" s="132"/>
      <c r="PYG135" s="132"/>
      <c r="PYH135" s="132"/>
      <c r="PYI135" s="132"/>
      <c r="PYJ135" s="132"/>
      <c r="PYK135" s="132"/>
      <c r="PYL135" s="132"/>
      <c r="PYM135" s="132"/>
      <c r="PYN135" s="132"/>
      <c r="PYO135" s="132"/>
      <c r="PYP135" s="132"/>
      <c r="PYQ135" s="132"/>
      <c r="PYR135" s="132"/>
      <c r="PYS135" s="132"/>
      <c r="PYT135" s="132"/>
      <c r="PYU135" s="132"/>
      <c r="PYV135" s="132"/>
      <c r="PYW135" s="132"/>
      <c r="PYX135" s="132"/>
      <c r="PYY135" s="132"/>
      <c r="PYZ135" s="132"/>
      <c r="PZA135" s="132"/>
      <c r="PZB135" s="132"/>
      <c r="PZC135" s="132"/>
      <c r="PZD135" s="132"/>
      <c r="PZE135" s="132"/>
      <c r="PZF135" s="132"/>
      <c r="PZG135" s="132"/>
      <c r="PZH135" s="132"/>
      <c r="PZI135" s="132"/>
      <c r="PZJ135" s="132"/>
      <c r="PZK135" s="132"/>
      <c r="PZL135" s="132"/>
      <c r="PZM135" s="132"/>
      <c r="PZN135" s="132"/>
      <c r="PZO135" s="132"/>
      <c r="PZP135" s="132"/>
      <c r="PZQ135" s="132"/>
      <c r="PZR135" s="132"/>
      <c r="PZS135" s="132"/>
      <c r="PZT135" s="132"/>
      <c r="PZU135" s="132"/>
      <c r="PZV135" s="132"/>
      <c r="PZW135" s="132"/>
      <c r="PZX135" s="132"/>
      <c r="PZY135" s="132"/>
      <c r="PZZ135" s="132"/>
      <c r="QAA135" s="132"/>
      <c r="QAB135" s="132"/>
      <c r="QAC135" s="132"/>
      <c r="QAD135" s="132"/>
      <c r="QAE135" s="132"/>
      <c r="QAF135" s="132"/>
      <c r="QAG135" s="132"/>
      <c r="QAH135" s="132"/>
      <c r="QAI135" s="132"/>
      <c r="QAJ135" s="132"/>
      <c r="QAK135" s="132"/>
      <c r="QAL135" s="132"/>
      <c r="QAM135" s="132"/>
      <c r="QAN135" s="132"/>
      <c r="QAO135" s="132"/>
      <c r="QAP135" s="132"/>
      <c r="QAQ135" s="132"/>
      <c r="QAR135" s="132"/>
      <c r="QAS135" s="132"/>
      <c r="QAT135" s="132"/>
      <c r="QAU135" s="132"/>
      <c r="QAV135" s="132"/>
      <c r="QAW135" s="132"/>
      <c r="QAX135" s="132"/>
      <c r="QAY135" s="132"/>
      <c r="QAZ135" s="132"/>
      <c r="QBA135" s="132"/>
      <c r="QBB135" s="132"/>
      <c r="QBC135" s="132"/>
      <c r="QBD135" s="132"/>
      <c r="QBE135" s="132"/>
      <c r="QBF135" s="132"/>
      <c r="QBG135" s="132"/>
      <c r="QBH135" s="132"/>
      <c r="QBI135" s="132"/>
      <c r="QBJ135" s="132"/>
      <c r="QBK135" s="132"/>
      <c r="QBL135" s="132"/>
      <c r="QBM135" s="132"/>
      <c r="QBN135" s="132"/>
      <c r="QBO135" s="132"/>
      <c r="QBP135" s="132"/>
      <c r="QBQ135" s="132"/>
      <c r="QBR135" s="132"/>
      <c r="QBS135" s="132"/>
      <c r="QBT135" s="132"/>
      <c r="QBU135" s="132"/>
      <c r="QBV135" s="132"/>
      <c r="QBW135" s="132"/>
      <c r="QBX135" s="132"/>
      <c r="QBY135" s="132"/>
      <c r="QBZ135" s="132"/>
      <c r="QCA135" s="132"/>
      <c r="QCB135" s="132"/>
      <c r="QCC135" s="132"/>
      <c r="QCD135" s="132"/>
      <c r="QCE135" s="132"/>
      <c r="QCF135" s="132"/>
      <c r="QCG135" s="132"/>
      <c r="QCH135" s="132"/>
      <c r="QCI135" s="132"/>
      <c r="QCJ135" s="132"/>
      <c r="QCK135" s="132"/>
      <c r="QCL135" s="132"/>
      <c r="QCM135" s="132"/>
      <c r="QCN135" s="132"/>
      <c r="QCO135" s="132"/>
      <c r="QCP135" s="132"/>
      <c r="QCQ135" s="132"/>
      <c r="QCR135" s="132"/>
      <c r="QCS135" s="132"/>
      <c r="QCT135" s="132"/>
      <c r="QCU135" s="132"/>
      <c r="QCV135" s="132"/>
      <c r="QCW135" s="132"/>
      <c r="QCX135" s="132"/>
      <c r="QCY135" s="132"/>
      <c r="QCZ135" s="132"/>
      <c r="QDA135" s="132"/>
      <c r="QDB135" s="132"/>
      <c r="QDC135" s="132"/>
      <c r="QDD135" s="132"/>
      <c r="QDE135" s="132"/>
      <c r="QDF135" s="132"/>
      <c r="QDG135" s="132"/>
      <c r="QDH135" s="132"/>
      <c r="QDI135" s="132"/>
      <c r="QDJ135" s="132"/>
      <c r="QDK135" s="132"/>
      <c r="QDL135" s="132"/>
      <c r="QDM135" s="132"/>
      <c r="QDN135" s="132"/>
      <c r="QDO135" s="132"/>
      <c r="QDP135" s="132"/>
      <c r="QDQ135" s="132"/>
      <c r="QDR135" s="132"/>
      <c r="QDS135" s="132"/>
      <c r="QDT135" s="132"/>
      <c r="QDU135" s="132"/>
      <c r="QDV135" s="132"/>
      <c r="QDW135" s="132"/>
      <c r="QDX135" s="132"/>
      <c r="QDY135" s="132"/>
      <c r="QDZ135" s="132"/>
      <c r="QEA135" s="132"/>
      <c r="QEB135" s="132"/>
      <c r="QEC135" s="132"/>
      <c r="QED135" s="132"/>
      <c r="QEE135" s="132"/>
      <c r="QEF135" s="132"/>
      <c r="QEG135" s="132"/>
      <c r="QEH135" s="132"/>
      <c r="QEI135" s="132"/>
      <c r="QEJ135" s="132"/>
      <c r="QEK135" s="132"/>
      <c r="QEL135" s="132"/>
      <c r="QEM135" s="132"/>
      <c r="QEN135" s="132"/>
      <c r="QEO135" s="132"/>
      <c r="QEP135" s="132"/>
      <c r="QEQ135" s="132"/>
      <c r="QER135" s="132"/>
      <c r="QES135" s="132"/>
      <c r="QET135" s="132"/>
      <c r="QEU135" s="132"/>
      <c r="QEV135" s="132"/>
      <c r="QEW135" s="132"/>
      <c r="QEX135" s="132"/>
      <c r="QEY135" s="132"/>
      <c r="QEZ135" s="132"/>
      <c r="QFA135" s="132"/>
      <c r="QFB135" s="132"/>
      <c r="QFC135" s="132"/>
      <c r="QFD135" s="132"/>
      <c r="QFE135" s="132"/>
      <c r="QFF135" s="132"/>
      <c r="QFG135" s="132"/>
      <c r="QFH135" s="132"/>
      <c r="QFI135" s="132"/>
      <c r="QFJ135" s="132"/>
      <c r="QFK135" s="132"/>
      <c r="QFL135" s="132"/>
      <c r="QFM135" s="132"/>
      <c r="QFN135" s="132"/>
      <c r="QFO135" s="132"/>
      <c r="QFP135" s="132"/>
      <c r="QFQ135" s="132"/>
      <c r="QFR135" s="132"/>
      <c r="QFS135" s="132"/>
      <c r="QFT135" s="132"/>
      <c r="QFU135" s="132"/>
      <c r="QFV135" s="132"/>
      <c r="QFW135" s="132"/>
      <c r="QFX135" s="132"/>
      <c r="QFY135" s="132"/>
      <c r="QFZ135" s="132"/>
      <c r="QGA135" s="132"/>
      <c r="QGB135" s="132"/>
      <c r="QGC135" s="132"/>
      <c r="QGD135" s="132"/>
      <c r="QGE135" s="132"/>
      <c r="QGF135" s="132"/>
      <c r="QGG135" s="132"/>
      <c r="QGH135" s="132"/>
      <c r="QGI135" s="132"/>
      <c r="QGJ135" s="132"/>
      <c r="QGK135" s="132"/>
      <c r="QGL135" s="132"/>
      <c r="QGM135" s="132"/>
      <c r="QGN135" s="132"/>
      <c r="QGO135" s="132"/>
      <c r="QGP135" s="132"/>
      <c r="QGQ135" s="132"/>
      <c r="QGR135" s="132"/>
      <c r="QGS135" s="132"/>
      <c r="QGT135" s="132"/>
      <c r="QGU135" s="132"/>
      <c r="QGV135" s="132"/>
      <c r="QGW135" s="132"/>
      <c r="QGX135" s="132"/>
      <c r="QGY135" s="132"/>
      <c r="QGZ135" s="132"/>
      <c r="QHA135" s="132"/>
      <c r="QHB135" s="132"/>
      <c r="QHC135" s="132"/>
      <c r="QHD135" s="132"/>
      <c r="QHE135" s="132"/>
      <c r="QHF135" s="132"/>
      <c r="QHG135" s="132"/>
      <c r="QHH135" s="132"/>
      <c r="QHI135" s="132"/>
      <c r="QHJ135" s="132"/>
      <c r="QHK135" s="132"/>
      <c r="QHL135" s="132"/>
      <c r="QHM135" s="132"/>
      <c r="QHN135" s="132"/>
      <c r="QHO135" s="132"/>
      <c r="QHP135" s="132"/>
      <c r="QHQ135" s="132"/>
      <c r="QHR135" s="132"/>
      <c r="QHS135" s="132"/>
      <c r="QHT135" s="132"/>
      <c r="QHU135" s="132"/>
      <c r="QHV135" s="132"/>
      <c r="QHW135" s="132"/>
      <c r="QHX135" s="132"/>
      <c r="QHY135" s="132"/>
      <c r="QHZ135" s="132"/>
      <c r="QIA135" s="132"/>
      <c r="QIB135" s="132"/>
      <c r="QIC135" s="132"/>
      <c r="QID135" s="132"/>
      <c r="QIE135" s="132"/>
      <c r="QIF135" s="132"/>
      <c r="QIG135" s="132"/>
      <c r="QIH135" s="132"/>
      <c r="QII135" s="132"/>
      <c r="QIJ135" s="132"/>
      <c r="QIK135" s="132"/>
      <c r="QIL135" s="132"/>
      <c r="QIM135" s="132"/>
      <c r="QIN135" s="132"/>
      <c r="QIO135" s="132"/>
      <c r="QIP135" s="132"/>
      <c r="QIQ135" s="132"/>
      <c r="QIR135" s="132"/>
      <c r="QIS135" s="132"/>
      <c r="QIT135" s="132"/>
      <c r="QIU135" s="132"/>
      <c r="QIV135" s="132"/>
      <c r="QIW135" s="132"/>
      <c r="QIX135" s="132"/>
      <c r="QIY135" s="132"/>
      <c r="QIZ135" s="132"/>
      <c r="QJA135" s="132"/>
      <c r="QJB135" s="132"/>
      <c r="QJC135" s="132"/>
      <c r="QJD135" s="132"/>
      <c r="QJE135" s="132"/>
      <c r="QJF135" s="132"/>
      <c r="QJG135" s="132"/>
      <c r="QJH135" s="132"/>
      <c r="QJI135" s="132"/>
      <c r="QJJ135" s="132"/>
      <c r="QJK135" s="132"/>
      <c r="QJL135" s="132"/>
      <c r="QJM135" s="132"/>
      <c r="QJN135" s="132"/>
      <c r="QJO135" s="132"/>
      <c r="QJP135" s="132"/>
      <c r="QJQ135" s="132"/>
      <c r="QJR135" s="132"/>
      <c r="QJS135" s="132"/>
      <c r="QJT135" s="132"/>
      <c r="QJU135" s="132"/>
      <c r="QJV135" s="132"/>
      <c r="QJW135" s="132"/>
      <c r="QJX135" s="132"/>
      <c r="QJY135" s="132"/>
      <c r="QJZ135" s="132"/>
      <c r="QKA135" s="132"/>
      <c r="QKB135" s="132"/>
      <c r="QKC135" s="132"/>
      <c r="QKD135" s="132"/>
      <c r="QKE135" s="132"/>
      <c r="QKF135" s="132"/>
      <c r="QKG135" s="132"/>
      <c r="QKH135" s="132"/>
      <c r="QKI135" s="132"/>
      <c r="QKJ135" s="132"/>
      <c r="QKK135" s="132"/>
      <c r="QKL135" s="132"/>
      <c r="QKM135" s="132"/>
      <c r="QKN135" s="132"/>
      <c r="QKO135" s="132"/>
      <c r="QKP135" s="132"/>
      <c r="QKQ135" s="132"/>
      <c r="QKR135" s="132"/>
      <c r="QKS135" s="132"/>
      <c r="QKT135" s="132"/>
      <c r="QKU135" s="132"/>
      <c r="QKV135" s="132"/>
      <c r="QKW135" s="132"/>
      <c r="QKX135" s="132"/>
      <c r="QKY135" s="132"/>
      <c r="QKZ135" s="132"/>
      <c r="QLA135" s="132"/>
      <c r="QLB135" s="132"/>
      <c r="QLC135" s="132"/>
      <c r="QLD135" s="132"/>
      <c r="QLE135" s="132"/>
      <c r="QLF135" s="132"/>
      <c r="QLG135" s="132"/>
      <c r="QLH135" s="132"/>
      <c r="QLI135" s="132"/>
      <c r="QLJ135" s="132"/>
      <c r="QLK135" s="132"/>
      <c r="QLL135" s="132"/>
      <c r="QLM135" s="132"/>
      <c r="QLN135" s="132"/>
      <c r="QLO135" s="132"/>
      <c r="QLP135" s="132"/>
      <c r="QLQ135" s="132"/>
      <c r="QLR135" s="132"/>
      <c r="QLS135" s="132"/>
      <c r="QLT135" s="132"/>
      <c r="QLU135" s="132"/>
      <c r="QLV135" s="132"/>
      <c r="QLW135" s="132"/>
      <c r="QLX135" s="132"/>
      <c r="QLY135" s="132"/>
      <c r="QLZ135" s="132"/>
      <c r="QMA135" s="132"/>
      <c r="QMB135" s="132"/>
      <c r="QMC135" s="132"/>
      <c r="QMD135" s="132"/>
      <c r="QME135" s="132"/>
      <c r="QMF135" s="132"/>
      <c r="QMG135" s="132"/>
      <c r="QMH135" s="132"/>
      <c r="QMI135" s="132"/>
      <c r="QMJ135" s="132"/>
      <c r="QMK135" s="132"/>
      <c r="QML135" s="132"/>
      <c r="QMM135" s="132"/>
      <c r="QMN135" s="132"/>
      <c r="QMO135" s="132"/>
      <c r="QMP135" s="132"/>
      <c r="QMQ135" s="132"/>
      <c r="QMR135" s="132"/>
      <c r="QMS135" s="132"/>
      <c r="QMT135" s="132"/>
      <c r="QMU135" s="132"/>
      <c r="QMV135" s="132"/>
      <c r="QMW135" s="132"/>
      <c r="QMX135" s="132"/>
      <c r="QMY135" s="132"/>
      <c r="QMZ135" s="132"/>
      <c r="QNA135" s="132"/>
      <c r="QNB135" s="132"/>
      <c r="QNC135" s="132"/>
      <c r="QND135" s="132"/>
      <c r="QNE135" s="132"/>
      <c r="QNF135" s="132"/>
      <c r="QNG135" s="132"/>
      <c r="QNH135" s="132"/>
      <c r="QNI135" s="132"/>
      <c r="QNJ135" s="132"/>
      <c r="QNK135" s="132"/>
      <c r="QNL135" s="132"/>
      <c r="QNM135" s="132"/>
      <c r="QNN135" s="132"/>
      <c r="QNO135" s="132"/>
      <c r="QNP135" s="132"/>
      <c r="QNQ135" s="132"/>
      <c r="QNR135" s="132"/>
      <c r="QNS135" s="132"/>
      <c r="QNT135" s="132"/>
      <c r="QNU135" s="132"/>
      <c r="QNV135" s="132"/>
      <c r="QNW135" s="132"/>
      <c r="QNX135" s="132"/>
      <c r="QNY135" s="132"/>
      <c r="QNZ135" s="132"/>
      <c r="QOA135" s="132"/>
      <c r="QOB135" s="132"/>
      <c r="QOC135" s="132"/>
      <c r="QOD135" s="132"/>
      <c r="QOE135" s="132"/>
      <c r="QOF135" s="132"/>
      <c r="QOG135" s="132"/>
      <c r="QOH135" s="132"/>
      <c r="QOI135" s="132"/>
      <c r="QOJ135" s="132"/>
      <c r="QOK135" s="132"/>
      <c r="QOL135" s="132"/>
      <c r="QOM135" s="132"/>
      <c r="QON135" s="132"/>
      <c r="QOO135" s="132"/>
      <c r="QOP135" s="132"/>
      <c r="QOQ135" s="132"/>
      <c r="QOR135" s="132"/>
      <c r="QOS135" s="132"/>
      <c r="QOT135" s="132"/>
      <c r="QOU135" s="132"/>
      <c r="QOV135" s="132"/>
      <c r="QOW135" s="132"/>
      <c r="QOX135" s="132"/>
      <c r="QOY135" s="132"/>
      <c r="QOZ135" s="132"/>
      <c r="QPA135" s="132"/>
      <c r="QPB135" s="132"/>
      <c r="QPC135" s="132"/>
      <c r="QPD135" s="132"/>
      <c r="QPE135" s="132"/>
      <c r="QPF135" s="132"/>
      <c r="QPG135" s="132"/>
      <c r="QPH135" s="132"/>
      <c r="QPI135" s="132"/>
      <c r="QPJ135" s="132"/>
      <c r="QPK135" s="132"/>
      <c r="QPL135" s="132"/>
      <c r="QPM135" s="132"/>
      <c r="QPN135" s="132"/>
      <c r="QPO135" s="132"/>
      <c r="QPP135" s="132"/>
      <c r="QPQ135" s="132"/>
      <c r="QPR135" s="132"/>
      <c r="QPS135" s="132"/>
      <c r="QPT135" s="132"/>
      <c r="QPU135" s="132"/>
      <c r="QPV135" s="132"/>
      <c r="QPW135" s="132"/>
      <c r="QPX135" s="132"/>
      <c r="QPY135" s="132"/>
      <c r="QPZ135" s="132"/>
      <c r="QQA135" s="132"/>
      <c r="QQB135" s="132"/>
      <c r="QQC135" s="132"/>
      <c r="QQD135" s="132"/>
      <c r="QQE135" s="132"/>
      <c r="QQF135" s="132"/>
      <c r="QQG135" s="132"/>
      <c r="QQH135" s="132"/>
      <c r="QQI135" s="132"/>
      <c r="QQJ135" s="132"/>
      <c r="QQK135" s="132"/>
      <c r="QQL135" s="132"/>
      <c r="QQM135" s="132"/>
      <c r="QQN135" s="132"/>
      <c r="QQO135" s="132"/>
      <c r="QQP135" s="132"/>
      <c r="QQQ135" s="132"/>
      <c r="QQR135" s="132"/>
      <c r="QQS135" s="132"/>
      <c r="QQT135" s="132"/>
      <c r="QQU135" s="132"/>
      <c r="QQV135" s="132"/>
      <c r="QQW135" s="132"/>
      <c r="QQX135" s="132"/>
      <c r="QQY135" s="132"/>
      <c r="QQZ135" s="132"/>
      <c r="QRA135" s="132"/>
      <c r="QRB135" s="132"/>
      <c r="QRC135" s="132"/>
      <c r="QRD135" s="132"/>
      <c r="QRE135" s="132"/>
      <c r="QRF135" s="132"/>
      <c r="QRG135" s="132"/>
      <c r="QRH135" s="132"/>
      <c r="QRI135" s="132"/>
      <c r="QRJ135" s="132"/>
      <c r="QRK135" s="132"/>
      <c r="QRL135" s="132"/>
      <c r="QRM135" s="132"/>
      <c r="QRN135" s="132"/>
      <c r="QRO135" s="132"/>
      <c r="QRP135" s="132"/>
      <c r="QRQ135" s="132"/>
      <c r="QRR135" s="132"/>
      <c r="QRS135" s="132"/>
      <c r="QRT135" s="132"/>
      <c r="QRU135" s="132"/>
      <c r="QRV135" s="132"/>
      <c r="QRW135" s="132"/>
      <c r="QRX135" s="132"/>
      <c r="QRY135" s="132"/>
      <c r="QRZ135" s="132"/>
      <c r="QSA135" s="132"/>
      <c r="QSB135" s="132"/>
      <c r="QSC135" s="132"/>
      <c r="QSD135" s="132"/>
      <c r="QSE135" s="132"/>
      <c r="QSF135" s="132"/>
      <c r="QSG135" s="132"/>
      <c r="QSH135" s="132"/>
      <c r="QSI135" s="132"/>
      <c r="QSJ135" s="132"/>
      <c r="QSK135" s="132"/>
      <c r="QSL135" s="132"/>
      <c r="QSM135" s="132"/>
      <c r="QSN135" s="132"/>
      <c r="QSO135" s="132"/>
      <c r="QSP135" s="132"/>
      <c r="QSQ135" s="132"/>
      <c r="QSR135" s="132"/>
      <c r="QSS135" s="132"/>
      <c r="QST135" s="132"/>
      <c r="QSU135" s="132"/>
      <c r="QSV135" s="132"/>
      <c r="QSW135" s="132"/>
      <c r="QSX135" s="132"/>
      <c r="QSY135" s="132"/>
      <c r="QSZ135" s="132"/>
      <c r="QTA135" s="132"/>
      <c r="QTB135" s="132"/>
      <c r="QTC135" s="132"/>
      <c r="QTD135" s="132"/>
      <c r="QTE135" s="132"/>
      <c r="QTF135" s="132"/>
      <c r="QTG135" s="132"/>
      <c r="QTH135" s="132"/>
      <c r="QTI135" s="132"/>
      <c r="QTJ135" s="132"/>
      <c r="QTK135" s="132"/>
      <c r="QTL135" s="132"/>
      <c r="QTM135" s="132"/>
      <c r="QTN135" s="132"/>
      <c r="QTO135" s="132"/>
      <c r="QTP135" s="132"/>
      <c r="QTQ135" s="132"/>
      <c r="QTR135" s="132"/>
      <c r="QTS135" s="132"/>
      <c r="QTT135" s="132"/>
      <c r="QTU135" s="132"/>
      <c r="QTV135" s="132"/>
      <c r="QTW135" s="132"/>
      <c r="QTX135" s="132"/>
      <c r="QTY135" s="132"/>
      <c r="QTZ135" s="132"/>
      <c r="QUA135" s="132"/>
      <c r="QUB135" s="132"/>
      <c r="QUC135" s="132"/>
      <c r="QUD135" s="132"/>
      <c r="QUE135" s="132"/>
      <c r="QUF135" s="132"/>
      <c r="QUG135" s="132"/>
      <c r="QUH135" s="132"/>
      <c r="QUI135" s="132"/>
      <c r="QUJ135" s="132"/>
      <c r="QUK135" s="132"/>
      <c r="QUL135" s="132"/>
      <c r="QUM135" s="132"/>
      <c r="QUN135" s="132"/>
      <c r="QUO135" s="132"/>
      <c r="QUP135" s="132"/>
      <c r="QUQ135" s="132"/>
      <c r="QUR135" s="132"/>
      <c r="QUS135" s="132"/>
      <c r="QUT135" s="132"/>
      <c r="QUU135" s="132"/>
      <c r="QUV135" s="132"/>
      <c r="QUW135" s="132"/>
      <c r="QUX135" s="132"/>
      <c r="QUY135" s="132"/>
      <c r="QUZ135" s="132"/>
      <c r="QVA135" s="132"/>
      <c r="QVB135" s="132"/>
      <c r="QVC135" s="132"/>
      <c r="QVD135" s="132"/>
      <c r="QVE135" s="132"/>
      <c r="QVF135" s="132"/>
      <c r="QVG135" s="132"/>
      <c r="QVH135" s="132"/>
      <c r="QVI135" s="132"/>
      <c r="QVJ135" s="132"/>
      <c r="QVK135" s="132"/>
      <c r="QVL135" s="132"/>
      <c r="QVM135" s="132"/>
      <c r="QVN135" s="132"/>
      <c r="QVO135" s="132"/>
      <c r="QVP135" s="132"/>
      <c r="QVQ135" s="132"/>
      <c r="QVR135" s="132"/>
      <c r="QVS135" s="132"/>
      <c r="QVT135" s="132"/>
      <c r="QVU135" s="132"/>
      <c r="QVV135" s="132"/>
      <c r="QVW135" s="132"/>
      <c r="QVX135" s="132"/>
      <c r="QVY135" s="132"/>
      <c r="QVZ135" s="132"/>
      <c r="QWA135" s="132"/>
      <c r="QWB135" s="132"/>
      <c r="QWC135" s="132"/>
      <c r="QWD135" s="132"/>
      <c r="QWE135" s="132"/>
      <c r="QWF135" s="132"/>
      <c r="QWG135" s="132"/>
      <c r="QWH135" s="132"/>
      <c r="QWI135" s="132"/>
      <c r="QWJ135" s="132"/>
      <c r="QWK135" s="132"/>
      <c r="QWL135" s="132"/>
      <c r="QWM135" s="132"/>
      <c r="QWN135" s="132"/>
      <c r="QWO135" s="132"/>
      <c r="QWP135" s="132"/>
      <c r="QWQ135" s="132"/>
      <c r="QWR135" s="132"/>
      <c r="QWS135" s="132"/>
      <c r="QWT135" s="132"/>
      <c r="QWU135" s="132"/>
      <c r="QWV135" s="132"/>
      <c r="QWW135" s="132"/>
      <c r="QWX135" s="132"/>
      <c r="QWY135" s="132"/>
      <c r="QWZ135" s="132"/>
      <c r="QXA135" s="132"/>
      <c r="QXB135" s="132"/>
      <c r="QXC135" s="132"/>
      <c r="QXD135" s="132"/>
      <c r="QXE135" s="132"/>
      <c r="QXF135" s="132"/>
      <c r="QXG135" s="132"/>
      <c r="QXH135" s="132"/>
      <c r="QXI135" s="132"/>
      <c r="QXJ135" s="132"/>
      <c r="QXK135" s="132"/>
      <c r="QXL135" s="132"/>
      <c r="QXM135" s="132"/>
      <c r="QXN135" s="132"/>
      <c r="QXO135" s="132"/>
      <c r="QXP135" s="132"/>
      <c r="QXQ135" s="132"/>
      <c r="QXR135" s="132"/>
      <c r="QXS135" s="132"/>
      <c r="QXT135" s="132"/>
      <c r="QXU135" s="132"/>
      <c r="QXV135" s="132"/>
      <c r="QXW135" s="132"/>
      <c r="QXX135" s="132"/>
      <c r="QXY135" s="132"/>
      <c r="QXZ135" s="132"/>
      <c r="QYA135" s="132"/>
      <c r="QYB135" s="132"/>
      <c r="QYC135" s="132"/>
      <c r="QYD135" s="132"/>
      <c r="QYE135" s="132"/>
      <c r="QYF135" s="132"/>
      <c r="QYG135" s="132"/>
      <c r="QYH135" s="132"/>
      <c r="QYI135" s="132"/>
      <c r="QYJ135" s="132"/>
      <c r="QYK135" s="132"/>
      <c r="QYL135" s="132"/>
      <c r="QYM135" s="132"/>
      <c r="QYN135" s="132"/>
      <c r="QYO135" s="132"/>
      <c r="QYP135" s="132"/>
      <c r="QYQ135" s="132"/>
      <c r="QYR135" s="132"/>
      <c r="QYS135" s="132"/>
      <c r="QYT135" s="132"/>
      <c r="QYU135" s="132"/>
      <c r="QYV135" s="132"/>
      <c r="QYW135" s="132"/>
      <c r="QYX135" s="132"/>
      <c r="QYY135" s="132"/>
      <c r="QYZ135" s="132"/>
      <c r="QZA135" s="132"/>
      <c r="QZB135" s="132"/>
      <c r="QZC135" s="132"/>
      <c r="QZD135" s="132"/>
      <c r="QZE135" s="132"/>
      <c r="QZF135" s="132"/>
      <c r="QZG135" s="132"/>
      <c r="QZH135" s="132"/>
      <c r="QZI135" s="132"/>
      <c r="QZJ135" s="132"/>
      <c r="QZK135" s="132"/>
      <c r="QZL135" s="132"/>
      <c r="QZM135" s="132"/>
      <c r="QZN135" s="132"/>
      <c r="QZO135" s="132"/>
      <c r="QZP135" s="132"/>
      <c r="QZQ135" s="132"/>
      <c r="QZR135" s="132"/>
      <c r="QZS135" s="132"/>
      <c r="QZT135" s="132"/>
      <c r="QZU135" s="132"/>
      <c r="QZV135" s="132"/>
      <c r="QZW135" s="132"/>
      <c r="QZX135" s="132"/>
      <c r="QZY135" s="132"/>
      <c r="QZZ135" s="132"/>
      <c r="RAA135" s="132"/>
      <c r="RAB135" s="132"/>
      <c r="RAC135" s="132"/>
      <c r="RAD135" s="132"/>
      <c r="RAE135" s="132"/>
      <c r="RAF135" s="132"/>
      <c r="RAG135" s="132"/>
      <c r="RAH135" s="132"/>
      <c r="RAI135" s="132"/>
      <c r="RAJ135" s="132"/>
      <c r="RAK135" s="132"/>
      <c r="RAL135" s="132"/>
      <c r="RAM135" s="132"/>
      <c r="RAN135" s="132"/>
      <c r="RAO135" s="132"/>
      <c r="RAP135" s="132"/>
      <c r="RAQ135" s="132"/>
      <c r="RAR135" s="132"/>
      <c r="RAS135" s="132"/>
      <c r="RAT135" s="132"/>
      <c r="RAU135" s="132"/>
      <c r="RAV135" s="132"/>
      <c r="RAW135" s="132"/>
      <c r="RAX135" s="132"/>
      <c r="RAY135" s="132"/>
      <c r="RAZ135" s="132"/>
      <c r="RBA135" s="132"/>
      <c r="RBB135" s="132"/>
      <c r="RBC135" s="132"/>
      <c r="RBD135" s="132"/>
      <c r="RBE135" s="132"/>
      <c r="RBF135" s="132"/>
      <c r="RBG135" s="132"/>
      <c r="RBH135" s="132"/>
      <c r="RBI135" s="132"/>
      <c r="RBJ135" s="132"/>
      <c r="RBK135" s="132"/>
      <c r="RBL135" s="132"/>
      <c r="RBM135" s="132"/>
      <c r="RBN135" s="132"/>
      <c r="RBO135" s="132"/>
      <c r="RBP135" s="132"/>
      <c r="RBQ135" s="132"/>
      <c r="RBR135" s="132"/>
      <c r="RBS135" s="132"/>
      <c r="RBT135" s="132"/>
      <c r="RBU135" s="132"/>
      <c r="RBV135" s="132"/>
      <c r="RBW135" s="132"/>
      <c r="RBX135" s="132"/>
      <c r="RBY135" s="132"/>
      <c r="RBZ135" s="132"/>
      <c r="RCA135" s="132"/>
      <c r="RCB135" s="132"/>
      <c r="RCC135" s="132"/>
      <c r="RCD135" s="132"/>
      <c r="RCE135" s="132"/>
      <c r="RCF135" s="132"/>
      <c r="RCG135" s="132"/>
      <c r="RCH135" s="132"/>
      <c r="RCI135" s="132"/>
      <c r="RCJ135" s="132"/>
      <c r="RCK135" s="132"/>
      <c r="RCL135" s="132"/>
      <c r="RCM135" s="132"/>
      <c r="RCN135" s="132"/>
      <c r="RCO135" s="132"/>
      <c r="RCP135" s="132"/>
      <c r="RCQ135" s="132"/>
      <c r="RCR135" s="132"/>
      <c r="RCS135" s="132"/>
      <c r="RCT135" s="132"/>
      <c r="RCU135" s="132"/>
      <c r="RCV135" s="132"/>
      <c r="RCW135" s="132"/>
      <c r="RCX135" s="132"/>
      <c r="RCY135" s="132"/>
      <c r="RCZ135" s="132"/>
      <c r="RDA135" s="132"/>
      <c r="RDB135" s="132"/>
      <c r="RDC135" s="132"/>
      <c r="RDD135" s="132"/>
      <c r="RDE135" s="132"/>
      <c r="RDF135" s="132"/>
      <c r="RDG135" s="132"/>
      <c r="RDH135" s="132"/>
      <c r="RDI135" s="132"/>
      <c r="RDJ135" s="132"/>
      <c r="RDK135" s="132"/>
      <c r="RDL135" s="132"/>
      <c r="RDM135" s="132"/>
      <c r="RDN135" s="132"/>
      <c r="RDO135" s="132"/>
      <c r="RDP135" s="132"/>
      <c r="RDQ135" s="132"/>
      <c r="RDR135" s="132"/>
      <c r="RDS135" s="132"/>
      <c r="RDT135" s="132"/>
      <c r="RDU135" s="132"/>
      <c r="RDV135" s="132"/>
      <c r="RDW135" s="132"/>
      <c r="RDX135" s="132"/>
      <c r="RDY135" s="132"/>
      <c r="RDZ135" s="132"/>
      <c r="REA135" s="132"/>
      <c r="REB135" s="132"/>
      <c r="REC135" s="132"/>
      <c r="RED135" s="132"/>
      <c r="REE135" s="132"/>
      <c r="REF135" s="132"/>
      <c r="REG135" s="132"/>
      <c r="REH135" s="132"/>
      <c r="REI135" s="132"/>
      <c r="REJ135" s="132"/>
      <c r="REK135" s="132"/>
      <c r="REL135" s="132"/>
      <c r="REM135" s="132"/>
      <c r="REN135" s="132"/>
      <c r="REO135" s="132"/>
      <c r="REP135" s="132"/>
      <c r="REQ135" s="132"/>
      <c r="RER135" s="132"/>
      <c r="RES135" s="132"/>
      <c r="RET135" s="132"/>
      <c r="REU135" s="132"/>
      <c r="REV135" s="132"/>
      <c r="REW135" s="132"/>
      <c r="REX135" s="132"/>
      <c r="REY135" s="132"/>
      <c r="REZ135" s="132"/>
      <c r="RFA135" s="132"/>
      <c r="RFB135" s="132"/>
      <c r="RFC135" s="132"/>
      <c r="RFD135" s="132"/>
      <c r="RFE135" s="132"/>
      <c r="RFF135" s="132"/>
      <c r="RFG135" s="132"/>
      <c r="RFH135" s="132"/>
      <c r="RFI135" s="132"/>
      <c r="RFJ135" s="132"/>
      <c r="RFK135" s="132"/>
      <c r="RFL135" s="132"/>
      <c r="RFM135" s="132"/>
      <c r="RFN135" s="132"/>
      <c r="RFO135" s="132"/>
      <c r="RFP135" s="132"/>
      <c r="RFQ135" s="132"/>
      <c r="RFR135" s="132"/>
      <c r="RFS135" s="132"/>
      <c r="RFT135" s="132"/>
      <c r="RFU135" s="132"/>
      <c r="RFV135" s="132"/>
      <c r="RFW135" s="132"/>
      <c r="RFX135" s="132"/>
      <c r="RFY135" s="132"/>
      <c r="RFZ135" s="132"/>
      <c r="RGA135" s="132"/>
      <c r="RGB135" s="132"/>
      <c r="RGC135" s="132"/>
      <c r="RGD135" s="132"/>
      <c r="RGE135" s="132"/>
      <c r="RGF135" s="132"/>
      <c r="RGG135" s="132"/>
      <c r="RGH135" s="132"/>
      <c r="RGI135" s="132"/>
      <c r="RGJ135" s="132"/>
      <c r="RGK135" s="132"/>
      <c r="RGL135" s="132"/>
      <c r="RGM135" s="132"/>
      <c r="RGN135" s="132"/>
      <c r="RGO135" s="132"/>
      <c r="RGP135" s="132"/>
      <c r="RGQ135" s="132"/>
      <c r="RGR135" s="132"/>
      <c r="RGS135" s="132"/>
      <c r="RGT135" s="132"/>
      <c r="RGU135" s="132"/>
      <c r="RGV135" s="132"/>
      <c r="RGW135" s="132"/>
      <c r="RGX135" s="132"/>
      <c r="RGY135" s="132"/>
      <c r="RGZ135" s="132"/>
      <c r="RHA135" s="132"/>
      <c r="RHB135" s="132"/>
      <c r="RHC135" s="132"/>
      <c r="RHD135" s="132"/>
      <c r="RHE135" s="132"/>
      <c r="RHF135" s="132"/>
      <c r="RHG135" s="132"/>
      <c r="RHH135" s="132"/>
      <c r="RHI135" s="132"/>
      <c r="RHJ135" s="132"/>
      <c r="RHK135" s="132"/>
      <c r="RHL135" s="132"/>
      <c r="RHM135" s="132"/>
      <c r="RHN135" s="132"/>
      <c r="RHO135" s="132"/>
      <c r="RHP135" s="132"/>
      <c r="RHQ135" s="132"/>
      <c r="RHR135" s="132"/>
      <c r="RHS135" s="132"/>
      <c r="RHT135" s="132"/>
      <c r="RHU135" s="132"/>
      <c r="RHV135" s="132"/>
      <c r="RHW135" s="132"/>
      <c r="RHX135" s="132"/>
      <c r="RHY135" s="132"/>
      <c r="RHZ135" s="132"/>
      <c r="RIA135" s="132"/>
      <c r="RIB135" s="132"/>
      <c r="RIC135" s="132"/>
      <c r="RID135" s="132"/>
      <c r="RIE135" s="132"/>
      <c r="RIF135" s="132"/>
      <c r="RIG135" s="132"/>
      <c r="RIH135" s="132"/>
      <c r="RII135" s="132"/>
      <c r="RIJ135" s="132"/>
      <c r="RIK135" s="132"/>
      <c r="RIL135" s="132"/>
      <c r="RIM135" s="132"/>
      <c r="RIN135" s="132"/>
      <c r="RIO135" s="132"/>
      <c r="RIP135" s="132"/>
      <c r="RIQ135" s="132"/>
      <c r="RIR135" s="132"/>
      <c r="RIS135" s="132"/>
      <c r="RIT135" s="132"/>
      <c r="RIU135" s="132"/>
      <c r="RIV135" s="132"/>
      <c r="RIW135" s="132"/>
      <c r="RIX135" s="132"/>
      <c r="RIY135" s="132"/>
      <c r="RIZ135" s="132"/>
      <c r="RJA135" s="132"/>
      <c r="RJB135" s="132"/>
      <c r="RJC135" s="132"/>
      <c r="RJD135" s="132"/>
      <c r="RJE135" s="132"/>
      <c r="RJF135" s="132"/>
      <c r="RJG135" s="132"/>
      <c r="RJH135" s="132"/>
      <c r="RJI135" s="132"/>
      <c r="RJJ135" s="132"/>
      <c r="RJK135" s="132"/>
      <c r="RJL135" s="132"/>
      <c r="RJM135" s="132"/>
      <c r="RJN135" s="132"/>
      <c r="RJO135" s="132"/>
      <c r="RJP135" s="132"/>
      <c r="RJQ135" s="132"/>
      <c r="RJR135" s="132"/>
      <c r="RJS135" s="132"/>
      <c r="RJT135" s="132"/>
      <c r="RJU135" s="132"/>
      <c r="RJV135" s="132"/>
      <c r="RJW135" s="132"/>
      <c r="RJX135" s="132"/>
      <c r="RJY135" s="132"/>
      <c r="RJZ135" s="132"/>
      <c r="RKA135" s="132"/>
      <c r="RKB135" s="132"/>
      <c r="RKC135" s="132"/>
      <c r="RKD135" s="132"/>
      <c r="RKE135" s="132"/>
      <c r="RKF135" s="132"/>
      <c r="RKG135" s="132"/>
      <c r="RKH135" s="132"/>
      <c r="RKI135" s="132"/>
      <c r="RKJ135" s="132"/>
      <c r="RKK135" s="132"/>
      <c r="RKL135" s="132"/>
      <c r="RKM135" s="132"/>
      <c r="RKN135" s="132"/>
      <c r="RKO135" s="132"/>
      <c r="RKP135" s="132"/>
      <c r="RKQ135" s="132"/>
      <c r="RKR135" s="132"/>
      <c r="RKS135" s="132"/>
      <c r="RKT135" s="132"/>
      <c r="RKU135" s="132"/>
      <c r="RKV135" s="132"/>
      <c r="RKW135" s="132"/>
      <c r="RKX135" s="132"/>
      <c r="RKY135" s="132"/>
      <c r="RKZ135" s="132"/>
      <c r="RLA135" s="132"/>
      <c r="RLB135" s="132"/>
      <c r="RLC135" s="132"/>
      <c r="RLD135" s="132"/>
      <c r="RLE135" s="132"/>
      <c r="RLF135" s="132"/>
      <c r="RLG135" s="132"/>
      <c r="RLH135" s="132"/>
      <c r="RLI135" s="132"/>
      <c r="RLJ135" s="132"/>
      <c r="RLK135" s="132"/>
      <c r="RLL135" s="132"/>
      <c r="RLM135" s="132"/>
      <c r="RLN135" s="132"/>
      <c r="RLO135" s="132"/>
      <c r="RLP135" s="132"/>
      <c r="RLQ135" s="132"/>
      <c r="RLR135" s="132"/>
      <c r="RLS135" s="132"/>
      <c r="RLT135" s="132"/>
      <c r="RLU135" s="132"/>
      <c r="RLV135" s="132"/>
      <c r="RLW135" s="132"/>
      <c r="RLX135" s="132"/>
      <c r="RLY135" s="132"/>
      <c r="RLZ135" s="132"/>
      <c r="RMA135" s="132"/>
      <c r="RMB135" s="132"/>
      <c r="RMC135" s="132"/>
      <c r="RMD135" s="132"/>
      <c r="RME135" s="132"/>
      <c r="RMF135" s="132"/>
      <c r="RMG135" s="132"/>
      <c r="RMH135" s="132"/>
      <c r="RMI135" s="132"/>
      <c r="RMJ135" s="132"/>
      <c r="RMK135" s="132"/>
      <c r="RML135" s="132"/>
      <c r="RMM135" s="132"/>
      <c r="RMN135" s="132"/>
      <c r="RMO135" s="132"/>
      <c r="RMP135" s="132"/>
      <c r="RMQ135" s="132"/>
      <c r="RMR135" s="132"/>
      <c r="RMS135" s="132"/>
      <c r="RMT135" s="132"/>
      <c r="RMU135" s="132"/>
      <c r="RMV135" s="132"/>
      <c r="RMW135" s="132"/>
      <c r="RMX135" s="132"/>
      <c r="RMY135" s="132"/>
      <c r="RMZ135" s="132"/>
      <c r="RNA135" s="132"/>
      <c r="RNB135" s="132"/>
      <c r="RNC135" s="132"/>
      <c r="RND135" s="132"/>
      <c r="RNE135" s="132"/>
      <c r="RNF135" s="132"/>
      <c r="RNG135" s="132"/>
      <c r="RNH135" s="132"/>
      <c r="RNI135" s="132"/>
      <c r="RNJ135" s="132"/>
      <c r="RNK135" s="132"/>
      <c r="RNL135" s="132"/>
      <c r="RNM135" s="132"/>
      <c r="RNN135" s="132"/>
      <c r="RNO135" s="132"/>
      <c r="RNP135" s="132"/>
      <c r="RNQ135" s="132"/>
      <c r="RNR135" s="132"/>
      <c r="RNS135" s="132"/>
      <c r="RNT135" s="132"/>
      <c r="RNU135" s="132"/>
      <c r="RNV135" s="132"/>
      <c r="RNW135" s="132"/>
      <c r="RNX135" s="132"/>
      <c r="RNY135" s="132"/>
      <c r="RNZ135" s="132"/>
      <c r="ROA135" s="132"/>
      <c r="ROB135" s="132"/>
      <c r="ROC135" s="132"/>
      <c r="ROD135" s="132"/>
      <c r="ROE135" s="132"/>
      <c r="ROF135" s="132"/>
      <c r="ROG135" s="132"/>
      <c r="ROH135" s="132"/>
      <c r="ROI135" s="132"/>
      <c r="ROJ135" s="132"/>
      <c r="ROK135" s="132"/>
      <c r="ROL135" s="132"/>
      <c r="ROM135" s="132"/>
      <c r="RON135" s="132"/>
      <c r="ROO135" s="132"/>
      <c r="ROP135" s="132"/>
      <c r="ROQ135" s="132"/>
      <c r="ROR135" s="132"/>
      <c r="ROS135" s="132"/>
      <c r="ROT135" s="132"/>
      <c r="ROU135" s="132"/>
      <c r="ROV135" s="132"/>
      <c r="ROW135" s="132"/>
      <c r="ROX135" s="132"/>
      <c r="ROY135" s="132"/>
      <c r="ROZ135" s="132"/>
      <c r="RPA135" s="132"/>
      <c r="RPB135" s="132"/>
      <c r="RPC135" s="132"/>
      <c r="RPD135" s="132"/>
      <c r="RPE135" s="132"/>
      <c r="RPF135" s="132"/>
      <c r="RPG135" s="132"/>
      <c r="RPH135" s="132"/>
      <c r="RPI135" s="132"/>
      <c r="RPJ135" s="132"/>
      <c r="RPK135" s="132"/>
      <c r="RPL135" s="132"/>
      <c r="RPM135" s="132"/>
      <c r="RPN135" s="132"/>
      <c r="RPO135" s="132"/>
      <c r="RPP135" s="132"/>
      <c r="RPQ135" s="132"/>
      <c r="RPR135" s="132"/>
      <c r="RPS135" s="132"/>
      <c r="RPT135" s="132"/>
      <c r="RPU135" s="132"/>
      <c r="RPV135" s="132"/>
      <c r="RPW135" s="132"/>
      <c r="RPX135" s="132"/>
      <c r="RPY135" s="132"/>
      <c r="RPZ135" s="132"/>
      <c r="RQA135" s="132"/>
      <c r="RQB135" s="132"/>
      <c r="RQC135" s="132"/>
      <c r="RQD135" s="132"/>
      <c r="RQE135" s="132"/>
      <c r="RQF135" s="132"/>
      <c r="RQG135" s="132"/>
      <c r="RQH135" s="132"/>
      <c r="RQI135" s="132"/>
      <c r="RQJ135" s="132"/>
      <c r="RQK135" s="132"/>
      <c r="RQL135" s="132"/>
      <c r="RQM135" s="132"/>
      <c r="RQN135" s="132"/>
      <c r="RQO135" s="132"/>
      <c r="RQP135" s="132"/>
      <c r="RQQ135" s="132"/>
      <c r="RQR135" s="132"/>
      <c r="RQS135" s="132"/>
      <c r="RQT135" s="132"/>
      <c r="RQU135" s="132"/>
      <c r="RQV135" s="132"/>
      <c r="RQW135" s="132"/>
      <c r="RQX135" s="132"/>
      <c r="RQY135" s="132"/>
      <c r="RQZ135" s="132"/>
      <c r="RRA135" s="132"/>
      <c r="RRB135" s="132"/>
      <c r="RRC135" s="132"/>
      <c r="RRD135" s="132"/>
      <c r="RRE135" s="132"/>
      <c r="RRF135" s="132"/>
      <c r="RRG135" s="132"/>
      <c r="RRH135" s="132"/>
      <c r="RRI135" s="132"/>
      <c r="RRJ135" s="132"/>
      <c r="RRK135" s="132"/>
      <c r="RRL135" s="132"/>
      <c r="RRM135" s="132"/>
      <c r="RRN135" s="132"/>
      <c r="RRO135" s="132"/>
      <c r="RRP135" s="132"/>
      <c r="RRQ135" s="132"/>
      <c r="RRR135" s="132"/>
      <c r="RRS135" s="132"/>
      <c r="RRT135" s="132"/>
      <c r="RRU135" s="132"/>
      <c r="RRV135" s="132"/>
      <c r="RRW135" s="132"/>
      <c r="RRX135" s="132"/>
      <c r="RRY135" s="132"/>
      <c r="RRZ135" s="132"/>
      <c r="RSA135" s="132"/>
      <c r="RSB135" s="132"/>
      <c r="RSC135" s="132"/>
      <c r="RSD135" s="132"/>
      <c r="RSE135" s="132"/>
      <c r="RSF135" s="132"/>
      <c r="RSG135" s="132"/>
      <c r="RSH135" s="132"/>
      <c r="RSI135" s="132"/>
      <c r="RSJ135" s="132"/>
      <c r="RSK135" s="132"/>
      <c r="RSL135" s="132"/>
      <c r="RSM135" s="132"/>
      <c r="RSN135" s="132"/>
      <c r="RSO135" s="132"/>
      <c r="RSP135" s="132"/>
      <c r="RSQ135" s="132"/>
      <c r="RSR135" s="132"/>
      <c r="RSS135" s="132"/>
      <c r="RST135" s="132"/>
      <c r="RSU135" s="132"/>
      <c r="RSV135" s="132"/>
      <c r="RSW135" s="132"/>
      <c r="RSX135" s="132"/>
      <c r="RSY135" s="132"/>
      <c r="RSZ135" s="132"/>
      <c r="RTA135" s="132"/>
      <c r="RTB135" s="132"/>
      <c r="RTC135" s="132"/>
      <c r="RTD135" s="132"/>
      <c r="RTE135" s="132"/>
      <c r="RTF135" s="132"/>
      <c r="RTG135" s="132"/>
      <c r="RTH135" s="132"/>
      <c r="RTI135" s="132"/>
      <c r="RTJ135" s="132"/>
      <c r="RTK135" s="132"/>
      <c r="RTL135" s="132"/>
      <c r="RTM135" s="132"/>
      <c r="RTN135" s="132"/>
      <c r="RTO135" s="132"/>
      <c r="RTP135" s="132"/>
      <c r="RTQ135" s="132"/>
      <c r="RTR135" s="132"/>
      <c r="RTS135" s="132"/>
      <c r="RTT135" s="132"/>
      <c r="RTU135" s="132"/>
      <c r="RTV135" s="132"/>
      <c r="RTW135" s="132"/>
      <c r="RTX135" s="132"/>
      <c r="RTY135" s="132"/>
      <c r="RTZ135" s="132"/>
      <c r="RUA135" s="132"/>
      <c r="RUB135" s="132"/>
      <c r="RUC135" s="132"/>
      <c r="RUD135" s="132"/>
      <c r="RUE135" s="132"/>
      <c r="RUF135" s="132"/>
      <c r="RUG135" s="132"/>
      <c r="RUH135" s="132"/>
      <c r="RUI135" s="132"/>
      <c r="RUJ135" s="132"/>
      <c r="RUK135" s="132"/>
      <c r="RUL135" s="132"/>
      <c r="RUM135" s="132"/>
      <c r="RUN135" s="132"/>
      <c r="RUO135" s="132"/>
      <c r="RUP135" s="132"/>
      <c r="RUQ135" s="132"/>
      <c r="RUR135" s="132"/>
      <c r="RUS135" s="132"/>
      <c r="RUT135" s="132"/>
      <c r="RUU135" s="132"/>
      <c r="RUV135" s="132"/>
      <c r="RUW135" s="132"/>
      <c r="RUX135" s="132"/>
      <c r="RUY135" s="132"/>
      <c r="RUZ135" s="132"/>
      <c r="RVA135" s="132"/>
      <c r="RVB135" s="132"/>
      <c r="RVC135" s="132"/>
      <c r="RVD135" s="132"/>
      <c r="RVE135" s="132"/>
      <c r="RVF135" s="132"/>
      <c r="RVG135" s="132"/>
      <c r="RVH135" s="132"/>
      <c r="RVI135" s="132"/>
      <c r="RVJ135" s="132"/>
      <c r="RVK135" s="132"/>
      <c r="RVL135" s="132"/>
      <c r="RVM135" s="132"/>
      <c r="RVN135" s="132"/>
      <c r="RVO135" s="132"/>
      <c r="RVP135" s="132"/>
      <c r="RVQ135" s="132"/>
      <c r="RVR135" s="132"/>
      <c r="RVS135" s="132"/>
      <c r="RVT135" s="132"/>
      <c r="RVU135" s="132"/>
      <c r="RVV135" s="132"/>
      <c r="RVW135" s="132"/>
      <c r="RVX135" s="132"/>
      <c r="RVY135" s="132"/>
      <c r="RVZ135" s="132"/>
      <c r="RWA135" s="132"/>
      <c r="RWB135" s="132"/>
      <c r="RWC135" s="132"/>
      <c r="RWD135" s="132"/>
      <c r="RWE135" s="132"/>
      <c r="RWF135" s="132"/>
      <c r="RWG135" s="132"/>
      <c r="RWH135" s="132"/>
      <c r="RWI135" s="132"/>
      <c r="RWJ135" s="132"/>
      <c r="RWK135" s="132"/>
      <c r="RWL135" s="132"/>
      <c r="RWM135" s="132"/>
      <c r="RWN135" s="132"/>
      <c r="RWO135" s="132"/>
      <c r="RWP135" s="132"/>
      <c r="RWQ135" s="132"/>
      <c r="RWR135" s="132"/>
      <c r="RWS135" s="132"/>
      <c r="RWT135" s="132"/>
      <c r="RWU135" s="132"/>
      <c r="RWV135" s="132"/>
      <c r="RWW135" s="132"/>
      <c r="RWX135" s="132"/>
      <c r="RWY135" s="132"/>
      <c r="RWZ135" s="132"/>
      <c r="RXA135" s="132"/>
      <c r="RXB135" s="132"/>
      <c r="RXC135" s="132"/>
      <c r="RXD135" s="132"/>
      <c r="RXE135" s="132"/>
      <c r="RXF135" s="132"/>
      <c r="RXG135" s="132"/>
      <c r="RXH135" s="132"/>
      <c r="RXI135" s="132"/>
      <c r="RXJ135" s="132"/>
      <c r="RXK135" s="132"/>
      <c r="RXL135" s="132"/>
      <c r="RXM135" s="132"/>
      <c r="RXN135" s="132"/>
      <c r="RXO135" s="132"/>
      <c r="RXP135" s="132"/>
      <c r="RXQ135" s="132"/>
      <c r="RXR135" s="132"/>
      <c r="RXS135" s="132"/>
      <c r="RXT135" s="132"/>
      <c r="RXU135" s="132"/>
      <c r="RXV135" s="132"/>
      <c r="RXW135" s="132"/>
      <c r="RXX135" s="132"/>
      <c r="RXY135" s="132"/>
      <c r="RXZ135" s="132"/>
      <c r="RYA135" s="132"/>
      <c r="RYB135" s="132"/>
      <c r="RYC135" s="132"/>
      <c r="RYD135" s="132"/>
      <c r="RYE135" s="132"/>
      <c r="RYF135" s="132"/>
      <c r="RYG135" s="132"/>
      <c r="RYH135" s="132"/>
      <c r="RYI135" s="132"/>
      <c r="RYJ135" s="132"/>
      <c r="RYK135" s="132"/>
      <c r="RYL135" s="132"/>
      <c r="RYM135" s="132"/>
      <c r="RYN135" s="132"/>
      <c r="RYO135" s="132"/>
      <c r="RYP135" s="132"/>
      <c r="RYQ135" s="132"/>
      <c r="RYR135" s="132"/>
      <c r="RYS135" s="132"/>
      <c r="RYT135" s="132"/>
      <c r="RYU135" s="132"/>
      <c r="RYV135" s="132"/>
      <c r="RYW135" s="132"/>
      <c r="RYX135" s="132"/>
      <c r="RYY135" s="132"/>
      <c r="RYZ135" s="132"/>
      <c r="RZA135" s="132"/>
      <c r="RZB135" s="132"/>
      <c r="RZC135" s="132"/>
      <c r="RZD135" s="132"/>
      <c r="RZE135" s="132"/>
      <c r="RZF135" s="132"/>
      <c r="RZG135" s="132"/>
      <c r="RZH135" s="132"/>
      <c r="RZI135" s="132"/>
      <c r="RZJ135" s="132"/>
      <c r="RZK135" s="132"/>
      <c r="RZL135" s="132"/>
      <c r="RZM135" s="132"/>
      <c r="RZN135" s="132"/>
      <c r="RZO135" s="132"/>
      <c r="RZP135" s="132"/>
      <c r="RZQ135" s="132"/>
      <c r="RZR135" s="132"/>
      <c r="RZS135" s="132"/>
      <c r="RZT135" s="132"/>
      <c r="RZU135" s="132"/>
      <c r="RZV135" s="132"/>
      <c r="RZW135" s="132"/>
      <c r="RZX135" s="132"/>
      <c r="RZY135" s="132"/>
      <c r="RZZ135" s="132"/>
      <c r="SAA135" s="132"/>
      <c r="SAB135" s="132"/>
      <c r="SAC135" s="132"/>
      <c r="SAD135" s="132"/>
      <c r="SAE135" s="132"/>
      <c r="SAF135" s="132"/>
      <c r="SAG135" s="132"/>
      <c r="SAH135" s="132"/>
      <c r="SAI135" s="132"/>
      <c r="SAJ135" s="132"/>
      <c r="SAK135" s="132"/>
      <c r="SAL135" s="132"/>
      <c r="SAM135" s="132"/>
      <c r="SAN135" s="132"/>
      <c r="SAO135" s="132"/>
      <c r="SAP135" s="132"/>
      <c r="SAQ135" s="132"/>
      <c r="SAR135" s="132"/>
      <c r="SAS135" s="132"/>
      <c r="SAT135" s="132"/>
      <c r="SAU135" s="132"/>
      <c r="SAV135" s="132"/>
      <c r="SAW135" s="132"/>
      <c r="SAX135" s="132"/>
      <c r="SAY135" s="132"/>
      <c r="SAZ135" s="132"/>
      <c r="SBA135" s="132"/>
      <c r="SBB135" s="132"/>
      <c r="SBC135" s="132"/>
      <c r="SBD135" s="132"/>
      <c r="SBE135" s="132"/>
      <c r="SBF135" s="132"/>
      <c r="SBG135" s="132"/>
      <c r="SBH135" s="132"/>
      <c r="SBI135" s="132"/>
      <c r="SBJ135" s="132"/>
      <c r="SBK135" s="132"/>
      <c r="SBL135" s="132"/>
      <c r="SBM135" s="132"/>
      <c r="SBN135" s="132"/>
      <c r="SBO135" s="132"/>
      <c r="SBP135" s="132"/>
      <c r="SBQ135" s="132"/>
      <c r="SBR135" s="132"/>
      <c r="SBS135" s="132"/>
      <c r="SBT135" s="132"/>
      <c r="SBU135" s="132"/>
      <c r="SBV135" s="132"/>
      <c r="SBW135" s="132"/>
      <c r="SBX135" s="132"/>
      <c r="SBY135" s="132"/>
      <c r="SBZ135" s="132"/>
      <c r="SCA135" s="132"/>
      <c r="SCB135" s="132"/>
      <c r="SCC135" s="132"/>
      <c r="SCD135" s="132"/>
      <c r="SCE135" s="132"/>
      <c r="SCF135" s="132"/>
      <c r="SCG135" s="132"/>
      <c r="SCH135" s="132"/>
      <c r="SCI135" s="132"/>
      <c r="SCJ135" s="132"/>
      <c r="SCK135" s="132"/>
      <c r="SCL135" s="132"/>
      <c r="SCM135" s="132"/>
      <c r="SCN135" s="132"/>
      <c r="SCO135" s="132"/>
      <c r="SCP135" s="132"/>
      <c r="SCQ135" s="132"/>
      <c r="SCR135" s="132"/>
      <c r="SCS135" s="132"/>
      <c r="SCT135" s="132"/>
      <c r="SCU135" s="132"/>
      <c r="SCV135" s="132"/>
      <c r="SCW135" s="132"/>
      <c r="SCX135" s="132"/>
      <c r="SCY135" s="132"/>
      <c r="SCZ135" s="132"/>
      <c r="SDA135" s="132"/>
      <c r="SDB135" s="132"/>
      <c r="SDC135" s="132"/>
      <c r="SDD135" s="132"/>
      <c r="SDE135" s="132"/>
      <c r="SDF135" s="132"/>
      <c r="SDG135" s="132"/>
      <c r="SDH135" s="132"/>
      <c r="SDI135" s="132"/>
      <c r="SDJ135" s="132"/>
      <c r="SDK135" s="132"/>
      <c r="SDL135" s="132"/>
      <c r="SDM135" s="132"/>
      <c r="SDN135" s="132"/>
      <c r="SDO135" s="132"/>
      <c r="SDP135" s="132"/>
      <c r="SDQ135" s="132"/>
      <c r="SDR135" s="132"/>
      <c r="SDS135" s="132"/>
      <c r="SDT135" s="132"/>
      <c r="SDU135" s="132"/>
      <c r="SDV135" s="132"/>
      <c r="SDW135" s="132"/>
      <c r="SDX135" s="132"/>
      <c r="SDY135" s="132"/>
      <c r="SDZ135" s="132"/>
      <c r="SEA135" s="132"/>
      <c r="SEB135" s="132"/>
      <c r="SEC135" s="132"/>
      <c r="SED135" s="132"/>
      <c r="SEE135" s="132"/>
      <c r="SEF135" s="132"/>
      <c r="SEG135" s="132"/>
      <c r="SEH135" s="132"/>
      <c r="SEI135" s="132"/>
      <c r="SEJ135" s="132"/>
      <c r="SEK135" s="132"/>
      <c r="SEL135" s="132"/>
      <c r="SEM135" s="132"/>
      <c r="SEN135" s="132"/>
      <c r="SEO135" s="132"/>
      <c r="SEP135" s="132"/>
      <c r="SEQ135" s="132"/>
      <c r="SER135" s="132"/>
      <c r="SES135" s="132"/>
      <c r="SET135" s="132"/>
      <c r="SEU135" s="132"/>
      <c r="SEV135" s="132"/>
      <c r="SEW135" s="132"/>
      <c r="SEX135" s="132"/>
      <c r="SEY135" s="132"/>
      <c r="SEZ135" s="132"/>
      <c r="SFA135" s="132"/>
      <c r="SFB135" s="132"/>
      <c r="SFC135" s="132"/>
      <c r="SFD135" s="132"/>
      <c r="SFE135" s="132"/>
      <c r="SFF135" s="132"/>
      <c r="SFG135" s="132"/>
      <c r="SFH135" s="132"/>
      <c r="SFI135" s="132"/>
      <c r="SFJ135" s="132"/>
      <c r="SFK135" s="132"/>
      <c r="SFL135" s="132"/>
      <c r="SFM135" s="132"/>
      <c r="SFN135" s="132"/>
      <c r="SFO135" s="132"/>
      <c r="SFP135" s="132"/>
      <c r="SFQ135" s="132"/>
      <c r="SFR135" s="132"/>
      <c r="SFS135" s="132"/>
      <c r="SFT135" s="132"/>
      <c r="SFU135" s="132"/>
      <c r="SFV135" s="132"/>
      <c r="SFW135" s="132"/>
      <c r="SFX135" s="132"/>
      <c r="SFY135" s="132"/>
      <c r="SFZ135" s="132"/>
      <c r="SGA135" s="132"/>
      <c r="SGB135" s="132"/>
      <c r="SGC135" s="132"/>
      <c r="SGD135" s="132"/>
      <c r="SGE135" s="132"/>
      <c r="SGF135" s="132"/>
      <c r="SGG135" s="132"/>
      <c r="SGH135" s="132"/>
      <c r="SGI135" s="132"/>
      <c r="SGJ135" s="132"/>
      <c r="SGK135" s="132"/>
      <c r="SGL135" s="132"/>
      <c r="SGM135" s="132"/>
      <c r="SGN135" s="132"/>
      <c r="SGO135" s="132"/>
      <c r="SGP135" s="132"/>
      <c r="SGQ135" s="132"/>
      <c r="SGR135" s="132"/>
      <c r="SGS135" s="132"/>
      <c r="SGT135" s="132"/>
      <c r="SGU135" s="132"/>
      <c r="SGV135" s="132"/>
      <c r="SGW135" s="132"/>
      <c r="SGX135" s="132"/>
      <c r="SGY135" s="132"/>
      <c r="SGZ135" s="132"/>
      <c r="SHA135" s="132"/>
      <c r="SHB135" s="132"/>
      <c r="SHC135" s="132"/>
      <c r="SHD135" s="132"/>
      <c r="SHE135" s="132"/>
      <c r="SHF135" s="132"/>
      <c r="SHG135" s="132"/>
      <c r="SHH135" s="132"/>
      <c r="SHI135" s="132"/>
      <c r="SHJ135" s="132"/>
      <c r="SHK135" s="132"/>
      <c r="SHL135" s="132"/>
      <c r="SHM135" s="132"/>
      <c r="SHN135" s="132"/>
      <c r="SHO135" s="132"/>
      <c r="SHP135" s="132"/>
      <c r="SHQ135" s="132"/>
      <c r="SHR135" s="132"/>
      <c r="SHS135" s="132"/>
      <c r="SHT135" s="132"/>
      <c r="SHU135" s="132"/>
      <c r="SHV135" s="132"/>
      <c r="SHW135" s="132"/>
      <c r="SHX135" s="132"/>
      <c r="SHY135" s="132"/>
      <c r="SHZ135" s="132"/>
      <c r="SIA135" s="132"/>
      <c r="SIB135" s="132"/>
      <c r="SIC135" s="132"/>
      <c r="SID135" s="132"/>
      <c r="SIE135" s="132"/>
      <c r="SIF135" s="132"/>
      <c r="SIG135" s="132"/>
      <c r="SIH135" s="132"/>
      <c r="SII135" s="132"/>
      <c r="SIJ135" s="132"/>
      <c r="SIK135" s="132"/>
      <c r="SIL135" s="132"/>
      <c r="SIM135" s="132"/>
      <c r="SIN135" s="132"/>
      <c r="SIO135" s="132"/>
      <c r="SIP135" s="132"/>
      <c r="SIQ135" s="132"/>
      <c r="SIR135" s="132"/>
      <c r="SIS135" s="132"/>
      <c r="SIT135" s="132"/>
      <c r="SIU135" s="132"/>
      <c r="SIV135" s="132"/>
      <c r="SIW135" s="132"/>
      <c r="SIX135" s="132"/>
      <c r="SIY135" s="132"/>
      <c r="SIZ135" s="132"/>
      <c r="SJA135" s="132"/>
      <c r="SJB135" s="132"/>
      <c r="SJC135" s="132"/>
      <c r="SJD135" s="132"/>
      <c r="SJE135" s="132"/>
      <c r="SJF135" s="132"/>
      <c r="SJG135" s="132"/>
      <c r="SJH135" s="132"/>
      <c r="SJI135" s="132"/>
      <c r="SJJ135" s="132"/>
      <c r="SJK135" s="132"/>
      <c r="SJL135" s="132"/>
      <c r="SJM135" s="132"/>
      <c r="SJN135" s="132"/>
      <c r="SJO135" s="132"/>
      <c r="SJP135" s="132"/>
      <c r="SJQ135" s="132"/>
      <c r="SJR135" s="132"/>
      <c r="SJS135" s="132"/>
      <c r="SJT135" s="132"/>
      <c r="SJU135" s="132"/>
      <c r="SJV135" s="132"/>
      <c r="SJW135" s="132"/>
      <c r="SJX135" s="132"/>
      <c r="SJY135" s="132"/>
      <c r="SJZ135" s="132"/>
      <c r="SKA135" s="132"/>
      <c r="SKB135" s="132"/>
      <c r="SKC135" s="132"/>
      <c r="SKD135" s="132"/>
      <c r="SKE135" s="132"/>
      <c r="SKF135" s="132"/>
      <c r="SKG135" s="132"/>
      <c r="SKH135" s="132"/>
      <c r="SKI135" s="132"/>
      <c r="SKJ135" s="132"/>
      <c r="SKK135" s="132"/>
      <c r="SKL135" s="132"/>
      <c r="SKM135" s="132"/>
      <c r="SKN135" s="132"/>
      <c r="SKO135" s="132"/>
      <c r="SKP135" s="132"/>
      <c r="SKQ135" s="132"/>
      <c r="SKR135" s="132"/>
      <c r="SKS135" s="132"/>
      <c r="SKT135" s="132"/>
      <c r="SKU135" s="132"/>
      <c r="SKV135" s="132"/>
      <c r="SKW135" s="132"/>
      <c r="SKX135" s="132"/>
      <c r="SKY135" s="132"/>
      <c r="SKZ135" s="132"/>
      <c r="SLA135" s="132"/>
      <c r="SLB135" s="132"/>
      <c r="SLC135" s="132"/>
      <c r="SLD135" s="132"/>
      <c r="SLE135" s="132"/>
      <c r="SLF135" s="132"/>
      <c r="SLG135" s="132"/>
      <c r="SLH135" s="132"/>
      <c r="SLI135" s="132"/>
      <c r="SLJ135" s="132"/>
      <c r="SLK135" s="132"/>
      <c r="SLL135" s="132"/>
      <c r="SLM135" s="132"/>
      <c r="SLN135" s="132"/>
      <c r="SLO135" s="132"/>
      <c r="SLP135" s="132"/>
      <c r="SLQ135" s="132"/>
      <c r="SLR135" s="132"/>
      <c r="SLS135" s="132"/>
      <c r="SLT135" s="132"/>
      <c r="SLU135" s="132"/>
      <c r="SLV135" s="132"/>
      <c r="SLW135" s="132"/>
      <c r="SLX135" s="132"/>
      <c r="SLY135" s="132"/>
      <c r="SLZ135" s="132"/>
      <c r="SMA135" s="132"/>
      <c r="SMB135" s="132"/>
      <c r="SMC135" s="132"/>
      <c r="SMD135" s="132"/>
      <c r="SME135" s="132"/>
      <c r="SMF135" s="132"/>
      <c r="SMG135" s="132"/>
      <c r="SMH135" s="132"/>
      <c r="SMI135" s="132"/>
      <c r="SMJ135" s="132"/>
      <c r="SMK135" s="132"/>
      <c r="SML135" s="132"/>
      <c r="SMM135" s="132"/>
      <c r="SMN135" s="132"/>
      <c r="SMO135" s="132"/>
      <c r="SMP135" s="132"/>
      <c r="SMQ135" s="132"/>
      <c r="SMR135" s="132"/>
      <c r="SMS135" s="132"/>
      <c r="SMT135" s="132"/>
      <c r="SMU135" s="132"/>
      <c r="SMV135" s="132"/>
      <c r="SMW135" s="132"/>
      <c r="SMX135" s="132"/>
      <c r="SMY135" s="132"/>
      <c r="SMZ135" s="132"/>
      <c r="SNA135" s="132"/>
      <c r="SNB135" s="132"/>
      <c r="SNC135" s="132"/>
      <c r="SND135" s="132"/>
      <c r="SNE135" s="132"/>
      <c r="SNF135" s="132"/>
      <c r="SNG135" s="132"/>
      <c r="SNH135" s="132"/>
      <c r="SNI135" s="132"/>
      <c r="SNJ135" s="132"/>
      <c r="SNK135" s="132"/>
      <c r="SNL135" s="132"/>
      <c r="SNM135" s="132"/>
      <c r="SNN135" s="132"/>
      <c r="SNO135" s="132"/>
      <c r="SNP135" s="132"/>
      <c r="SNQ135" s="132"/>
      <c r="SNR135" s="132"/>
      <c r="SNS135" s="132"/>
      <c r="SNT135" s="132"/>
      <c r="SNU135" s="132"/>
      <c r="SNV135" s="132"/>
      <c r="SNW135" s="132"/>
      <c r="SNX135" s="132"/>
      <c r="SNY135" s="132"/>
      <c r="SNZ135" s="132"/>
      <c r="SOA135" s="132"/>
      <c r="SOB135" s="132"/>
      <c r="SOC135" s="132"/>
      <c r="SOD135" s="132"/>
      <c r="SOE135" s="132"/>
      <c r="SOF135" s="132"/>
      <c r="SOG135" s="132"/>
      <c r="SOH135" s="132"/>
      <c r="SOI135" s="132"/>
      <c r="SOJ135" s="132"/>
      <c r="SOK135" s="132"/>
      <c r="SOL135" s="132"/>
      <c r="SOM135" s="132"/>
      <c r="SON135" s="132"/>
      <c r="SOO135" s="132"/>
      <c r="SOP135" s="132"/>
      <c r="SOQ135" s="132"/>
      <c r="SOR135" s="132"/>
      <c r="SOS135" s="132"/>
      <c r="SOT135" s="132"/>
      <c r="SOU135" s="132"/>
      <c r="SOV135" s="132"/>
      <c r="SOW135" s="132"/>
      <c r="SOX135" s="132"/>
      <c r="SOY135" s="132"/>
      <c r="SOZ135" s="132"/>
      <c r="SPA135" s="132"/>
      <c r="SPB135" s="132"/>
      <c r="SPC135" s="132"/>
      <c r="SPD135" s="132"/>
      <c r="SPE135" s="132"/>
      <c r="SPF135" s="132"/>
      <c r="SPG135" s="132"/>
      <c r="SPH135" s="132"/>
      <c r="SPI135" s="132"/>
      <c r="SPJ135" s="132"/>
      <c r="SPK135" s="132"/>
      <c r="SPL135" s="132"/>
      <c r="SPM135" s="132"/>
      <c r="SPN135" s="132"/>
      <c r="SPO135" s="132"/>
      <c r="SPP135" s="132"/>
      <c r="SPQ135" s="132"/>
      <c r="SPR135" s="132"/>
      <c r="SPS135" s="132"/>
      <c r="SPT135" s="132"/>
      <c r="SPU135" s="132"/>
      <c r="SPV135" s="132"/>
      <c r="SPW135" s="132"/>
      <c r="SPX135" s="132"/>
      <c r="SPY135" s="132"/>
      <c r="SPZ135" s="132"/>
      <c r="SQA135" s="132"/>
      <c r="SQB135" s="132"/>
      <c r="SQC135" s="132"/>
      <c r="SQD135" s="132"/>
      <c r="SQE135" s="132"/>
      <c r="SQF135" s="132"/>
      <c r="SQG135" s="132"/>
      <c r="SQH135" s="132"/>
      <c r="SQI135" s="132"/>
      <c r="SQJ135" s="132"/>
      <c r="SQK135" s="132"/>
      <c r="SQL135" s="132"/>
      <c r="SQM135" s="132"/>
      <c r="SQN135" s="132"/>
      <c r="SQO135" s="132"/>
      <c r="SQP135" s="132"/>
      <c r="SQQ135" s="132"/>
      <c r="SQR135" s="132"/>
      <c r="SQS135" s="132"/>
      <c r="SQT135" s="132"/>
      <c r="SQU135" s="132"/>
      <c r="SQV135" s="132"/>
      <c r="SQW135" s="132"/>
      <c r="SQX135" s="132"/>
      <c r="SQY135" s="132"/>
      <c r="SQZ135" s="132"/>
      <c r="SRA135" s="132"/>
      <c r="SRB135" s="132"/>
      <c r="SRC135" s="132"/>
      <c r="SRD135" s="132"/>
      <c r="SRE135" s="132"/>
      <c r="SRF135" s="132"/>
      <c r="SRG135" s="132"/>
      <c r="SRH135" s="132"/>
      <c r="SRI135" s="132"/>
      <c r="SRJ135" s="132"/>
      <c r="SRK135" s="132"/>
      <c r="SRL135" s="132"/>
      <c r="SRM135" s="132"/>
      <c r="SRN135" s="132"/>
      <c r="SRO135" s="132"/>
      <c r="SRP135" s="132"/>
      <c r="SRQ135" s="132"/>
      <c r="SRR135" s="132"/>
      <c r="SRS135" s="132"/>
      <c r="SRT135" s="132"/>
      <c r="SRU135" s="132"/>
      <c r="SRV135" s="132"/>
      <c r="SRW135" s="132"/>
      <c r="SRX135" s="132"/>
      <c r="SRY135" s="132"/>
      <c r="SRZ135" s="132"/>
      <c r="SSA135" s="132"/>
      <c r="SSB135" s="132"/>
      <c r="SSC135" s="132"/>
      <c r="SSD135" s="132"/>
      <c r="SSE135" s="132"/>
      <c r="SSF135" s="132"/>
      <c r="SSG135" s="132"/>
      <c r="SSH135" s="132"/>
      <c r="SSI135" s="132"/>
      <c r="SSJ135" s="132"/>
      <c r="SSK135" s="132"/>
      <c r="SSL135" s="132"/>
      <c r="SSM135" s="132"/>
      <c r="SSN135" s="132"/>
      <c r="SSO135" s="132"/>
      <c r="SSP135" s="132"/>
      <c r="SSQ135" s="132"/>
      <c r="SSR135" s="132"/>
      <c r="SSS135" s="132"/>
      <c r="SST135" s="132"/>
      <c r="SSU135" s="132"/>
      <c r="SSV135" s="132"/>
      <c r="SSW135" s="132"/>
      <c r="SSX135" s="132"/>
      <c r="SSY135" s="132"/>
      <c r="SSZ135" s="132"/>
      <c r="STA135" s="132"/>
      <c r="STB135" s="132"/>
      <c r="STC135" s="132"/>
      <c r="STD135" s="132"/>
      <c r="STE135" s="132"/>
      <c r="STF135" s="132"/>
      <c r="STG135" s="132"/>
      <c r="STH135" s="132"/>
      <c r="STI135" s="132"/>
      <c r="STJ135" s="132"/>
      <c r="STK135" s="132"/>
      <c r="STL135" s="132"/>
      <c r="STM135" s="132"/>
      <c r="STN135" s="132"/>
      <c r="STO135" s="132"/>
      <c r="STP135" s="132"/>
      <c r="STQ135" s="132"/>
      <c r="STR135" s="132"/>
      <c r="STS135" s="132"/>
      <c r="STT135" s="132"/>
      <c r="STU135" s="132"/>
      <c r="STV135" s="132"/>
      <c r="STW135" s="132"/>
      <c r="STX135" s="132"/>
      <c r="STY135" s="132"/>
      <c r="STZ135" s="132"/>
      <c r="SUA135" s="132"/>
      <c r="SUB135" s="132"/>
      <c r="SUC135" s="132"/>
      <c r="SUD135" s="132"/>
      <c r="SUE135" s="132"/>
      <c r="SUF135" s="132"/>
      <c r="SUG135" s="132"/>
      <c r="SUH135" s="132"/>
      <c r="SUI135" s="132"/>
      <c r="SUJ135" s="132"/>
      <c r="SUK135" s="132"/>
      <c r="SUL135" s="132"/>
      <c r="SUM135" s="132"/>
      <c r="SUN135" s="132"/>
      <c r="SUO135" s="132"/>
      <c r="SUP135" s="132"/>
      <c r="SUQ135" s="132"/>
      <c r="SUR135" s="132"/>
      <c r="SUS135" s="132"/>
      <c r="SUT135" s="132"/>
      <c r="SUU135" s="132"/>
      <c r="SUV135" s="132"/>
      <c r="SUW135" s="132"/>
      <c r="SUX135" s="132"/>
      <c r="SUY135" s="132"/>
      <c r="SUZ135" s="132"/>
      <c r="SVA135" s="132"/>
      <c r="SVB135" s="132"/>
      <c r="SVC135" s="132"/>
      <c r="SVD135" s="132"/>
      <c r="SVE135" s="132"/>
      <c r="SVF135" s="132"/>
      <c r="SVG135" s="132"/>
      <c r="SVH135" s="132"/>
      <c r="SVI135" s="132"/>
      <c r="SVJ135" s="132"/>
      <c r="SVK135" s="132"/>
      <c r="SVL135" s="132"/>
      <c r="SVM135" s="132"/>
      <c r="SVN135" s="132"/>
      <c r="SVO135" s="132"/>
      <c r="SVP135" s="132"/>
      <c r="SVQ135" s="132"/>
      <c r="SVR135" s="132"/>
      <c r="SVS135" s="132"/>
      <c r="SVT135" s="132"/>
      <c r="SVU135" s="132"/>
      <c r="SVV135" s="132"/>
      <c r="SVW135" s="132"/>
      <c r="SVX135" s="132"/>
      <c r="SVY135" s="132"/>
      <c r="SVZ135" s="132"/>
      <c r="SWA135" s="132"/>
      <c r="SWB135" s="132"/>
      <c r="SWC135" s="132"/>
      <c r="SWD135" s="132"/>
      <c r="SWE135" s="132"/>
      <c r="SWF135" s="132"/>
      <c r="SWG135" s="132"/>
      <c r="SWH135" s="132"/>
      <c r="SWI135" s="132"/>
      <c r="SWJ135" s="132"/>
      <c r="SWK135" s="132"/>
      <c r="SWL135" s="132"/>
      <c r="SWM135" s="132"/>
      <c r="SWN135" s="132"/>
      <c r="SWO135" s="132"/>
      <c r="SWP135" s="132"/>
      <c r="SWQ135" s="132"/>
      <c r="SWR135" s="132"/>
      <c r="SWS135" s="132"/>
      <c r="SWT135" s="132"/>
      <c r="SWU135" s="132"/>
      <c r="SWV135" s="132"/>
      <c r="SWW135" s="132"/>
      <c r="SWX135" s="132"/>
      <c r="SWY135" s="132"/>
      <c r="SWZ135" s="132"/>
      <c r="SXA135" s="132"/>
      <c r="SXB135" s="132"/>
      <c r="SXC135" s="132"/>
      <c r="SXD135" s="132"/>
      <c r="SXE135" s="132"/>
      <c r="SXF135" s="132"/>
      <c r="SXG135" s="132"/>
      <c r="SXH135" s="132"/>
      <c r="SXI135" s="132"/>
      <c r="SXJ135" s="132"/>
      <c r="SXK135" s="132"/>
      <c r="SXL135" s="132"/>
      <c r="SXM135" s="132"/>
      <c r="SXN135" s="132"/>
      <c r="SXO135" s="132"/>
      <c r="SXP135" s="132"/>
      <c r="SXQ135" s="132"/>
      <c r="SXR135" s="132"/>
      <c r="SXS135" s="132"/>
      <c r="SXT135" s="132"/>
      <c r="SXU135" s="132"/>
      <c r="SXV135" s="132"/>
      <c r="SXW135" s="132"/>
      <c r="SXX135" s="132"/>
      <c r="SXY135" s="132"/>
      <c r="SXZ135" s="132"/>
      <c r="SYA135" s="132"/>
      <c r="SYB135" s="132"/>
      <c r="SYC135" s="132"/>
      <c r="SYD135" s="132"/>
      <c r="SYE135" s="132"/>
      <c r="SYF135" s="132"/>
      <c r="SYG135" s="132"/>
      <c r="SYH135" s="132"/>
      <c r="SYI135" s="132"/>
      <c r="SYJ135" s="132"/>
      <c r="SYK135" s="132"/>
      <c r="SYL135" s="132"/>
      <c r="SYM135" s="132"/>
      <c r="SYN135" s="132"/>
      <c r="SYO135" s="132"/>
      <c r="SYP135" s="132"/>
      <c r="SYQ135" s="132"/>
      <c r="SYR135" s="132"/>
      <c r="SYS135" s="132"/>
      <c r="SYT135" s="132"/>
      <c r="SYU135" s="132"/>
      <c r="SYV135" s="132"/>
      <c r="SYW135" s="132"/>
      <c r="SYX135" s="132"/>
      <c r="SYY135" s="132"/>
      <c r="SYZ135" s="132"/>
      <c r="SZA135" s="132"/>
      <c r="SZB135" s="132"/>
      <c r="SZC135" s="132"/>
      <c r="SZD135" s="132"/>
      <c r="SZE135" s="132"/>
      <c r="SZF135" s="132"/>
      <c r="SZG135" s="132"/>
      <c r="SZH135" s="132"/>
      <c r="SZI135" s="132"/>
      <c r="SZJ135" s="132"/>
      <c r="SZK135" s="132"/>
      <c r="SZL135" s="132"/>
      <c r="SZM135" s="132"/>
      <c r="SZN135" s="132"/>
      <c r="SZO135" s="132"/>
      <c r="SZP135" s="132"/>
      <c r="SZQ135" s="132"/>
      <c r="SZR135" s="132"/>
      <c r="SZS135" s="132"/>
      <c r="SZT135" s="132"/>
      <c r="SZU135" s="132"/>
      <c r="SZV135" s="132"/>
      <c r="SZW135" s="132"/>
      <c r="SZX135" s="132"/>
      <c r="SZY135" s="132"/>
      <c r="SZZ135" s="132"/>
      <c r="TAA135" s="132"/>
      <c r="TAB135" s="132"/>
      <c r="TAC135" s="132"/>
      <c r="TAD135" s="132"/>
      <c r="TAE135" s="132"/>
      <c r="TAF135" s="132"/>
      <c r="TAG135" s="132"/>
      <c r="TAH135" s="132"/>
      <c r="TAI135" s="132"/>
      <c r="TAJ135" s="132"/>
      <c r="TAK135" s="132"/>
      <c r="TAL135" s="132"/>
      <c r="TAM135" s="132"/>
      <c r="TAN135" s="132"/>
      <c r="TAO135" s="132"/>
      <c r="TAP135" s="132"/>
      <c r="TAQ135" s="132"/>
      <c r="TAR135" s="132"/>
      <c r="TAS135" s="132"/>
      <c r="TAT135" s="132"/>
      <c r="TAU135" s="132"/>
      <c r="TAV135" s="132"/>
      <c r="TAW135" s="132"/>
      <c r="TAX135" s="132"/>
      <c r="TAY135" s="132"/>
      <c r="TAZ135" s="132"/>
      <c r="TBA135" s="132"/>
      <c r="TBB135" s="132"/>
      <c r="TBC135" s="132"/>
      <c r="TBD135" s="132"/>
      <c r="TBE135" s="132"/>
      <c r="TBF135" s="132"/>
      <c r="TBG135" s="132"/>
      <c r="TBH135" s="132"/>
      <c r="TBI135" s="132"/>
      <c r="TBJ135" s="132"/>
      <c r="TBK135" s="132"/>
      <c r="TBL135" s="132"/>
      <c r="TBM135" s="132"/>
      <c r="TBN135" s="132"/>
      <c r="TBO135" s="132"/>
      <c r="TBP135" s="132"/>
      <c r="TBQ135" s="132"/>
      <c r="TBR135" s="132"/>
      <c r="TBS135" s="132"/>
      <c r="TBT135" s="132"/>
      <c r="TBU135" s="132"/>
      <c r="TBV135" s="132"/>
      <c r="TBW135" s="132"/>
      <c r="TBX135" s="132"/>
      <c r="TBY135" s="132"/>
      <c r="TBZ135" s="132"/>
      <c r="TCA135" s="132"/>
      <c r="TCB135" s="132"/>
      <c r="TCC135" s="132"/>
      <c r="TCD135" s="132"/>
      <c r="TCE135" s="132"/>
      <c r="TCF135" s="132"/>
      <c r="TCG135" s="132"/>
      <c r="TCH135" s="132"/>
      <c r="TCI135" s="132"/>
      <c r="TCJ135" s="132"/>
      <c r="TCK135" s="132"/>
      <c r="TCL135" s="132"/>
      <c r="TCM135" s="132"/>
      <c r="TCN135" s="132"/>
      <c r="TCO135" s="132"/>
      <c r="TCP135" s="132"/>
      <c r="TCQ135" s="132"/>
      <c r="TCR135" s="132"/>
      <c r="TCS135" s="132"/>
      <c r="TCT135" s="132"/>
      <c r="TCU135" s="132"/>
      <c r="TCV135" s="132"/>
      <c r="TCW135" s="132"/>
      <c r="TCX135" s="132"/>
      <c r="TCY135" s="132"/>
      <c r="TCZ135" s="132"/>
      <c r="TDA135" s="132"/>
      <c r="TDB135" s="132"/>
      <c r="TDC135" s="132"/>
      <c r="TDD135" s="132"/>
      <c r="TDE135" s="132"/>
      <c r="TDF135" s="132"/>
      <c r="TDG135" s="132"/>
      <c r="TDH135" s="132"/>
      <c r="TDI135" s="132"/>
      <c r="TDJ135" s="132"/>
      <c r="TDK135" s="132"/>
      <c r="TDL135" s="132"/>
      <c r="TDM135" s="132"/>
      <c r="TDN135" s="132"/>
      <c r="TDO135" s="132"/>
      <c r="TDP135" s="132"/>
      <c r="TDQ135" s="132"/>
      <c r="TDR135" s="132"/>
      <c r="TDS135" s="132"/>
      <c r="TDT135" s="132"/>
      <c r="TDU135" s="132"/>
      <c r="TDV135" s="132"/>
      <c r="TDW135" s="132"/>
      <c r="TDX135" s="132"/>
      <c r="TDY135" s="132"/>
      <c r="TDZ135" s="132"/>
      <c r="TEA135" s="132"/>
      <c r="TEB135" s="132"/>
      <c r="TEC135" s="132"/>
      <c r="TED135" s="132"/>
      <c r="TEE135" s="132"/>
      <c r="TEF135" s="132"/>
      <c r="TEG135" s="132"/>
      <c r="TEH135" s="132"/>
      <c r="TEI135" s="132"/>
      <c r="TEJ135" s="132"/>
      <c r="TEK135" s="132"/>
      <c r="TEL135" s="132"/>
      <c r="TEM135" s="132"/>
      <c r="TEN135" s="132"/>
      <c r="TEO135" s="132"/>
      <c r="TEP135" s="132"/>
      <c r="TEQ135" s="132"/>
      <c r="TER135" s="132"/>
      <c r="TES135" s="132"/>
      <c r="TET135" s="132"/>
      <c r="TEU135" s="132"/>
      <c r="TEV135" s="132"/>
      <c r="TEW135" s="132"/>
      <c r="TEX135" s="132"/>
      <c r="TEY135" s="132"/>
      <c r="TEZ135" s="132"/>
      <c r="TFA135" s="132"/>
      <c r="TFB135" s="132"/>
      <c r="TFC135" s="132"/>
      <c r="TFD135" s="132"/>
      <c r="TFE135" s="132"/>
      <c r="TFF135" s="132"/>
      <c r="TFG135" s="132"/>
      <c r="TFH135" s="132"/>
      <c r="TFI135" s="132"/>
      <c r="TFJ135" s="132"/>
      <c r="TFK135" s="132"/>
      <c r="TFL135" s="132"/>
      <c r="TFM135" s="132"/>
      <c r="TFN135" s="132"/>
      <c r="TFO135" s="132"/>
      <c r="TFP135" s="132"/>
      <c r="TFQ135" s="132"/>
      <c r="TFR135" s="132"/>
      <c r="TFS135" s="132"/>
      <c r="TFT135" s="132"/>
      <c r="TFU135" s="132"/>
      <c r="TFV135" s="132"/>
      <c r="TFW135" s="132"/>
      <c r="TFX135" s="132"/>
      <c r="TFY135" s="132"/>
      <c r="TFZ135" s="132"/>
      <c r="TGA135" s="132"/>
      <c r="TGB135" s="132"/>
      <c r="TGC135" s="132"/>
      <c r="TGD135" s="132"/>
      <c r="TGE135" s="132"/>
      <c r="TGF135" s="132"/>
      <c r="TGG135" s="132"/>
      <c r="TGH135" s="132"/>
      <c r="TGI135" s="132"/>
      <c r="TGJ135" s="132"/>
      <c r="TGK135" s="132"/>
      <c r="TGL135" s="132"/>
      <c r="TGM135" s="132"/>
      <c r="TGN135" s="132"/>
      <c r="TGO135" s="132"/>
      <c r="TGP135" s="132"/>
      <c r="TGQ135" s="132"/>
      <c r="TGR135" s="132"/>
      <c r="TGS135" s="132"/>
      <c r="TGT135" s="132"/>
      <c r="TGU135" s="132"/>
      <c r="TGV135" s="132"/>
      <c r="TGW135" s="132"/>
      <c r="TGX135" s="132"/>
      <c r="TGY135" s="132"/>
      <c r="TGZ135" s="132"/>
      <c r="THA135" s="132"/>
      <c r="THB135" s="132"/>
      <c r="THC135" s="132"/>
      <c r="THD135" s="132"/>
      <c r="THE135" s="132"/>
      <c r="THF135" s="132"/>
      <c r="THG135" s="132"/>
      <c r="THH135" s="132"/>
      <c r="THI135" s="132"/>
      <c r="THJ135" s="132"/>
      <c r="THK135" s="132"/>
      <c r="THL135" s="132"/>
      <c r="THM135" s="132"/>
      <c r="THN135" s="132"/>
      <c r="THO135" s="132"/>
      <c r="THP135" s="132"/>
      <c r="THQ135" s="132"/>
      <c r="THR135" s="132"/>
      <c r="THS135" s="132"/>
      <c r="THT135" s="132"/>
      <c r="THU135" s="132"/>
      <c r="THV135" s="132"/>
      <c r="THW135" s="132"/>
      <c r="THX135" s="132"/>
      <c r="THY135" s="132"/>
      <c r="THZ135" s="132"/>
      <c r="TIA135" s="132"/>
      <c r="TIB135" s="132"/>
      <c r="TIC135" s="132"/>
      <c r="TID135" s="132"/>
      <c r="TIE135" s="132"/>
      <c r="TIF135" s="132"/>
      <c r="TIG135" s="132"/>
      <c r="TIH135" s="132"/>
      <c r="TII135" s="132"/>
      <c r="TIJ135" s="132"/>
      <c r="TIK135" s="132"/>
      <c r="TIL135" s="132"/>
      <c r="TIM135" s="132"/>
      <c r="TIN135" s="132"/>
      <c r="TIO135" s="132"/>
      <c r="TIP135" s="132"/>
      <c r="TIQ135" s="132"/>
      <c r="TIR135" s="132"/>
      <c r="TIS135" s="132"/>
      <c r="TIT135" s="132"/>
      <c r="TIU135" s="132"/>
      <c r="TIV135" s="132"/>
      <c r="TIW135" s="132"/>
      <c r="TIX135" s="132"/>
      <c r="TIY135" s="132"/>
      <c r="TIZ135" s="132"/>
      <c r="TJA135" s="132"/>
      <c r="TJB135" s="132"/>
      <c r="TJC135" s="132"/>
      <c r="TJD135" s="132"/>
      <c r="TJE135" s="132"/>
      <c r="TJF135" s="132"/>
      <c r="TJG135" s="132"/>
      <c r="TJH135" s="132"/>
      <c r="TJI135" s="132"/>
      <c r="TJJ135" s="132"/>
      <c r="TJK135" s="132"/>
      <c r="TJL135" s="132"/>
      <c r="TJM135" s="132"/>
      <c r="TJN135" s="132"/>
      <c r="TJO135" s="132"/>
      <c r="TJP135" s="132"/>
      <c r="TJQ135" s="132"/>
      <c r="TJR135" s="132"/>
      <c r="TJS135" s="132"/>
      <c r="TJT135" s="132"/>
      <c r="TJU135" s="132"/>
      <c r="TJV135" s="132"/>
      <c r="TJW135" s="132"/>
      <c r="TJX135" s="132"/>
      <c r="TJY135" s="132"/>
      <c r="TJZ135" s="132"/>
      <c r="TKA135" s="132"/>
      <c r="TKB135" s="132"/>
      <c r="TKC135" s="132"/>
      <c r="TKD135" s="132"/>
      <c r="TKE135" s="132"/>
      <c r="TKF135" s="132"/>
      <c r="TKG135" s="132"/>
      <c r="TKH135" s="132"/>
      <c r="TKI135" s="132"/>
      <c r="TKJ135" s="132"/>
      <c r="TKK135" s="132"/>
      <c r="TKL135" s="132"/>
      <c r="TKM135" s="132"/>
      <c r="TKN135" s="132"/>
      <c r="TKO135" s="132"/>
      <c r="TKP135" s="132"/>
      <c r="TKQ135" s="132"/>
      <c r="TKR135" s="132"/>
      <c r="TKS135" s="132"/>
      <c r="TKT135" s="132"/>
      <c r="TKU135" s="132"/>
      <c r="TKV135" s="132"/>
      <c r="TKW135" s="132"/>
      <c r="TKX135" s="132"/>
      <c r="TKY135" s="132"/>
      <c r="TKZ135" s="132"/>
      <c r="TLA135" s="132"/>
      <c r="TLB135" s="132"/>
      <c r="TLC135" s="132"/>
      <c r="TLD135" s="132"/>
      <c r="TLE135" s="132"/>
      <c r="TLF135" s="132"/>
      <c r="TLG135" s="132"/>
      <c r="TLH135" s="132"/>
      <c r="TLI135" s="132"/>
      <c r="TLJ135" s="132"/>
      <c r="TLK135" s="132"/>
      <c r="TLL135" s="132"/>
      <c r="TLM135" s="132"/>
      <c r="TLN135" s="132"/>
      <c r="TLO135" s="132"/>
      <c r="TLP135" s="132"/>
      <c r="TLQ135" s="132"/>
      <c r="TLR135" s="132"/>
      <c r="TLS135" s="132"/>
      <c r="TLT135" s="132"/>
      <c r="TLU135" s="132"/>
      <c r="TLV135" s="132"/>
      <c r="TLW135" s="132"/>
      <c r="TLX135" s="132"/>
      <c r="TLY135" s="132"/>
      <c r="TLZ135" s="132"/>
      <c r="TMA135" s="132"/>
      <c r="TMB135" s="132"/>
      <c r="TMC135" s="132"/>
      <c r="TMD135" s="132"/>
      <c r="TME135" s="132"/>
      <c r="TMF135" s="132"/>
      <c r="TMG135" s="132"/>
      <c r="TMH135" s="132"/>
      <c r="TMI135" s="132"/>
      <c r="TMJ135" s="132"/>
      <c r="TMK135" s="132"/>
      <c r="TML135" s="132"/>
      <c r="TMM135" s="132"/>
      <c r="TMN135" s="132"/>
      <c r="TMO135" s="132"/>
      <c r="TMP135" s="132"/>
      <c r="TMQ135" s="132"/>
      <c r="TMR135" s="132"/>
      <c r="TMS135" s="132"/>
      <c r="TMT135" s="132"/>
      <c r="TMU135" s="132"/>
      <c r="TMV135" s="132"/>
      <c r="TMW135" s="132"/>
      <c r="TMX135" s="132"/>
      <c r="TMY135" s="132"/>
      <c r="TMZ135" s="132"/>
      <c r="TNA135" s="132"/>
      <c r="TNB135" s="132"/>
      <c r="TNC135" s="132"/>
      <c r="TND135" s="132"/>
      <c r="TNE135" s="132"/>
      <c r="TNF135" s="132"/>
      <c r="TNG135" s="132"/>
      <c r="TNH135" s="132"/>
      <c r="TNI135" s="132"/>
      <c r="TNJ135" s="132"/>
      <c r="TNK135" s="132"/>
      <c r="TNL135" s="132"/>
      <c r="TNM135" s="132"/>
      <c r="TNN135" s="132"/>
      <c r="TNO135" s="132"/>
      <c r="TNP135" s="132"/>
      <c r="TNQ135" s="132"/>
      <c r="TNR135" s="132"/>
      <c r="TNS135" s="132"/>
      <c r="TNT135" s="132"/>
      <c r="TNU135" s="132"/>
      <c r="TNV135" s="132"/>
      <c r="TNW135" s="132"/>
      <c r="TNX135" s="132"/>
      <c r="TNY135" s="132"/>
      <c r="TNZ135" s="132"/>
      <c r="TOA135" s="132"/>
      <c r="TOB135" s="132"/>
      <c r="TOC135" s="132"/>
      <c r="TOD135" s="132"/>
      <c r="TOE135" s="132"/>
      <c r="TOF135" s="132"/>
      <c r="TOG135" s="132"/>
      <c r="TOH135" s="132"/>
      <c r="TOI135" s="132"/>
      <c r="TOJ135" s="132"/>
      <c r="TOK135" s="132"/>
      <c r="TOL135" s="132"/>
      <c r="TOM135" s="132"/>
      <c r="TON135" s="132"/>
      <c r="TOO135" s="132"/>
      <c r="TOP135" s="132"/>
      <c r="TOQ135" s="132"/>
      <c r="TOR135" s="132"/>
      <c r="TOS135" s="132"/>
      <c r="TOT135" s="132"/>
      <c r="TOU135" s="132"/>
      <c r="TOV135" s="132"/>
      <c r="TOW135" s="132"/>
      <c r="TOX135" s="132"/>
      <c r="TOY135" s="132"/>
      <c r="TOZ135" s="132"/>
      <c r="TPA135" s="132"/>
      <c r="TPB135" s="132"/>
      <c r="TPC135" s="132"/>
      <c r="TPD135" s="132"/>
      <c r="TPE135" s="132"/>
      <c r="TPF135" s="132"/>
      <c r="TPG135" s="132"/>
      <c r="TPH135" s="132"/>
      <c r="TPI135" s="132"/>
      <c r="TPJ135" s="132"/>
      <c r="TPK135" s="132"/>
      <c r="TPL135" s="132"/>
      <c r="TPM135" s="132"/>
      <c r="TPN135" s="132"/>
      <c r="TPO135" s="132"/>
      <c r="TPP135" s="132"/>
      <c r="TPQ135" s="132"/>
      <c r="TPR135" s="132"/>
      <c r="TPS135" s="132"/>
      <c r="TPT135" s="132"/>
      <c r="TPU135" s="132"/>
      <c r="TPV135" s="132"/>
      <c r="TPW135" s="132"/>
      <c r="TPX135" s="132"/>
      <c r="TPY135" s="132"/>
      <c r="TPZ135" s="132"/>
      <c r="TQA135" s="132"/>
      <c r="TQB135" s="132"/>
      <c r="TQC135" s="132"/>
      <c r="TQD135" s="132"/>
      <c r="TQE135" s="132"/>
      <c r="TQF135" s="132"/>
      <c r="TQG135" s="132"/>
      <c r="TQH135" s="132"/>
      <c r="TQI135" s="132"/>
      <c r="TQJ135" s="132"/>
      <c r="TQK135" s="132"/>
      <c r="TQL135" s="132"/>
      <c r="TQM135" s="132"/>
      <c r="TQN135" s="132"/>
      <c r="TQO135" s="132"/>
      <c r="TQP135" s="132"/>
      <c r="TQQ135" s="132"/>
      <c r="TQR135" s="132"/>
      <c r="TQS135" s="132"/>
      <c r="TQT135" s="132"/>
      <c r="TQU135" s="132"/>
      <c r="TQV135" s="132"/>
      <c r="TQW135" s="132"/>
      <c r="TQX135" s="132"/>
      <c r="TQY135" s="132"/>
      <c r="TQZ135" s="132"/>
      <c r="TRA135" s="132"/>
      <c r="TRB135" s="132"/>
      <c r="TRC135" s="132"/>
      <c r="TRD135" s="132"/>
      <c r="TRE135" s="132"/>
      <c r="TRF135" s="132"/>
      <c r="TRG135" s="132"/>
      <c r="TRH135" s="132"/>
      <c r="TRI135" s="132"/>
      <c r="TRJ135" s="132"/>
      <c r="TRK135" s="132"/>
      <c r="TRL135" s="132"/>
      <c r="TRM135" s="132"/>
      <c r="TRN135" s="132"/>
      <c r="TRO135" s="132"/>
      <c r="TRP135" s="132"/>
      <c r="TRQ135" s="132"/>
      <c r="TRR135" s="132"/>
      <c r="TRS135" s="132"/>
      <c r="TRT135" s="132"/>
      <c r="TRU135" s="132"/>
      <c r="TRV135" s="132"/>
      <c r="TRW135" s="132"/>
      <c r="TRX135" s="132"/>
      <c r="TRY135" s="132"/>
      <c r="TRZ135" s="132"/>
      <c r="TSA135" s="132"/>
      <c r="TSB135" s="132"/>
      <c r="TSC135" s="132"/>
      <c r="TSD135" s="132"/>
      <c r="TSE135" s="132"/>
      <c r="TSF135" s="132"/>
      <c r="TSG135" s="132"/>
      <c r="TSH135" s="132"/>
      <c r="TSI135" s="132"/>
      <c r="TSJ135" s="132"/>
      <c r="TSK135" s="132"/>
      <c r="TSL135" s="132"/>
      <c r="TSM135" s="132"/>
      <c r="TSN135" s="132"/>
      <c r="TSO135" s="132"/>
      <c r="TSP135" s="132"/>
      <c r="TSQ135" s="132"/>
      <c r="TSR135" s="132"/>
      <c r="TSS135" s="132"/>
      <c r="TST135" s="132"/>
      <c r="TSU135" s="132"/>
      <c r="TSV135" s="132"/>
      <c r="TSW135" s="132"/>
      <c r="TSX135" s="132"/>
      <c r="TSY135" s="132"/>
      <c r="TSZ135" s="132"/>
      <c r="TTA135" s="132"/>
      <c r="TTB135" s="132"/>
      <c r="TTC135" s="132"/>
      <c r="TTD135" s="132"/>
      <c r="TTE135" s="132"/>
      <c r="TTF135" s="132"/>
      <c r="TTG135" s="132"/>
      <c r="TTH135" s="132"/>
      <c r="TTI135" s="132"/>
      <c r="TTJ135" s="132"/>
      <c r="TTK135" s="132"/>
      <c r="TTL135" s="132"/>
      <c r="TTM135" s="132"/>
      <c r="TTN135" s="132"/>
      <c r="TTO135" s="132"/>
      <c r="TTP135" s="132"/>
      <c r="TTQ135" s="132"/>
      <c r="TTR135" s="132"/>
      <c r="TTS135" s="132"/>
      <c r="TTT135" s="132"/>
      <c r="TTU135" s="132"/>
      <c r="TTV135" s="132"/>
      <c r="TTW135" s="132"/>
      <c r="TTX135" s="132"/>
      <c r="TTY135" s="132"/>
      <c r="TTZ135" s="132"/>
      <c r="TUA135" s="132"/>
      <c r="TUB135" s="132"/>
      <c r="TUC135" s="132"/>
      <c r="TUD135" s="132"/>
      <c r="TUE135" s="132"/>
      <c r="TUF135" s="132"/>
      <c r="TUG135" s="132"/>
      <c r="TUH135" s="132"/>
      <c r="TUI135" s="132"/>
      <c r="TUJ135" s="132"/>
      <c r="TUK135" s="132"/>
      <c r="TUL135" s="132"/>
      <c r="TUM135" s="132"/>
      <c r="TUN135" s="132"/>
      <c r="TUO135" s="132"/>
      <c r="TUP135" s="132"/>
      <c r="TUQ135" s="132"/>
      <c r="TUR135" s="132"/>
      <c r="TUS135" s="132"/>
      <c r="TUT135" s="132"/>
      <c r="TUU135" s="132"/>
      <c r="TUV135" s="132"/>
      <c r="TUW135" s="132"/>
      <c r="TUX135" s="132"/>
      <c r="TUY135" s="132"/>
      <c r="TUZ135" s="132"/>
      <c r="TVA135" s="132"/>
      <c r="TVB135" s="132"/>
      <c r="TVC135" s="132"/>
      <c r="TVD135" s="132"/>
      <c r="TVE135" s="132"/>
      <c r="TVF135" s="132"/>
      <c r="TVG135" s="132"/>
      <c r="TVH135" s="132"/>
      <c r="TVI135" s="132"/>
      <c r="TVJ135" s="132"/>
      <c r="TVK135" s="132"/>
      <c r="TVL135" s="132"/>
      <c r="TVM135" s="132"/>
      <c r="TVN135" s="132"/>
      <c r="TVO135" s="132"/>
      <c r="TVP135" s="132"/>
      <c r="TVQ135" s="132"/>
      <c r="TVR135" s="132"/>
      <c r="TVS135" s="132"/>
      <c r="TVT135" s="132"/>
      <c r="TVU135" s="132"/>
      <c r="TVV135" s="132"/>
      <c r="TVW135" s="132"/>
      <c r="TVX135" s="132"/>
      <c r="TVY135" s="132"/>
      <c r="TVZ135" s="132"/>
      <c r="TWA135" s="132"/>
      <c r="TWB135" s="132"/>
      <c r="TWC135" s="132"/>
      <c r="TWD135" s="132"/>
      <c r="TWE135" s="132"/>
      <c r="TWF135" s="132"/>
      <c r="TWG135" s="132"/>
      <c r="TWH135" s="132"/>
      <c r="TWI135" s="132"/>
      <c r="TWJ135" s="132"/>
      <c r="TWK135" s="132"/>
      <c r="TWL135" s="132"/>
      <c r="TWM135" s="132"/>
      <c r="TWN135" s="132"/>
      <c r="TWO135" s="132"/>
      <c r="TWP135" s="132"/>
      <c r="TWQ135" s="132"/>
      <c r="TWR135" s="132"/>
      <c r="TWS135" s="132"/>
      <c r="TWT135" s="132"/>
      <c r="TWU135" s="132"/>
      <c r="TWV135" s="132"/>
      <c r="TWW135" s="132"/>
      <c r="TWX135" s="132"/>
      <c r="TWY135" s="132"/>
      <c r="TWZ135" s="132"/>
      <c r="TXA135" s="132"/>
      <c r="TXB135" s="132"/>
      <c r="TXC135" s="132"/>
      <c r="TXD135" s="132"/>
      <c r="TXE135" s="132"/>
      <c r="TXF135" s="132"/>
      <c r="TXG135" s="132"/>
      <c r="TXH135" s="132"/>
      <c r="TXI135" s="132"/>
      <c r="TXJ135" s="132"/>
      <c r="TXK135" s="132"/>
      <c r="TXL135" s="132"/>
      <c r="TXM135" s="132"/>
      <c r="TXN135" s="132"/>
      <c r="TXO135" s="132"/>
      <c r="TXP135" s="132"/>
      <c r="TXQ135" s="132"/>
      <c r="TXR135" s="132"/>
      <c r="TXS135" s="132"/>
      <c r="TXT135" s="132"/>
      <c r="TXU135" s="132"/>
      <c r="TXV135" s="132"/>
      <c r="TXW135" s="132"/>
      <c r="TXX135" s="132"/>
      <c r="TXY135" s="132"/>
      <c r="TXZ135" s="132"/>
      <c r="TYA135" s="132"/>
      <c r="TYB135" s="132"/>
      <c r="TYC135" s="132"/>
      <c r="TYD135" s="132"/>
      <c r="TYE135" s="132"/>
      <c r="TYF135" s="132"/>
      <c r="TYG135" s="132"/>
      <c r="TYH135" s="132"/>
      <c r="TYI135" s="132"/>
      <c r="TYJ135" s="132"/>
      <c r="TYK135" s="132"/>
      <c r="TYL135" s="132"/>
      <c r="TYM135" s="132"/>
      <c r="TYN135" s="132"/>
      <c r="TYO135" s="132"/>
      <c r="TYP135" s="132"/>
      <c r="TYQ135" s="132"/>
      <c r="TYR135" s="132"/>
      <c r="TYS135" s="132"/>
      <c r="TYT135" s="132"/>
      <c r="TYU135" s="132"/>
      <c r="TYV135" s="132"/>
      <c r="TYW135" s="132"/>
      <c r="TYX135" s="132"/>
      <c r="TYY135" s="132"/>
      <c r="TYZ135" s="132"/>
      <c r="TZA135" s="132"/>
      <c r="TZB135" s="132"/>
      <c r="TZC135" s="132"/>
      <c r="TZD135" s="132"/>
      <c r="TZE135" s="132"/>
      <c r="TZF135" s="132"/>
      <c r="TZG135" s="132"/>
      <c r="TZH135" s="132"/>
      <c r="TZI135" s="132"/>
      <c r="TZJ135" s="132"/>
      <c r="TZK135" s="132"/>
      <c r="TZL135" s="132"/>
      <c r="TZM135" s="132"/>
      <c r="TZN135" s="132"/>
      <c r="TZO135" s="132"/>
      <c r="TZP135" s="132"/>
      <c r="TZQ135" s="132"/>
      <c r="TZR135" s="132"/>
      <c r="TZS135" s="132"/>
      <c r="TZT135" s="132"/>
      <c r="TZU135" s="132"/>
      <c r="TZV135" s="132"/>
      <c r="TZW135" s="132"/>
      <c r="TZX135" s="132"/>
      <c r="TZY135" s="132"/>
      <c r="TZZ135" s="132"/>
      <c r="UAA135" s="132"/>
      <c r="UAB135" s="132"/>
      <c r="UAC135" s="132"/>
      <c r="UAD135" s="132"/>
      <c r="UAE135" s="132"/>
      <c r="UAF135" s="132"/>
      <c r="UAG135" s="132"/>
      <c r="UAH135" s="132"/>
      <c r="UAI135" s="132"/>
      <c r="UAJ135" s="132"/>
      <c r="UAK135" s="132"/>
      <c r="UAL135" s="132"/>
      <c r="UAM135" s="132"/>
      <c r="UAN135" s="132"/>
      <c r="UAO135" s="132"/>
      <c r="UAP135" s="132"/>
      <c r="UAQ135" s="132"/>
      <c r="UAR135" s="132"/>
      <c r="UAS135" s="132"/>
      <c r="UAT135" s="132"/>
      <c r="UAU135" s="132"/>
      <c r="UAV135" s="132"/>
      <c r="UAW135" s="132"/>
      <c r="UAX135" s="132"/>
      <c r="UAY135" s="132"/>
      <c r="UAZ135" s="132"/>
      <c r="UBA135" s="132"/>
      <c r="UBB135" s="132"/>
      <c r="UBC135" s="132"/>
      <c r="UBD135" s="132"/>
      <c r="UBE135" s="132"/>
      <c r="UBF135" s="132"/>
      <c r="UBG135" s="132"/>
      <c r="UBH135" s="132"/>
      <c r="UBI135" s="132"/>
      <c r="UBJ135" s="132"/>
      <c r="UBK135" s="132"/>
      <c r="UBL135" s="132"/>
      <c r="UBM135" s="132"/>
      <c r="UBN135" s="132"/>
      <c r="UBO135" s="132"/>
      <c r="UBP135" s="132"/>
      <c r="UBQ135" s="132"/>
      <c r="UBR135" s="132"/>
      <c r="UBS135" s="132"/>
      <c r="UBT135" s="132"/>
      <c r="UBU135" s="132"/>
      <c r="UBV135" s="132"/>
      <c r="UBW135" s="132"/>
      <c r="UBX135" s="132"/>
      <c r="UBY135" s="132"/>
      <c r="UBZ135" s="132"/>
      <c r="UCA135" s="132"/>
      <c r="UCB135" s="132"/>
      <c r="UCC135" s="132"/>
      <c r="UCD135" s="132"/>
      <c r="UCE135" s="132"/>
      <c r="UCF135" s="132"/>
      <c r="UCG135" s="132"/>
      <c r="UCH135" s="132"/>
      <c r="UCI135" s="132"/>
      <c r="UCJ135" s="132"/>
      <c r="UCK135" s="132"/>
      <c r="UCL135" s="132"/>
      <c r="UCM135" s="132"/>
      <c r="UCN135" s="132"/>
      <c r="UCO135" s="132"/>
      <c r="UCP135" s="132"/>
      <c r="UCQ135" s="132"/>
      <c r="UCR135" s="132"/>
      <c r="UCS135" s="132"/>
      <c r="UCT135" s="132"/>
      <c r="UCU135" s="132"/>
      <c r="UCV135" s="132"/>
      <c r="UCW135" s="132"/>
      <c r="UCX135" s="132"/>
      <c r="UCY135" s="132"/>
      <c r="UCZ135" s="132"/>
      <c r="UDA135" s="132"/>
      <c r="UDB135" s="132"/>
      <c r="UDC135" s="132"/>
      <c r="UDD135" s="132"/>
      <c r="UDE135" s="132"/>
      <c r="UDF135" s="132"/>
      <c r="UDG135" s="132"/>
      <c r="UDH135" s="132"/>
      <c r="UDI135" s="132"/>
      <c r="UDJ135" s="132"/>
      <c r="UDK135" s="132"/>
      <c r="UDL135" s="132"/>
      <c r="UDM135" s="132"/>
      <c r="UDN135" s="132"/>
      <c r="UDO135" s="132"/>
      <c r="UDP135" s="132"/>
      <c r="UDQ135" s="132"/>
      <c r="UDR135" s="132"/>
      <c r="UDS135" s="132"/>
      <c r="UDT135" s="132"/>
      <c r="UDU135" s="132"/>
      <c r="UDV135" s="132"/>
      <c r="UDW135" s="132"/>
      <c r="UDX135" s="132"/>
      <c r="UDY135" s="132"/>
      <c r="UDZ135" s="132"/>
      <c r="UEA135" s="132"/>
      <c r="UEB135" s="132"/>
      <c r="UEC135" s="132"/>
      <c r="UED135" s="132"/>
      <c r="UEE135" s="132"/>
      <c r="UEF135" s="132"/>
      <c r="UEG135" s="132"/>
      <c r="UEH135" s="132"/>
      <c r="UEI135" s="132"/>
      <c r="UEJ135" s="132"/>
      <c r="UEK135" s="132"/>
      <c r="UEL135" s="132"/>
      <c r="UEM135" s="132"/>
      <c r="UEN135" s="132"/>
      <c r="UEO135" s="132"/>
      <c r="UEP135" s="132"/>
      <c r="UEQ135" s="132"/>
      <c r="UER135" s="132"/>
      <c r="UES135" s="132"/>
      <c r="UET135" s="132"/>
      <c r="UEU135" s="132"/>
      <c r="UEV135" s="132"/>
      <c r="UEW135" s="132"/>
      <c r="UEX135" s="132"/>
      <c r="UEY135" s="132"/>
      <c r="UEZ135" s="132"/>
      <c r="UFA135" s="132"/>
      <c r="UFB135" s="132"/>
      <c r="UFC135" s="132"/>
      <c r="UFD135" s="132"/>
      <c r="UFE135" s="132"/>
      <c r="UFF135" s="132"/>
      <c r="UFG135" s="132"/>
      <c r="UFH135" s="132"/>
      <c r="UFI135" s="132"/>
      <c r="UFJ135" s="132"/>
      <c r="UFK135" s="132"/>
      <c r="UFL135" s="132"/>
      <c r="UFM135" s="132"/>
      <c r="UFN135" s="132"/>
      <c r="UFO135" s="132"/>
      <c r="UFP135" s="132"/>
      <c r="UFQ135" s="132"/>
      <c r="UFR135" s="132"/>
      <c r="UFS135" s="132"/>
      <c r="UFT135" s="132"/>
      <c r="UFU135" s="132"/>
      <c r="UFV135" s="132"/>
      <c r="UFW135" s="132"/>
      <c r="UFX135" s="132"/>
      <c r="UFY135" s="132"/>
      <c r="UFZ135" s="132"/>
      <c r="UGA135" s="132"/>
      <c r="UGB135" s="132"/>
      <c r="UGC135" s="132"/>
      <c r="UGD135" s="132"/>
      <c r="UGE135" s="132"/>
      <c r="UGF135" s="132"/>
      <c r="UGG135" s="132"/>
      <c r="UGH135" s="132"/>
      <c r="UGI135" s="132"/>
      <c r="UGJ135" s="132"/>
      <c r="UGK135" s="132"/>
      <c r="UGL135" s="132"/>
      <c r="UGM135" s="132"/>
      <c r="UGN135" s="132"/>
      <c r="UGO135" s="132"/>
      <c r="UGP135" s="132"/>
      <c r="UGQ135" s="132"/>
      <c r="UGR135" s="132"/>
      <c r="UGS135" s="132"/>
      <c r="UGT135" s="132"/>
      <c r="UGU135" s="132"/>
      <c r="UGV135" s="132"/>
      <c r="UGW135" s="132"/>
      <c r="UGX135" s="132"/>
      <c r="UGY135" s="132"/>
      <c r="UGZ135" s="132"/>
      <c r="UHA135" s="132"/>
      <c r="UHB135" s="132"/>
      <c r="UHC135" s="132"/>
      <c r="UHD135" s="132"/>
      <c r="UHE135" s="132"/>
      <c r="UHF135" s="132"/>
      <c r="UHG135" s="132"/>
      <c r="UHH135" s="132"/>
      <c r="UHI135" s="132"/>
      <c r="UHJ135" s="132"/>
      <c r="UHK135" s="132"/>
      <c r="UHL135" s="132"/>
      <c r="UHM135" s="132"/>
      <c r="UHN135" s="132"/>
      <c r="UHO135" s="132"/>
      <c r="UHP135" s="132"/>
      <c r="UHQ135" s="132"/>
      <c r="UHR135" s="132"/>
      <c r="UHS135" s="132"/>
      <c r="UHT135" s="132"/>
      <c r="UHU135" s="132"/>
      <c r="UHV135" s="132"/>
      <c r="UHW135" s="132"/>
      <c r="UHX135" s="132"/>
      <c r="UHY135" s="132"/>
      <c r="UHZ135" s="132"/>
      <c r="UIA135" s="132"/>
      <c r="UIB135" s="132"/>
      <c r="UIC135" s="132"/>
      <c r="UID135" s="132"/>
      <c r="UIE135" s="132"/>
      <c r="UIF135" s="132"/>
      <c r="UIG135" s="132"/>
      <c r="UIH135" s="132"/>
      <c r="UII135" s="132"/>
      <c r="UIJ135" s="132"/>
      <c r="UIK135" s="132"/>
      <c r="UIL135" s="132"/>
      <c r="UIM135" s="132"/>
      <c r="UIN135" s="132"/>
      <c r="UIO135" s="132"/>
      <c r="UIP135" s="132"/>
      <c r="UIQ135" s="132"/>
      <c r="UIR135" s="132"/>
      <c r="UIS135" s="132"/>
      <c r="UIT135" s="132"/>
      <c r="UIU135" s="132"/>
      <c r="UIV135" s="132"/>
      <c r="UIW135" s="132"/>
      <c r="UIX135" s="132"/>
      <c r="UIY135" s="132"/>
      <c r="UIZ135" s="132"/>
      <c r="UJA135" s="132"/>
      <c r="UJB135" s="132"/>
      <c r="UJC135" s="132"/>
      <c r="UJD135" s="132"/>
      <c r="UJE135" s="132"/>
      <c r="UJF135" s="132"/>
      <c r="UJG135" s="132"/>
      <c r="UJH135" s="132"/>
      <c r="UJI135" s="132"/>
      <c r="UJJ135" s="132"/>
      <c r="UJK135" s="132"/>
      <c r="UJL135" s="132"/>
      <c r="UJM135" s="132"/>
      <c r="UJN135" s="132"/>
      <c r="UJO135" s="132"/>
      <c r="UJP135" s="132"/>
      <c r="UJQ135" s="132"/>
      <c r="UJR135" s="132"/>
      <c r="UJS135" s="132"/>
      <c r="UJT135" s="132"/>
      <c r="UJU135" s="132"/>
      <c r="UJV135" s="132"/>
      <c r="UJW135" s="132"/>
      <c r="UJX135" s="132"/>
      <c r="UJY135" s="132"/>
      <c r="UJZ135" s="132"/>
      <c r="UKA135" s="132"/>
      <c r="UKB135" s="132"/>
      <c r="UKC135" s="132"/>
      <c r="UKD135" s="132"/>
      <c r="UKE135" s="132"/>
      <c r="UKF135" s="132"/>
      <c r="UKG135" s="132"/>
      <c r="UKH135" s="132"/>
      <c r="UKI135" s="132"/>
      <c r="UKJ135" s="132"/>
      <c r="UKK135" s="132"/>
      <c r="UKL135" s="132"/>
      <c r="UKM135" s="132"/>
      <c r="UKN135" s="132"/>
      <c r="UKO135" s="132"/>
      <c r="UKP135" s="132"/>
      <c r="UKQ135" s="132"/>
      <c r="UKR135" s="132"/>
      <c r="UKS135" s="132"/>
      <c r="UKT135" s="132"/>
      <c r="UKU135" s="132"/>
      <c r="UKV135" s="132"/>
      <c r="UKW135" s="132"/>
      <c r="UKX135" s="132"/>
      <c r="UKY135" s="132"/>
      <c r="UKZ135" s="132"/>
      <c r="ULA135" s="132"/>
      <c r="ULB135" s="132"/>
      <c r="ULC135" s="132"/>
      <c r="ULD135" s="132"/>
      <c r="ULE135" s="132"/>
      <c r="ULF135" s="132"/>
      <c r="ULG135" s="132"/>
      <c r="ULH135" s="132"/>
      <c r="ULI135" s="132"/>
      <c r="ULJ135" s="132"/>
      <c r="ULK135" s="132"/>
      <c r="ULL135" s="132"/>
      <c r="ULM135" s="132"/>
      <c r="ULN135" s="132"/>
      <c r="ULO135" s="132"/>
      <c r="ULP135" s="132"/>
      <c r="ULQ135" s="132"/>
      <c r="ULR135" s="132"/>
      <c r="ULS135" s="132"/>
      <c r="ULT135" s="132"/>
      <c r="ULU135" s="132"/>
      <c r="ULV135" s="132"/>
      <c r="ULW135" s="132"/>
      <c r="ULX135" s="132"/>
      <c r="ULY135" s="132"/>
      <c r="ULZ135" s="132"/>
      <c r="UMA135" s="132"/>
      <c r="UMB135" s="132"/>
      <c r="UMC135" s="132"/>
      <c r="UMD135" s="132"/>
      <c r="UME135" s="132"/>
      <c r="UMF135" s="132"/>
      <c r="UMG135" s="132"/>
      <c r="UMH135" s="132"/>
      <c r="UMI135" s="132"/>
      <c r="UMJ135" s="132"/>
      <c r="UMK135" s="132"/>
      <c r="UML135" s="132"/>
      <c r="UMM135" s="132"/>
      <c r="UMN135" s="132"/>
      <c r="UMO135" s="132"/>
      <c r="UMP135" s="132"/>
      <c r="UMQ135" s="132"/>
      <c r="UMR135" s="132"/>
      <c r="UMS135" s="132"/>
      <c r="UMT135" s="132"/>
      <c r="UMU135" s="132"/>
      <c r="UMV135" s="132"/>
      <c r="UMW135" s="132"/>
      <c r="UMX135" s="132"/>
      <c r="UMY135" s="132"/>
      <c r="UMZ135" s="132"/>
      <c r="UNA135" s="132"/>
      <c r="UNB135" s="132"/>
      <c r="UNC135" s="132"/>
      <c r="UND135" s="132"/>
      <c r="UNE135" s="132"/>
      <c r="UNF135" s="132"/>
      <c r="UNG135" s="132"/>
      <c r="UNH135" s="132"/>
      <c r="UNI135" s="132"/>
      <c r="UNJ135" s="132"/>
      <c r="UNK135" s="132"/>
      <c r="UNL135" s="132"/>
      <c r="UNM135" s="132"/>
      <c r="UNN135" s="132"/>
      <c r="UNO135" s="132"/>
      <c r="UNP135" s="132"/>
      <c r="UNQ135" s="132"/>
      <c r="UNR135" s="132"/>
      <c r="UNS135" s="132"/>
      <c r="UNT135" s="132"/>
      <c r="UNU135" s="132"/>
      <c r="UNV135" s="132"/>
      <c r="UNW135" s="132"/>
      <c r="UNX135" s="132"/>
      <c r="UNY135" s="132"/>
      <c r="UNZ135" s="132"/>
      <c r="UOA135" s="132"/>
      <c r="UOB135" s="132"/>
      <c r="UOC135" s="132"/>
      <c r="UOD135" s="132"/>
      <c r="UOE135" s="132"/>
      <c r="UOF135" s="132"/>
      <c r="UOG135" s="132"/>
      <c r="UOH135" s="132"/>
      <c r="UOI135" s="132"/>
      <c r="UOJ135" s="132"/>
      <c r="UOK135" s="132"/>
      <c r="UOL135" s="132"/>
      <c r="UOM135" s="132"/>
      <c r="UON135" s="132"/>
      <c r="UOO135" s="132"/>
      <c r="UOP135" s="132"/>
      <c r="UOQ135" s="132"/>
      <c r="UOR135" s="132"/>
      <c r="UOS135" s="132"/>
      <c r="UOT135" s="132"/>
      <c r="UOU135" s="132"/>
      <c r="UOV135" s="132"/>
      <c r="UOW135" s="132"/>
      <c r="UOX135" s="132"/>
      <c r="UOY135" s="132"/>
      <c r="UOZ135" s="132"/>
      <c r="UPA135" s="132"/>
      <c r="UPB135" s="132"/>
      <c r="UPC135" s="132"/>
      <c r="UPD135" s="132"/>
      <c r="UPE135" s="132"/>
      <c r="UPF135" s="132"/>
      <c r="UPG135" s="132"/>
      <c r="UPH135" s="132"/>
      <c r="UPI135" s="132"/>
      <c r="UPJ135" s="132"/>
      <c r="UPK135" s="132"/>
      <c r="UPL135" s="132"/>
      <c r="UPM135" s="132"/>
      <c r="UPN135" s="132"/>
      <c r="UPO135" s="132"/>
      <c r="UPP135" s="132"/>
      <c r="UPQ135" s="132"/>
      <c r="UPR135" s="132"/>
      <c r="UPS135" s="132"/>
      <c r="UPT135" s="132"/>
      <c r="UPU135" s="132"/>
      <c r="UPV135" s="132"/>
      <c r="UPW135" s="132"/>
      <c r="UPX135" s="132"/>
      <c r="UPY135" s="132"/>
      <c r="UPZ135" s="132"/>
      <c r="UQA135" s="132"/>
      <c r="UQB135" s="132"/>
      <c r="UQC135" s="132"/>
      <c r="UQD135" s="132"/>
      <c r="UQE135" s="132"/>
      <c r="UQF135" s="132"/>
      <c r="UQG135" s="132"/>
      <c r="UQH135" s="132"/>
      <c r="UQI135" s="132"/>
      <c r="UQJ135" s="132"/>
      <c r="UQK135" s="132"/>
      <c r="UQL135" s="132"/>
      <c r="UQM135" s="132"/>
      <c r="UQN135" s="132"/>
      <c r="UQO135" s="132"/>
      <c r="UQP135" s="132"/>
      <c r="UQQ135" s="132"/>
      <c r="UQR135" s="132"/>
      <c r="UQS135" s="132"/>
      <c r="UQT135" s="132"/>
      <c r="UQU135" s="132"/>
      <c r="UQV135" s="132"/>
      <c r="UQW135" s="132"/>
      <c r="UQX135" s="132"/>
      <c r="UQY135" s="132"/>
      <c r="UQZ135" s="132"/>
      <c r="URA135" s="132"/>
      <c r="URB135" s="132"/>
      <c r="URC135" s="132"/>
      <c r="URD135" s="132"/>
      <c r="URE135" s="132"/>
      <c r="URF135" s="132"/>
      <c r="URG135" s="132"/>
      <c r="URH135" s="132"/>
      <c r="URI135" s="132"/>
      <c r="URJ135" s="132"/>
      <c r="URK135" s="132"/>
      <c r="URL135" s="132"/>
      <c r="URM135" s="132"/>
      <c r="URN135" s="132"/>
      <c r="URO135" s="132"/>
      <c r="URP135" s="132"/>
      <c r="URQ135" s="132"/>
      <c r="URR135" s="132"/>
      <c r="URS135" s="132"/>
      <c r="URT135" s="132"/>
      <c r="URU135" s="132"/>
      <c r="URV135" s="132"/>
      <c r="URW135" s="132"/>
      <c r="URX135" s="132"/>
      <c r="URY135" s="132"/>
      <c r="URZ135" s="132"/>
      <c r="USA135" s="132"/>
      <c r="USB135" s="132"/>
      <c r="USC135" s="132"/>
      <c r="USD135" s="132"/>
      <c r="USE135" s="132"/>
      <c r="USF135" s="132"/>
      <c r="USG135" s="132"/>
      <c r="USH135" s="132"/>
      <c r="USI135" s="132"/>
      <c r="USJ135" s="132"/>
      <c r="USK135" s="132"/>
      <c r="USL135" s="132"/>
      <c r="USM135" s="132"/>
      <c r="USN135" s="132"/>
      <c r="USO135" s="132"/>
      <c r="USP135" s="132"/>
      <c r="USQ135" s="132"/>
      <c r="USR135" s="132"/>
      <c r="USS135" s="132"/>
      <c r="UST135" s="132"/>
      <c r="USU135" s="132"/>
      <c r="USV135" s="132"/>
      <c r="USW135" s="132"/>
      <c r="USX135" s="132"/>
      <c r="USY135" s="132"/>
      <c r="USZ135" s="132"/>
      <c r="UTA135" s="132"/>
      <c r="UTB135" s="132"/>
      <c r="UTC135" s="132"/>
      <c r="UTD135" s="132"/>
      <c r="UTE135" s="132"/>
      <c r="UTF135" s="132"/>
      <c r="UTG135" s="132"/>
      <c r="UTH135" s="132"/>
      <c r="UTI135" s="132"/>
      <c r="UTJ135" s="132"/>
      <c r="UTK135" s="132"/>
      <c r="UTL135" s="132"/>
      <c r="UTM135" s="132"/>
      <c r="UTN135" s="132"/>
      <c r="UTO135" s="132"/>
      <c r="UTP135" s="132"/>
      <c r="UTQ135" s="132"/>
      <c r="UTR135" s="132"/>
      <c r="UTS135" s="132"/>
      <c r="UTT135" s="132"/>
      <c r="UTU135" s="132"/>
      <c r="UTV135" s="132"/>
      <c r="UTW135" s="132"/>
      <c r="UTX135" s="132"/>
      <c r="UTY135" s="132"/>
      <c r="UTZ135" s="132"/>
      <c r="UUA135" s="132"/>
      <c r="UUB135" s="132"/>
      <c r="UUC135" s="132"/>
      <c r="UUD135" s="132"/>
      <c r="UUE135" s="132"/>
      <c r="UUF135" s="132"/>
      <c r="UUG135" s="132"/>
      <c r="UUH135" s="132"/>
      <c r="UUI135" s="132"/>
      <c r="UUJ135" s="132"/>
      <c r="UUK135" s="132"/>
      <c r="UUL135" s="132"/>
      <c r="UUM135" s="132"/>
      <c r="UUN135" s="132"/>
      <c r="UUO135" s="132"/>
      <c r="UUP135" s="132"/>
      <c r="UUQ135" s="132"/>
      <c r="UUR135" s="132"/>
      <c r="UUS135" s="132"/>
      <c r="UUT135" s="132"/>
      <c r="UUU135" s="132"/>
      <c r="UUV135" s="132"/>
      <c r="UUW135" s="132"/>
      <c r="UUX135" s="132"/>
      <c r="UUY135" s="132"/>
      <c r="UUZ135" s="132"/>
      <c r="UVA135" s="132"/>
      <c r="UVB135" s="132"/>
      <c r="UVC135" s="132"/>
      <c r="UVD135" s="132"/>
      <c r="UVE135" s="132"/>
      <c r="UVF135" s="132"/>
      <c r="UVG135" s="132"/>
      <c r="UVH135" s="132"/>
      <c r="UVI135" s="132"/>
      <c r="UVJ135" s="132"/>
      <c r="UVK135" s="132"/>
      <c r="UVL135" s="132"/>
      <c r="UVM135" s="132"/>
      <c r="UVN135" s="132"/>
      <c r="UVO135" s="132"/>
      <c r="UVP135" s="132"/>
      <c r="UVQ135" s="132"/>
      <c r="UVR135" s="132"/>
      <c r="UVS135" s="132"/>
      <c r="UVT135" s="132"/>
      <c r="UVU135" s="132"/>
      <c r="UVV135" s="132"/>
      <c r="UVW135" s="132"/>
      <c r="UVX135" s="132"/>
      <c r="UVY135" s="132"/>
      <c r="UVZ135" s="132"/>
      <c r="UWA135" s="132"/>
      <c r="UWB135" s="132"/>
      <c r="UWC135" s="132"/>
      <c r="UWD135" s="132"/>
      <c r="UWE135" s="132"/>
      <c r="UWF135" s="132"/>
      <c r="UWG135" s="132"/>
      <c r="UWH135" s="132"/>
      <c r="UWI135" s="132"/>
      <c r="UWJ135" s="132"/>
      <c r="UWK135" s="132"/>
      <c r="UWL135" s="132"/>
      <c r="UWM135" s="132"/>
      <c r="UWN135" s="132"/>
      <c r="UWO135" s="132"/>
      <c r="UWP135" s="132"/>
      <c r="UWQ135" s="132"/>
      <c r="UWR135" s="132"/>
      <c r="UWS135" s="132"/>
      <c r="UWT135" s="132"/>
      <c r="UWU135" s="132"/>
      <c r="UWV135" s="132"/>
      <c r="UWW135" s="132"/>
      <c r="UWX135" s="132"/>
      <c r="UWY135" s="132"/>
      <c r="UWZ135" s="132"/>
      <c r="UXA135" s="132"/>
      <c r="UXB135" s="132"/>
      <c r="UXC135" s="132"/>
      <c r="UXD135" s="132"/>
      <c r="UXE135" s="132"/>
      <c r="UXF135" s="132"/>
      <c r="UXG135" s="132"/>
      <c r="UXH135" s="132"/>
      <c r="UXI135" s="132"/>
      <c r="UXJ135" s="132"/>
      <c r="UXK135" s="132"/>
      <c r="UXL135" s="132"/>
      <c r="UXM135" s="132"/>
      <c r="UXN135" s="132"/>
      <c r="UXO135" s="132"/>
      <c r="UXP135" s="132"/>
      <c r="UXQ135" s="132"/>
      <c r="UXR135" s="132"/>
      <c r="UXS135" s="132"/>
      <c r="UXT135" s="132"/>
      <c r="UXU135" s="132"/>
      <c r="UXV135" s="132"/>
      <c r="UXW135" s="132"/>
      <c r="UXX135" s="132"/>
      <c r="UXY135" s="132"/>
      <c r="UXZ135" s="132"/>
      <c r="UYA135" s="132"/>
      <c r="UYB135" s="132"/>
      <c r="UYC135" s="132"/>
      <c r="UYD135" s="132"/>
      <c r="UYE135" s="132"/>
      <c r="UYF135" s="132"/>
      <c r="UYG135" s="132"/>
      <c r="UYH135" s="132"/>
      <c r="UYI135" s="132"/>
      <c r="UYJ135" s="132"/>
      <c r="UYK135" s="132"/>
      <c r="UYL135" s="132"/>
      <c r="UYM135" s="132"/>
      <c r="UYN135" s="132"/>
      <c r="UYO135" s="132"/>
      <c r="UYP135" s="132"/>
      <c r="UYQ135" s="132"/>
      <c r="UYR135" s="132"/>
      <c r="UYS135" s="132"/>
      <c r="UYT135" s="132"/>
      <c r="UYU135" s="132"/>
      <c r="UYV135" s="132"/>
      <c r="UYW135" s="132"/>
      <c r="UYX135" s="132"/>
      <c r="UYY135" s="132"/>
      <c r="UYZ135" s="132"/>
      <c r="UZA135" s="132"/>
      <c r="UZB135" s="132"/>
      <c r="UZC135" s="132"/>
      <c r="UZD135" s="132"/>
      <c r="UZE135" s="132"/>
      <c r="UZF135" s="132"/>
      <c r="UZG135" s="132"/>
      <c r="UZH135" s="132"/>
      <c r="UZI135" s="132"/>
      <c r="UZJ135" s="132"/>
      <c r="UZK135" s="132"/>
      <c r="UZL135" s="132"/>
      <c r="UZM135" s="132"/>
      <c r="UZN135" s="132"/>
      <c r="UZO135" s="132"/>
      <c r="UZP135" s="132"/>
      <c r="UZQ135" s="132"/>
      <c r="UZR135" s="132"/>
      <c r="UZS135" s="132"/>
      <c r="UZT135" s="132"/>
      <c r="UZU135" s="132"/>
      <c r="UZV135" s="132"/>
      <c r="UZW135" s="132"/>
      <c r="UZX135" s="132"/>
      <c r="UZY135" s="132"/>
      <c r="UZZ135" s="132"/>
      <c r="VAA135" s="132"/>
      <c r="VAB135" s="132"/>
      <c r="VAC135" s="132"/>
      <c r="VAD135" s="132"/>
      <c r="VAE135" s="132"/>
      <c r="VAF135" s="132"/>
      <c r="VAG135" s="132"/>
      <c r="VAH135" s="132"/>
      <c r="VAI135" s="132"/>
      <c r="VAJ135" s="132"/>
      <c r="VAK135" s="132"/>
      <c r="VAL135" s="132"/>
      <c r="VAM135" s="132"/>
      <c r="VAN135" s="132"/>
      <c r="VAO135" s="132"/>
      <c r="VAP135" s="132"/>
      <c r="VAQ135" s="132"/>
      <c r="VAR135" s="132"/>
      <c r="VAS135" s="132"/>
      <c r="VAT135" s="132"/>
      <c r="VAU135" s="132"/>
      <c r="VAV135" s="132"/>
      <c r="VAW135" s="132"/>
      <c r="VAX135" s="132"/>
      <c r="VAY135" s="132"/>
      <c r="VAZ135" s="132"/>
      <c r="VBA135" s="132"/>
      <c r="VBB135" s="132"/>
      <c r="VBC135" s="132"/>
      <c r="VBD135" s="132"/>
      <c r="VBE135" s="132"/>
      <c r="VBF135" s="132"/>
      <c r="VBG135" s="132"/>
      <c r="VBH135" s="132"/>
      <c r="VBI135" s="132"/>
      <c r="VBJ135" s="132"/>
      <c r="VBK135" s="132"/>
      <c r="VBL135" s="132"/>
      <c r="VBM135" s="132"/>
      <c r="VBN135" s="132"/>
      <c r="VBO135" s="132"/>
      <c r="VBP135" s="132"/>
      <c r="VBQ135" s="132"/>
      <c r="VBR135" s="132"/>
      <c r="VBS135" s="132"/>
      <c r="VBT135" s="132"/>
      <c r="VBU135" s="132"/>
      <c r="VBV135" s="132"/>
      <c r="VBW135" s="132"/>
      <c r="VBX135" s="132"/>
      <c r="VBY135" s="132"/>
      <c r="VBZ135" s="132"/>
      <c r="VCA135" s="132"/>
      <c r="VCB135" s="132"/>
      <c r="VCC135" s="132"/>
      <c r="VCD135" s="132"/>
      <c r="VCE135" s="132"/>
      <c r="VCF135" s="132"/>
      <c r="VCG135" s="132"/>
      <c r="VCH135" s="132"/>
      <c r="VCI135" s="132"/>
      <c r="VCJ135" s="132"/>
      <c r="VCK135" s="132"/>
      <c r="VCL135" s="132"/>
      <c r="VCM135" s="132"/>
      <c r="VCN135" s="132"/>
      <c r="VCO135" s="132"/>
      <c r="VCP135" s="132"/>
      <c r="VCQ135" s="132"/>
      <c r="VCR135" s="132"/>
      <c r="VCS135" s="132"/>
      <c r="VCT135" s="132"/>
      <c r="VCU135" s="132"/>
      <c r="VCV135" s="132"/>
      <c r="VCW135" s="132"/>
      <c r="VCX135" s="132"/>
      <c r="VCY135" s="132"/>
      <c r="VCZ135" s="132"/>
      <c r="VDA135" s="132"/>
      <c r="VDB135" s="132"/>
      <c r="VDC135" s="132"/>
      <c r="VDD135" s="132"/>
      <c r="VDE135" s="132"/>
      <c r="VDF135" s="132"/>
      <c r="VDG135" s="132"/>
      <c r="VDH135" s="132"/>
      <c r="VDI135" s="132"/>
      <c r="VDJ135" s="132"/>
      <c r="VDK135" s="132"/>
      <c r="VDL135" s="132"/>
      <c r="VDM135" s="132"/>
      <c r="VDN135" s="132"/>
      <c r="VDO135" s="132"/>
      <c r="VDP135" s="132"/>
      <c r="VDQ135" s="132"/>
      <c r="VDR135" s="132"/>
      <c r="VDS135" s="132"/>
      <c r="VDT135" s="132"/>
      <c r="VDU135" s="132"/>
      <c r="VDV135" s="132"/>
      <c r="VDW135" s="132"/>
      <c r="VDX135" s="132"/>
      <c r="VDY135" s="132"/>
      <c r="VDZ135" s="132"/>
      <c r="VEA135" s="132"/>
      <c r="VEB135" s="132"/>
      <c r="VEC135" s="132"/>
      <c r="VED135" s="132"/>
      <c r="VEE135" s="132"/>
      <c r="VEF135" s="132"/>
      <c r="VEG135" s="132"/>
      <c r="VEH135" s="132"/>
      <c r="VEI135" s="132"/>
      <c r="VEJ135" s="132"/>
      <c r="VEK135" s="132"/>
      <c r="VEL135" s="132"/>
      <c r="VEM135" s="132"/>
      <c r="VEN135" s="132"/>
      <c r="VEO135" s="132"/>
      <c r="VEP135" s="132"/>
      <c r="VEQ135" s="132"/>
      <c r="VER135" s="132"/>
      <c r="VES135" s="132"/>
      <c r="VET135" s="132"/>
      <c r="VEU135" s="132"/>
      <c r="VEV135" s="132"/>
      <c r="VEW135" s="132"/>
      <c r="VEX135" s="132"/>
      <c r="VEY135" s="132"/>
      <c r="VEZ135" s="132"/>
      <c r="VFA135" s="132"/>
      <c r="VFB135" s="132"/>
      <c r="VFC135" s="132"/>
      <c r="VFD135" s="132"/>
      <c r="VFE135" s="132"/>
      <c r="VFF135" s="132"/>
      <c r="VFG135" s="132"/>
      <c r="VFH135" s="132"/>
      <c r="VFI135" s="132"/>
      <c r="VFJ135" s="132"/>
      <c r="VFK135" s="132"/>
      <c r="VFL135" s="132"/>
      <c r="VFM135" s="132"/>
      <c r="VFN135" s="132"/>
      <c r="VFO135" s="132"/>
      <c r="VFP135" s="132"/>
      <c r="VFQ135" s="132"/>
      <c r="VFR135" s="132"/>
      <c r="VFS135" s="132"/>
      <c r="VFT135" s="132"/>
      <c r="VFU135" s="132"/>
      <c r="VFV135" s="132"/>
      <c r="VFW135" s="132"/>
      <c r="VFX135" s="132"/>
      <c r="VFY135" s="132"/>
      <c r="VFZ135" s="132"/>
      <c r="VGA135" s="132"/>
      <c r="VGB135" s="132"/>
      <c r="VGC135" s="132"/>
      <c r="VGD135" s="132"/>
      <c r="VGE135" s="132"/>
      <c r="VGF135" s="132"/>
      <c r="VGG135" s="132"/>
      <c r="VGH135" s="132"/>
      <c r="VGI135" s="132"/>
      <c r="VGJ135" s="132"/>
      <c r="VGK135" s="132"/>
      <c r="VGL135" s="132"/>
      <c r="VGM135" s="132"/>
      <c r="VGN135" s="132"/>
      <c r="VGO135" s="132"/>
      <c r="VGP135" s="132"/>
      <c r="VGQ135" s="132"/>
      <c r="VGR135" s="132"/>
      <c r="VGS135" s="132"/>
      <c r="VGT135" s="132"/>
      <c r="VGU135" s="132"/>
      <c r="VGV135" s="132"/>
      <c r="VGW135" s="132"/>
      <c r="VGX135" s="132"/>
      <c r="VGY135" s="132"/>
      <c r="VGZ135" s="132"/>
      <c r="VHA135" s="132"/>
      <c r="VHB135" s="132"/>
      <c r="VHC135" s="132"/>
      <c r="VHD135" s="132"/>
      <c r="VHE135" s="132"/>
      <c r="VHF135" s="132"/>
      <c r="VHG135" s="132"/>
      <c r="VHH135" s="132"/>
      <c r="VHI135" s="132"/>
      <c r="VHJ135" s="132"/>
      <c r="VHK135" s="132"/>
      <c r="VHL135" s="132"/>
      <c r="VHM135" s="132"/>
      <c r="VHN135" s="132"/>
      <c r="VHO135" s="132"/>
      <c r="VHP135" s="132"/>
      <c r="VHQ135" s="132"/>
      <c r="VHR135" s="132"/>
      <c r="VHS135" s="132"/>
      <c r="VHT135" s="132"/>
      <c r="VHU135" s="132"/>
      <c r="VHV135" s="132"/>
      <c r="VHW135" s="132"/>
      <c r="VHX135" s="132"/>
      <c r="VHY135" s="132"/>
      <c r="VHZ135" s="132"/>
      <c r="VIA135" s="132"/>
      <c r="VIB135" s="132"/>
      <c r="VIC135" s="132"/>
      <c r="VID135" s="132"/>
      <c r="VIE135" s="132"/>
      <c r="VIF135" s="132"/>
      <c r="VIG135" s="132"/>
      <c r="VIH135" s="132"/>
      <c r="VII135" s="132"/>
      <c r="VIJ135" s="132"/>
      <c r="VIK135" s="132"/>
      <c r="VIL135" s="132"/>
      <c r="VIM135" s="132"/>
      <c r="VIN135" s="132"/>
      <c r="VIO135" s="132"/>
      <c r="VIP135" s="132"/>
      <c r="VIQ135" s="132"/>
      <c r="VIR135" s="132"/>
      <c r="VIS135" s="132"/>
      <c r="VIT135" s="132"/>
      <c r="VIU135" s="132"/>
      <c r="VIV135" s="132"/>
      <c r="VIW135" s="132"/>
      <c r="VIX135" s="132"/>
      <c r="VIY135" s="132"/>
      <c r="VIZ135" s="132"/>
      <c r="VJA135" s="132"/>
      <c r="VJB135" s="132"/>
      <c r="VJC135" s="132"/>
      <c r="VJD135" s="132"/>
      <c r="VJE135" s="132"/>
      <c r="VJF135" s="132"/>
      <c r="VJG135" s="132"/>
      <c r="VJH135" s="132"/>
      <c r="VJI135" s="132"/>
      <c r="VJJ135" s="132"/>
      <c r="VJK135" s="132"/>
      <c r="VJL135" s="132"/>
      <c r="VJM135" s="132"/>
      <c r="VJN135" s="132"/>
      <c r="VJO135" s="132"/>
      <c r="VJP135" s="132"/>
      <c r="VJQ135" s="132"/>
      <c r="VJR135" s="132"/>
      <c r="VJS135" s="132"/>
      <c r="VJT135" s="132"/>
      <c r="VJU135" s="132"/>
      <c r="VJV135" s="132"/>
      <c r="VJW135" s="132"/>
      <c r="VJX135" s="132"/>
      <c r="VJY135" s="132"/>
      <c r="VJZ135" s="132"/>
      <c r="VKA135" s="132"/>
      <c r="VKB135" s="132"/>
      <c r="VKC135" s="132"/>
      <c r="VKD135" s="132"/>
      <c r="VKE135" s="132"/>
      <c r="VKF135" s="132"/>
      <c r="VKG135" s="132"/>
      <c r="VKH135" s="132"/>
      <c r="VKI135" s="132"/>
      <c r="VKJ135" s="132"/>
      <c r="VKK135" s="132"/>
      <c r="VKL135" s="132"/>
      <c r="VKM135" s="132"/>
      <c r="VKN135" s="132"/>
      <c r="VKO135" s="132"/>
      <c r="VKP135" s="132"/>
      <c r="VKQ135" s="132"/>
      <c r="VKR135" s="132"/>
      <c r="VKS135" s="132"/>
      <c r="VKT135" s="132"/>
      <c r="VKU135" s="132"/>
      <c r="VKV135" s="132"/>
      <c r="VKW135" s="132"/>
      <c r="VKX135" s="132"/>
      <c r="VKY135" s="132"/>
      <c r="VKZ135" s="132"/>
      <c r="VLA135" s="132"/>
      <c r="VLB135" s="132"/>
      <c r="VLC135" s="132"/>
      <c r="VLD135" s="132"/>
      <c r="VLE135" s="132"/>
      <c r="VLF135" s="132"/>
      <c r="VLG135" s="132"/>
      <c r="VLH135" s="132"/>
      <c r="VLI135" s="132"/>
      <c r="VLJ135" s="132"/>
      <c r="VLK135" s="132"/>
      <c r="VLL135" s="132"/>
      <c r="VLM135" s="132"/>
      <c r="VLN135" s="132"/>
      <c r="VLO135" s="132"/>
      <c r="VLP135" s="132"/>
      <c r="VLQ135" s="132"/>
      <c r="VLR135" s="132"/>
      <c r="VLS135" s="132"/>
      <c r="VLT135" s="132"/>
      <c r="VLU135" s="132"/>
      <c r="VLV135" s="132"/>
      <c r="VLW135" s="132"/>
      <c r="VLX135" s="132"/>
      <c r="VLY135" s="132"/>
      <c r="VLZ135" s="132"/>
      <c r="VMA135" s="132"/>
      <c r="VMB135" s="132"/>
      <c r="VMC135" s="132"/>
      <c r="VMD135" s="132"/>
      <c r="VME135" s="132"/>
      <c r="VMF135" s="132"/>
      <c r="VMG135" s="132"/>
      <c r="VMH135" s="132"/>
      <c r="VMI135" s="132"/>
      <c r="VMJ135" s="132"/>
      <c r="VMK135" s="132"/>
      <c r="VML135" s="132"/>
      <c r="VMM135" s="132"/>
      <c r="VMN135" s="132"/>
      <c r="VMO135" s="132"/>
      <c r="VMP135" s="132"/>
      <c r="VMQ135" s="132"/>
      <c r="VMR135" s="132"/>
      <c r="VMS135" s="132"/>
      <c r="VMT135" s="132"/>
      <c r="VMU135" s="132"/>
      <c r="VMV135" s="132"/>
      <c r="VMW135" s="132"/>
      <c r="VMX135" s="132"/>
      <c r="VMY135" s="132"/>
      <c r="VMZ135" s="132"/>
      <c r="VNA135" s="132"/>
      <c r="VNB135" s="132"/>
      <c r="VNC135" s="132"/>
      <c r="VND135" s="132"/>
      <c r="VNE135" s="132"/>
      <c r="VNF135" s="132"/>
      <c r="VNG135" s="132"/>
      <c r="VNH135" s="132"/>
      <c r="VNI135" s="132"/>
      <c r="VNJ135" s="132"/>
      <c r="VNK135" s="132"/>
      <c r="VNL135" s="132"/>
      <c r="VNM135" s="132"/>
      <c r="VNN135" s="132"/>
      <c r="VNO135" s="132"/>
      <c r="VNP135" s="132"/>
      <c r="VNQ135" s="132"/>
      <c r="VNR135" s="132"/>
      <c r="VNS135" s="132"/>
      <c r="VNT135" s="132"/>
      <c r="VNU135" s="132"/>
      <c r="VNV135" s="132"/>
      <c r="VNW135" s="132"/>
      <c r="VNX135" s="132"/>
      <c r="VNY135" s="132"/>
      <c r="VNZ135" s="132"/>
      <c r="VOA135" s="132"/>
      <c r="VOB135" s="132"/>
      <c r="VOC135" s="132"/>
      <c r="VOD135" s="132"/>
      <c r="VOE135" s="132"/>
      <c r="VOF135" s="132"/>
      <c r="VOG135" s="132"/>
      <c r="VOH135" s="132"/>
      <c r="VOI135" s="132"/>
      <c r="VOJ135" s="132"/>
      <c r="VOK135" s="132"/>
      <c r="VOL135" s="132"/>
      <c r="VOM135" s="132"/>
      <c r="VON135" s="132"/>
      <c r="VOO135" s="132"/>
      <c r="VOP135" s="132"/>
      <c r="VOQ135" s="132"/>
      <c r="VOR135" s="132"/>
      <c r="VOS135" s="132"/>
      <c r="VOT135" s="132"/>
      <c r="VOU135" s="132"/>
      <c r="VOV135" s="132"/>
      <c r="VOW135" s="132"/>
      <c r="VOX135" s="132"/>
      <c r="VOY135" s="132"/>
      <c r="VOZ135" s="132"/>
      <c r="VPA135" s="132"/>
      <c r="VPB135" s="132"/>
      <c r="VPC135" s="132"/>
      <c r="VPD135" s="132"/>
      <c r="VPE135" s="132"/>
      <c r="VPF135" s="132"/>
      <c r="VPG135" s="132"/>
      <c r="VPH135" s="132"/>
      <c r="VPI135" s="132"/>
      <c r="VPJ135" s="132"/>
      <c r="VPK135" s="132"/>
      <c r="VPL135" s="132"/>
      <c r="VPM135" s="132"/>
      <c r="VPN135" s="132"/>
      <c r="VPO135" s="132"/>
      <c r="VPP135" s="132"/>
      <c r="VPQ135" s="132"/>
      <c r="VPR135" s="132"/>
      <c r="VPS135" s="132"/>
      <c r="VPT135" s="132"/>
      <c r="VPU135" s="132"/>
      <c r="VPV135" s="132"/>
      <c r="VPW135" s="132"/>
      <c r="VPX135" s="132"/>
      <c r="VPY135" s="132"/>
      <c r="VPZ135" s="132"/>
      <c r="VQA135" s="132"/>
      <c r="VQB135" s="132"/>
      <c r="VQC135" s="132"/>
      <c r="VQD135" s="132"/>
      <c r="VQE135" s="132"/>
      <c r="VQF135" s="132"/>
      <c r="VQG135" s="132"/>
      <c r="VQH135" s="132"/>
      <c r="VQI135" s="132"/>
      <c r="VQJ135" s="132"/>
      <c r="VQK135" s="132"/>
      <c r="VQL135" s="132"/>
      <c r="VQM135" s="132"/>
      <c r="VQN135" s="132"/>
      <c r="VQO135" s="132"/>
      <c r="VQP135" s="132"/>
      <c r="VQQ135" s="132"/>
      <c r="VQR135" s="132"/>
      <c r="VQS135" s="132"/>
      <c r="VQT135" s="132"/>
      <c r="VQU135" s="132"/>
      <c r="VQV135" s="132"/>
      <c r="VQW135" s="132"/>
      <c r="VQX135" s="132"/>
      <c r="VQY135" s="132"/>
      <c r="VQZ135" s="132"/>
      <c r="VRA135" s="132"/>
      <c r="VRB135" s="132"/>
      <c r="VRC135" s="132"/>
      <c r="VRD135" s="132"/>
      <c r="VRE135" s="132"/>
      <c r="VRF135" s="132"/>
      <c r="VRG135" s="132"/>
      <c r="VRH135" s="132"/>
      <c r="VRI135" s="132"/>
      <c r="VRJ135" s="132"/>
      <c r="VRK135" s="132"/>
      <c r="VRL135" s="132"/>
      <c r="VRM135" s="132"/>
      <c r="VRN135" s="132"/>
      <c r="VRO135" s="132"/>
      <c r="VRP135" s="132"/>
      <c r="VRQ135" s="132"/>
      <c r="VRR135" s="132"/>
      <c r="VRS135" s="132"/>
      <c r="VRT135" s="132"/>
      <c r="VRU135" s="132"/>
      <c r="VRV135" s="132"/>
      <c r="VRW135" s="132"/>
      <c r="VRX135" s="132"/>
      <c r="VRY135" s="132"/>
      <c r="VRZ135" s="132"/>
      <c r="VSA135" s="132"/>
      <c r="VSB135" s="132"/>
      <c r="VSC135" s="132"/>
      <c r="VSD135" s="132"/>
      <c r="VSE135" s="132"/>
      <c r="VSF135" s="132"/>
      <c r="VSG135" s="132"/>
      <c r="VSH135" s="132"/>
      <c r="VSI135" s="132"/>
      <c r="VSJ135" s="132"/>
      <c r="VSK135" s="132"/>
      <c r="VSL135" s="132"/>
      <c r="VSM135" s="132"/>
      <c r="VSN135" s="132"/>
      <c r="VSO135" s="132"/>
      <c r="VSP135" s="132"/>
      <c r="VSQ135" s="132"/>
      <c r="VSR135" s="132"/>
      <c r="VSS135" s="132"/>
      <c r="VST135" s="132"/>
      <c r="VSU135" s="132"/>
      <c r="VSV135" s="132"/>
      <c r="VSW135" s="132"/>
      <c r="VSX135" s="132"/>
      <c r="VSY135" s="132"/>
      <c r="VSZ135" s="132"/>
      <c r="VTA135" s="132"/>
      <c r="VTB135" s="132"/>
      <c r="VTC135" s="132"/>
      <c r="VTD135" s="132"/>
      <c r="VTE135" s="132"/>
      <c r="VTF135" s="132"/>
      <c r="VTG135" s="132"/>
      <c r="VTH135" s="132"/>
      <c r="VTI135" s="132"/>
      <c r="VTJ135" s="132"/>
      <c r="VTK135" s="132"/>
      <c r="VTL135" s="132"/>
      <c r="VTM135" s="132"/>
      <c r="VTN135" s="132"/>
      <c r="VTO135" s="132"/>
      <c r="VTP135" s="132"/>
      <c r="VTQ135" s="132"/>
      <c r="VTR135" s="132"/>
      <c r="VTS135" s="132"/>
      <c r="VTT135" s="132"/>
      <c r="VTU135" s="132"/>
      <c r="VTV135" s="132"/>
      <c r="VTW135" s="132"/>
      <c r="VTX135" s="132"/>
      <c r="VTY135" s="132"/>
      <c r="VTZ135" s="132"/>
      <c r="VUA135" s="132"/>
      <c r="VUB135" s="132"/>
      <c r="VUC135" s="132"/>
      <c r="VUD135" s="132"/>
      <c r="VUE135" s="132"/>
      <c r="VUF135" s="132"/>
      <c r="VUG135" s="132"/>
      <c r="VUH135" s="132"/>
      <c r="VUI135" s="132"/>
      <c r="VUJ135" s="132"/>
      <c r="VUK135" s="132"/>
      <c r="VUL135" s="132"/>
      <c r="VUM135" s="132"/>
      <c r="VUN135" s="132"/>
      <c r="VUO135" s="132"/>
      <c r="VUP135" s="132"/>
      <c r="VUQ135" s="132"/>
      <c r="VUR135" s="132"/>
      <c r="VUS135" s="132"/>
      <c r="VUT135" s="132"/>
      <c r="VUU135" s="132"/>
      <c r="VUV135" s="132"/>
      <c r="VUW135" s="132"/>
      <c r="VUX135" s="132"/>
      <c r="VUY135" s="132"/>
      <c r="VUZ135" s="132"/>
      <c r="VVA135" s="132"/>
      <c r="VVB135" s="132"/>
      <c r="VVC135" s="132"/>
      <c r="VVD135" s="132"/>
      <c r="VVE135" s="132"/>
      <c r="VVF135" s="132"/>
      <c r="VVG135" s="132"/>
      <c r="VVH135" s="132"/>
      <c r="VVI135" s="132"/>
      <c r="VVJ135" s="132"/>
      <c r="VVK135" s="132"/>
      <c r="VVL135" s="132"/>
      <c r="VVM135" s="132"/>
      <c r="VVN135" s="132"/>
      <c r="VVO135" s="132"/>
      <c r="VVP135" s="132"/>
      <c r="VVQ135" s="132"/>
      <c r="VVR135" s="132"/>
      <c r="VVS135" s="132"/>
      <c r="VVT135" s="132"/>
      <c r="VVU135" s="132"/>
      <c r="VVV135" s="132"/>
      <c r="VVW135" s="132"/>
      <c r="VVX135" s="132"/>
      <c r="VVY135" s="132"/>
      <c r="VVZ135" s="132"/>
      <c r="VWA135" s="132"/>
      <c r="VWB135" s="132"/>
      <c r="VWC135" s="132"/>
      <c r="VWD135" s="132"/>
      <c r="VWE135" s="132"/>
      <c r="VWF135" s="132"/>
      <c r="VWG135" s="132"/>
      <c r="VWH135" s="132"/>
      <c r="VWI135" s="132"/>
      <c r="VWJ135" s="132"/>
      <c r="VWK135" s="132"/>
      <c r="VWL135" s="132"/>
      <c r="VWM135" s="132"/>
      <c r="VWN135" s="132"/>
      <c r="VWO135" s="132"/>
      <c r="VWP135" s="132"/>
      <c r="VWQ135" s="132"/>
      <c r="VWR135" s="132"/>
      <c r="VWS135" s="132"/>
      <c r="VWT135" s="132"/>
      <c r="VWU135" s="132"/>
      <c r="VWV135" s="132"/>
      <c r="VWW135" s="132"/>
      <c r="VWX135" s="132"/>
      <c r="VWY135" s="132"/>
      <c r="VWZ135" s="132"/>
      <c r="VXA135" s="132"/>
      <c r="VXB135" s="132"/>
      <c r="VXC135" s="132"/>
      <c r="VXD135" s="132"/>
      <c r="VXE135" s="132"/>
      <c r="VXF135" s="132"/>
      <c r="VXG135" s="132"/>
      <c r="VXH135" s="132"/>
      <c r="VXI135" s="132"/>
      <c r="VXJ135" s="132"/>
      <c r="VXK135" s="132"/>
      <c r="VXL135" s="132"/>
      <c r="VXM135" s="132"/>
      <c r="VXN135" s="132"/>
      <c r="VXO135" s="132"/>
      <c r="VXP135" s="132"/>
      <c r="VXQ135" s="132"/>
      <c r="VXR135" s="132"/>
      <c r="VXS135" s="132"/>
      <c r="VXT135" s="132"/>
      <c r="VXU135" s="132"/>
      <c r="VXV135" s="132"/>
      <c r="VXW135" s="132"/>
      <c r="VXX135" s="132"/>
      <c r="VXY135" s="132"/>
      <c r="VXZ135" s="132"/>
      <c r="VYA135" s="132"/>
      <c r="VYB135" s="132"/>
      <c r="VYC135" s="132"/>
      <c r="VYD135" s="132"/>
      <c r="VYE135" s="132"/>
      <c r="VYF135" s="132"/>
      <c r="VYG135" s="132"/>
      <c r="VYH135" s="132"/>
      <c r="VYI135" s="132"/>
      <c r="VYJ135" s="132"/>
      <c r="VYK135" s="132"/>
      <c r="VYL135" s="132"/>
      <c r="VYM135" s="132"/>
      <c r="VYN135" s="132"/>
      <c r="VYO135" s="132"/>
      <c r="VYP135" s="132"/>
      <c r="VYQ135" s="132"/>
      <c r="VYR135" s="132"/>
      <c r="VYS135" s="132"/>
      <c r="VYT135" s="132"/>
      <c r="VYU135" s="132"/>
      <c r="VYV135" s="132"/>
      <c r="VYW135" s="132"/>
      <c r="VYX135" s="132"/>
      <c r="VYY135" s="132"/>
      <c r="VYZ135" s="132"/>
      <c r="VZA135" s="132"/>
      <c r="VZB135" s="132"/>
      <c r="VZC135" s="132"/>
      <c r="VZD135" s="132"/>
      <c r="VZE135" s="132"/>
      <c r="VZF135" s="132"/>
      <c r="VZG135" s="132"/>
      <c r="VZH135" s="132"/>
      <c r="VZI135" s="132"/>
      <c r="VZJ135" s="132"/>
      <c r="VZK135" s="132"/>
      <c r="VZL135" s="132"/>
      <c r="VZM135" s="132"/>
      <c r="VZN135" s="132"/>
      <c r="VZO135" s="132"/>
      <c r="VZP135" s="132"/>
      <c r="VZQ135" s="132"/>
      <c r="VZR135" s="132"/>
      <c r="VZS135" s="132"/>
      <c r="VZT135" s="132"/>
      <c r="VZU135" s="132"/>
      <c r="VZV135" s="132"/>
      <c r="VZW135" s="132"/>
      <c r="VZX135" s="132"/>
      <c r="VZY135" s="132"/>
      <c r="VZZ135" s="132"/>
      <c r="WAA135" s="132"/>
      <c r="WAB135" s="132"/>
      <c r="WAC135" s="132"/>
      <c r="WAD135" s="132"/>
      <c r="WAE135" s="132"/>
      <c r="WAF135" s="132"/>
      <c r="WAG135" s="132"/>
      <c r="WAH135" s="132"/>
      <c r="WAI135" s="132"/>
      <c r="WAJ135" s="132"/>
      <c r="WAK135" s="132"/>
      <c r="WAL135" s="132"/>
      <c r="WAM135" s="132"/>
      <c r="WAN135" s="132"/>
      <c r="WAO135" s="132"/>
      <c r="WAP135" s="132"/>
      <c r="WAQ135" s="132"/>
      <c r="WAR135" s="132"/>
      <c r="WAS135" s="132"/>
      <c r="WAT135" s="132"/>
      <c r="WAU135" s="132"/>
      <c r="WAV135" s="132"/>
      <c r="WAW135" s="132"/>
      <c r="WAX135" s="132"/>
      <c r="WAY135" s="132"/>
      <c r="WAZ135" s="132"/>
      <c r="WBA135" s="132"/>
      <c r="WBB135" s="132"/>
      <c r="WBC135" s="132"/>
      <c r="WBD135" s="132"/>
      <c r="WBE135" s="132"/>
      <c r="WBF135" s="132"/>
      <c r="WBG135" s="132"/>
      <c r="WBH135" s="132"/>
      <c r="WBI135" s="132"/>
      <c r="WBJ135" s="132"/>
      <c r="WBK135" s="132"/>
      <c r="WBL135" s="132"/>
      <c r="WBM135" s="132"/>
      <c r="WBN135" s="132"/>
      <c r="WBO135" s="132"/>
      <c r="WBP135" s="132"/>
      <c r="WBQ135" s="132"/>
      <c r="WBR135" s="132"/>
      <c r="WBS135" s="132"/>
      <c r="WBT135" s="132"/>
      <c r="WBU135" s="132"/>
      <c r="WBV135" s="132"/>
      <c r="WBW135" s="132"/>
      <c r="WBX135" s="132"/>
      <c r="WBY135" s="132"/>
      <c r="WBZ135" s="132"/>
      <c r="WCA135" s="132"/>
      <c r="WCB135" s="132"/>
      <c r="WCC135" s="132"/>
      <c r="WCD135" s="132"/>
      <c r="WCE135" s="132"/>
      <c r="WCF135" s="132"/>
      <c r="WCG135" s="132"/>
      <c r="WCH135" s="132"/>
      <c r="WCI135" s="132"/>
      <c r="WCJ135" s="132"/>
      <c r="WCK135" s="132"/>
      <c r="WCL135" s="132"/>
      <c r="WCM135" s="132"/>
      <c r="WCN135" s="132"/>
      <c r="WCO135" s="132"/>
      <c r="WCP135" s="132"/>
      <c r="WCQ135" s="132"/>
      <c r="WCR135" s="132"/>
      <c r="WCS135" s="132"/>
      <c r="WCT135" s="132"/>
      <c r="WCU135" s="132"/>
      <c r="WCV135" s="132"/>
      <c r="WCW135" s="132"/>
      <c r="WCX135" s="132"/>
      <c r="WCY135" s="132"/>
      <c r="WCZ135" s="132"/>
      <c r="WDA135" s="132"/>
      <c r="WDB135" s="132"/>
      <c r="WDC135" s="132"/>
      <c r="WDD135" s="132"/>
      <c r="WDE135" s="132"/>
      <c r="WDF135" s="132"/>
      <c r="WDG135" s="132"/>
      <c r="WDH135" s="132"/>
      <c r="WDI135" s="132"/>
      <c r="WDJ135" s="132"/>
      <c r="WDK135" s="132"/>
      <c r="WDL135" s="132"/>
      <c r="WDM135" s="132"/>
      <c r="WDN135" s="132"/>
      <c r="WDO135" s="132"/>
      <c r="WDP135" s="132"/>
      <c r="WDQ135" s="132"/>
      <c r="WDR135" s="132"/>
      <c r="WDS135" s="132"/>
      <c r="WDT135" s="132"/>
      <c r="WDU135" s="132"/>
      <c r="WDV135" s="132"/>
      <c r="WDW135" s="132"/>
      <c r="WDX135" s="132"/>
      <c r="WDY135" s="132"/>
      <c r="WDZ135" s="132"/>
      <c r="WEA135" s="132"/>
      <c r="WEB135" s="132"/>
      <c r="WEC135" s="132"/>
      <c r="WED135" s="132"/>
      <c r="WEE135" s="132"/>
      <c r="WEF135" s="132"/>
      <c r="WEG135" s="132"/>
      <c r="WEH135" s="132"/>
      <c r="WEI135" s="132"/>
      <c r="WEJ135" s="132"/>
      <c r="WEK135" s="132"/>
      <c r="WEL135" s="132"/>
      <c r="WEM135" s="132"/>
      <c r="WEN135" s="132"/>
      <c r="WEO135" s="132"/>
      <c r="WEP135" s="132"/>
      <c r="WEQ135" s="132"/>
      <c r="WER135" s="132"/>
      <c r="WES135" s="132"/>
      <c r="WET135" s="132"/>
      <c r="WEU135" s="132"/>
      <c r="WEV135" s="132"/>
      <c r="WEW135" s="132"/>
      <c r="WEX135" s="132"/>
      <c r="WEY135" s="132"/>
      <c r="WEZ135" s="132"/>
      <c r="WFA135" s="132"/>
      <c r="WFB135" s="132"/>
      <c r="WFC135" s="132"/>
      <c r="WFD135" s="132"/>
      <c r="WFE135" s="132"/>
      <c r="WFF135" s="132"/>
      <c r="WFG135" s="132"/>
      <c r="WFH135" s="132"/>
      <c r="WFI135" s="132"/>
      <c r="WFJ135" s="132"/>
      <c r="WFK135" s="132"/>
      <c r="WFL135" s="132"/>
      <c r="WFM135" s="132"/>
      <c r="WFN135" s="132"/>
      <c r="WFO135" s="132"/>
      <c r="WFP135" s="132"/>
      <c r="WFQ135" s="132"/>
      <c r="WFR135" s="132"/>
      <c r="WFS135" s="132"/>
      <c r="WFT135" s="132"/>
      <c r="WFU135" s="132"/>
      <c r="WFV135" s="132"/>
      <c r="WFW135" s="132"/>
      <c r="WFX135" s="132"/>
      <c r="WFY135" s="132"/>
      <c r="WFZ135" s="132"/>
      <c r="WGA135" s="132"/>
      <c r="WGB135" s="132"/>
      <c r="WGC135" s="132"/>
      <c r="WGD135" s="132"/>
      <c r="WGE135" s="132"/>
      <c r="WGF135" s="132"/>
      <c r="WGG135" s="132"/>
      <c r="WGH135" s="132"/>
      <c r="WGI135" s="132"/>
      <c r="WGJ135" s="132"/>
      <c r="WGK135" s="132"/>
      <c r="WGL135" s="132"/>
      <c r="WGM135" s="132"/>
      <c r="WGN135" s="132"/>
      <c r="WGO135" s="132"/>
      <c r="WGP135" s="132"/>
      <c r="WGQ135" s="132"/>
      <c r="WGR135" s="132"/>
      <c r="WGS135" s="132"/>
      <c r="WGT135" s="132"/>
      <c r="WGU135" s="132"/>
      <c r="WGV135" s="132"/>
      <c r="WGW135" s="132"/>
      <c r="WGX135" s="132"/>
      <c r="WGY135" s="132"/>
      <c r="WGZ135" s="132"/>
      <c r="WHA135" s="132"/>
      <c r="WHB135" s="132"/>
      <c r="WHC135" s="132"/>
      <c r="WHD135" s="132"/>
      <c r="WHE135" s="132"/>
      <c r="WHF135" s="132"/>
      <c r="WHG135" s="132"/>
      <c r="WHH135" s="132"/>
      <c r="WHI135" s="132"/>
      <c r="WHJ135" s="132"/>
      <c r="WHK135" s="132"/>
      <c r="WHL135" s="132"/>
      <c r="WHM135" s="132"/>
      <c r="WHN135" s="132"/>
      <c r="WHO135" s="132"/>
      <c r="WHP135" s="132"/>
      <c r="WHQ135" s="132"/>
      <c r="WHR135" s="132"/>
      <c r="WHS135" s="132"/>
      <c r="WHT135" s="132"/>
      <c r="WHU135" s="132"/>
      <c r="WHV135" s="132"/>
      <c r="WHW135" s="132"/>
      <c r="WHX135" s="132"/>
      <c r="WHY135" s="132"/>
      <c r="WHZ135" s="132"/>
      <c r="WIA135" s="132"/>
      <c r="WIB135" s="132"/>
      <c r="WIC135" s="132"/>
      <c r="WID135" s="132"/>
      <c r="WIE135" s="132"/>
      <c r="WIF135" s="132"/>
      <c r="WIG135" s="132"/>
      <c r="WIH135" s="132"/>
      <c r="WII135" s="132"/>
      <c r="WIJ135" s="132"/>
      <c r="WIK135" s="132"/>
      <c r="WIL135" s="132"/>
      <c r="WIM135" s="132"/>
      <c r="WIN135" s="132"/>
      <c r="WIO135" s="132"/>
      <c r="WIP135" s="132"/>
      <c r="WIQ135" s="132"/>
      <c r="WIR135" s="132"/>
      <c r="WIS135" s="132"/>
      <c r="WIT135" s="132"/>
      <c r="WIU135" s="132"/>
      <c r="WIV135" s="132"/>
      <c r="WIW135" s="132"/>
      <c r="WIX135" s="132"/>
      <c r="WIY135" s="132"/>
      <c r="WIZ135" s="132"/>
      <c r="WJA135" s="132"/>
      <c r="WJB135" s="132"/>
      <c r="WJC135" s="132"/>
      <c r="WJD135" s="132"/>
      <c r="WJE135" s="132"/>
      <c r="WJF135" s="132"/>
      <c r="WJG135" s="132"/>
      <c r="WJH135" s="132"/>
      <c r="WJI135" s="132"/>
      <c r="WJJ135" s="132"/>
      <c r="WJK135" s="132"/>
      <c r="WJL135" s="132"/>
      <c r="WJM135" s="132"/>
      <c r="WJN135" s="132"/>
      <c r="WJO135" s="132"/>
      <c r="WJP135" s="132"/>
      <c r="WJQ135" s="132"/>
      <c r="WJR135" s="132"/>
      <c r="WJS135" s="132"/>
      <c r="WJT135" s="132"/>
      <c r="WJU135" s="132"/>
      <c r="WJV135" s="132"/>
      <c r="WJW135" s="132"/>
      <c r="WJX135" s="132"/>
      <c r="WJY135" s="132"/>
      <c r="WJZ135" s="132"/>
      <c r="WKA135" s="132"/>
      <c r="WKB135" s="132"/>
      <c r="WKC135" s="132"/>
      <c r="WKD135" s="132"/>
      <c r="WKE135" s="132"/>
      <c r="WKF135" s="132"/>
      <c r="WKG135" s="132"/>
      <c r="WKH135" s="132"/>
      <c r="WKI135" s="132"/>
      <c r="WKJ135" s="132"/>
      <c r="WKK135" s="132"/>
      <c r="WKL135" s="132"/>
      <c r="WKM135" s="132"/>
      <c r="WKN135" s="132"/>
      <c r="WKO135" s="132"/>
      <c r="WKP135" s="132"/>
      <c r="WKQ135" s="132"/>
      <c r="WKR135" s="132"/>
      <c r="WKS135" s="132"/>
      <c r="WKT135" s="132"/>
      <c r="WKU135" s="132"/>
      <c r="WKV135" s="132"/>
      <c r="WKW135" s="132"/>
      <c r="WKX135" s="132"/>
      <c r="WKY135" s="132"/>
      <c r="WKZ135" s="132"/>
      <c r="WLA135" s="132"/>
      <c r="WLB135" s="132"/>
      <c r="WLC135" s="132"/>
      <c r="WLD135" s="132"/>
      <c r="WLE135" s="132"/>
      <c r="WLF135" s="132"/>
      <c r="WLG135" s="132"/>
      <c r="WLH135" s="132"/>
      <c r="WLI135" s="132"/>
      <c r="WLJ135" s="132"/>
      <c r="WLK135" s="132"/>
      <c r="WLL135" s="132"/>
      <c r="WLM135" s="132"/>
      <c r="WLN135" s="132"/>
      <c r="WLO135" s="132"/>
      <c r="WLP135" s="132"/>
      <c r="WLQ135" s="132"/>
      <c r="WLR135" s="132"/>
      <c r="WLS135" s="132"/>
      <c r="WLT135" s="132"/>
      <c r="WLU135" s="132"/>
      <c r="WLV135" s="132"/>
      <c r="WLW135" s="132"/>
      <c r="WLX135" s="132"/>
      <c r="WLY135" s="132"/>
      <c r="WLZ135" s="132"/>
      <c r="WMA135" s="132"/>
      <c r="WMB135" s="132"/>
      <c r="WMC135" s="132"/>
      <c r="WMD135" s="132"/>
      <c r="WME135" s="132"/>
      <c r="WMF135" s="132"/>
      <c r="WMG135" s="132"/>
      <c r="WMH135" s="132"/>
      <c r="WMI135" s="132"/>
      <c r="WMJ135" s="132"/>
      <c r="WMK135" s="132"/>
      <c r="WML135" s="132"/>
      <c r="WMM135" s="132"/>
      <c r="WMN135" s="132"/>
      <c r="WMO135" s="132"/>
      <c r="WMP135" s="132"/>
      <c r="WMQ135" s="132"/>
      <c r="WMR135" s="132"/>
      <c r="WMS135" s="132"/>
      <c r="WMT135" s="132"/>
      <c r="WMU135" s="132"/>
      <c r="WMV135" s="132"/>
      <c r="WMW135" s="132"/>
      <c r="WMX135" s="132"/>
      <c r="WMY135" s="132"/>
      <c r="WMZ135" s="132"/>
      <c r="WNA135" s="132"/>
      <c r="WNB135" s="132"/>
      <c r="WNC135" s="132"/>
      <c r="WND135" s="132"/>
      <c r="WNE135" s="132"/>
      <c r="WNF135" s="132"/>
      <c r="WNG135" s="132"/>
      <c r="WNH135" s="132"/>
      <c r="WNI135" s="132"/>
      <c r="WNJ135" s="132"/>
      <c r="WNK135" s="132"/>
      <c r="WNL135" s="132"/>
      <c r="WNM135" s="132"/>
      <c r="WNN135" s="132"/>
      <c r="WNO135" s="132"/>
      <c r="WNP135" s="132"/>
      <c r="WNQ135" s="132"/>
      <c r="WNR135" s="132"/>
      <c r="WNS135" s="132"/>
      <c r="WNT135" s="132"/>
      <c r="WNU135" s="132"/>
      <c r="WNV135" s="132"/>
      <c r="WNW135" s="132"/>
      <c r="WNX135" s="132"/>
      <c r="WNY135" s="132"/>
      <c r="WNZ135" s="132"/>
      <c r="WOA135" s="132"/>
      <c r="WOB135" s="132"/>
      <c r="WOC135" s="132"/>
      <c r="WOD135" s="132"/>
      <c r="WOE135" s="132"/>
      <c r="WOF135" s="132"/>
      <c r="WOG135" s="132"/>
      <c r="WOH135" s="132"/>
      <c r="WOI135" s="132"/>
      <c r="WOJ135" s="132"/>
      <c r="WOK135" s="132"/>
      <c r="WOL135" s="132"/>
      <c r="WOM135" s="132"/>
      <c r="WON135" s="132"/>
      <c r="WOO135" s="132"/>
      <c r="WOP135" s="132"/>
      <c r="WOQ135" s="132"/>
      <c r="WOR135" s="132"/>
      <c r="WOS135" s="132"/>
      <c r="WOT135" s="132"/>
      <c r="WOU135" s="132"/>
      <c r="WOV135" s="132"/>
      <c r="WOW135" s="132"/>
      <c r="WOX135" s="132"/>
      <c r="WOY135" s="132"/>
      <c r="WOZ135" s="132"/>
      <c r="WPA135" s="132"/>
      <c r="WPB135" s="132"/>
      <c r="WPC135" s="132"/>
      <c r="WPD135" s="132"/>
      <c r="WPE135" s="132"/>
      <c r="WPF135" s="132"/>
      <c r="WPG135" s="132"/>
      <c r="WPH135" s="132"/>
      <c r="WPI135" s="132"/>
      <c r="WPJ135" s="132"/>
      <c r="WPK135" s="132"/>
      <c r="WPL135" s="132"/>
      <c r="WPM135" s="132"/>
      <c r="WPN135" s="132"/>
      <c r="WPO135" s="132"/>
      <c r="WPP135" s="132"/>
      <c r="WPQ135" s="132"/>
      <c r="WPR135" s="132"/>
      <c r="WPS135" s="132"/>
      <c r="WPT135" s="132"/>
      <c r="WPU135" s="132"/>
      <c r="WPV135" s="132"/>
      <c r="WPW135" s="132"/>
      <c r="WPX135" s="132"/>
      <c r="WPY135" s="132"/>
      <c r="WPZ135" s="132"/>
      <c r="WQA135" s="132"/>
      <c r="WQB135" s="132"/>
      <c r="WQC135" s="132"/>
      <c r="WQD135" s="132"/>
      <c r="WQE135" s="132"/>
      <c r="WQF135" s="132"/>
      <c r="WQG135" s="132"/>
      <c r="WQH135" s="132"/>
      <c r="WQI135" s="132"/>
      <c r="WQJ135" s="132"/>
      <c r="WQK135" s="132"/>
      <c r="WQL135" s="132"/>
      <c r="WQM135" s="132"/>
      <c r="WQN135" s="132"/>
      <c r="WQO135" s="132"/>
      <c r="WQP135" s="132"/>
      <c r="WQQ135" s="132"/>
      <c r="WQR135" s="132"/>
      <c r="WQS135" s="132"/>
      <c r="WQT135" s="132"/>
      <c r="WQU135" s="132"/>
      <c r="WQV135" s="132"/>
      <c r="WQW135" s="132"/>
      <c r="WQX135" s="132"/>
      <c r="WQY135" s="132"/>
      <c r="WQZ135" s="132"/>
      <c r="WRA135" s="132"/>
      <c r="WRB135" s="132"/>
      <c r="WRC135" s="132"/>
      <c r="WRD135" s="132"/>
      <c r="WRE135" s="132"/>
      <c r="WRF135" s="132"/>
      <c r="WRG135" s="132"/>
      <c r="WRH135" s="132"/>
      <c r="WRI135" s="132"/>
      <c r="WRJ135" s="132"/>
      <c r="WRK135" s="132"/>
      <c r="WRL135" s="132"/>
      <c r="WRM135" s="132"/>
      <c r="WRN135" s="132"/>
      <c r="WRO135" s="132"/>
      <c r="WRP135" s="132"/>
      <c r="WRQ135" s="132"/>
      <c r="WRR135" s="132"/>
      <c r="WRS135" s="132"/>
      <c r="WRT135" s="132"/>
      <c r="WRU135" s="132"/>
      <c r="WRV135" s="132"/>
      <c r="WRW135" s="132"/>
      <c r="WRX135" s="132"/>
      <c r="WRY135" s="132"/>
      <c r="WRZ135" s="132"/>
      <c r="WSA135" s="132"/>
      <c r="WSB135" s="132"/>
      <c r="WSC135" s="132"/>
      <c r="WSD135" s="132"/>
      <c r="WSE135" s="132"/>
      <c r="WSF135" s="132"/>
      <c r="WSG135" s="132"/>
      <c r="WSH135" s="132"/>
      <c r="WSI135" s="132"/>
      <c r="WSJ135" s="132"/>
      <c r="WSK135" s="132"/>
      <c r="WSL135" s="132"/>
      <c r="WSM135" s="132"/>
      <c r="WSN135" s="132"/>
      <c r="WSO135" s="132"/>
    </row>
    <row r="136" spans="1:16057" ht="24" x14ac:dyDescent="0.2">
      <c r="A136" s="16" t="s">
        <v>20</v>
      </c>
      <c r="B136" s="16" t="s">
        <v>44</v>
      </c>
      <c r="C136" s="16" t="s">
        <v>688</v>
      </c>
      <c r="D136" s="16" t="s">
        <v>690</v>
      </c>
      <c r="E136" s="16" t="s">
        <v>689</v>
      </c>
      <c r="F136" s="307">
        <v>20.079999999999998</v>
      </c>
      <c r="G136" s="16">
        <v>15</v>
      </c>
      <c r="H136" s="16">
        <v>37</v>
      </c>
      <c r="I136" s="16">
        <f t="shared" si="33"/>
        <v>555</v>
      </c>
      <c r="J136" s="137">
        <v>2023</v>
      </c>
      <c r="K136" s="70">
        <v>45012</v>
      </c>
      <c r="L136" s="147">
        <v>45291</v>
      </c>
      <c r="M136" s="66">
        <f t="shared" ref="M136" si="39">F136*G136*H136</f>
        <v>11144.4</v>
      </c>
      <c r="N136" s="148"/>
      <c r="O136" s="308"/>
      <c r="P136" s="321">
        <f>M136*4%+0.5</f>
        <v>446.27600000000001</v>
      </c>
      <c r="Q136" s="308"/>
      <c r="R136" s="57">
        <f t="shared" ref="R136:R137" si="40">M136+N136+O136+P136+Q136</f>
        <v>11590.675999999999</v>
      </c>
      <c r="S136" s="310" t="s">
        <v>710</v>
      </c>
      <c r="T136" s="16" t="s">
        <v>907</v>
      </c>
    </row>
    <row r="137" spans="1:16057" ht="24" x14ac:dyDescent="0.2">
      <c r="A137" s="16" t="s">
        <v>20</v>
      </c>
      <c r="B137" s="16" t="s">
        <v>44</v>
      </c>
      <c r="C137" s="16" t="s">
        <v>688</v>
      </c>
      <c r="D137" s="16" t="s">
        <v>691</v>
      </c>
      <c r="E137" s="16" t="s">
        <v>249</v>
      </c>
      <c r="F137" s="307">
        <v>20.079999999999998</v>
      </c>
      <c r="G137" s="16">
        <v>14</v>
      </c>
      <c r="H137" s="16">
        <v>16</v>
      </c>
      <c r="I137" s="16">
        <f t="shared" si="33"/>
        <v>224</v>
      </c>
      <c r="J137" s="137">
        <v>2023</v>
      </c>
      <c r="K137" s="70">
        <v>45012</v>
      </c>
      <c r="L137" s="147">
        <v>45133</v>
      </c>
      <c r="M137" s="66">
        <v>4196.72</v>
      </c>
      <c r="N137" s="148"/>
      <c r="O137" s="308"/>
      <c r="P137" s="321">
        <v>167.87</v>
      </c>
      <c r="Q137" s="308"/>
      <c r="R137" s="57">
        <f t="shared" si="40"/>
        <v>4364.59</v>
      </c>
      <c r="S137" s="310" t="s">
        <v>710</v>
      </c>
      <c r="T137" s="16" t="s">
        <v>907</v>
      </c>
    </row>
  </sheetData>
  <autoFilter ref="A2:S137">
    <filterColumn colId="9">
      <filters>
        <filter val="2023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42"/>
  <sheetViews>
    <sheetView topLeftCell="A2" workbookViewId="0">
      <selection activeCell="K32" sqref="K32"/>
    </sheetView>
  </sheetViews>
  <sheetFormatPr defaultRowHeight="15" x14ac:dyDescent="0.25"/>
  <cols>
    <col min="1" max="1" width="13.28515625" customWidth="1"/>
    <col min="2" max="2" width="16.7109375" customWidth="1"/>
    <col min="3" max="3" width="17.28515625" bestFit="1" customWidth="1"/>
    <col min="4" max="4" width="14.5703125" bestFit="1" customWidth="1"/>
    <col min="5" max="5" width="11.28515625" bestFit="1" customWidth="1"/>
    <col min="6" max="6" width="8" bestFit="1" customWidth="1"/>
    <col min="7" max="7" width="6.5703125" customWidth="1"/>
    <col min="8" max="8" width="6.7109375" customWidth="1"/>
    <col min="9" max="10" width="9.28515625" bestFit="1" customWidth="1"/>
    <col min="11" max="12" width="10.7109375" bestFit="1" customWidth="1"/>
    <col min="13" max="13" width="9.42578125" bestFit="1" customWidth="1"/>
    <col min="14" max="14" width="10.28515625" bestFit="1" customWidth="1"/>
    <col min="15" max="15" width="12" customWidth="1"/>
    <col min="16" max="16" width="13.140625" bestFit="1" customWidth="1"/>
    <col min="17" max="18" width="21.7109375" bestFit="1" customWidth="1"/>
    <col min="21" max="21" width="10.42578125" customWidth="1"/>
    <col min="23" max="23" width="11.140625" customWidth="1"/>
  </cols>
  <sheetData>
    <row r="1" spans="1:24" ht="29.25" x14ac:dyDescent="0.35">
      <c r="A1" s="348" t="s">
        <v>915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24" ht="38.25" x14ac:dyDescent="0.25">
      <c r="A2" s="18" t="s">
        <v>0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20" t="s">
        <v>10</v>
      </c>
      <c r="L2" s="20" t="s">
        <v>11</v>
      </c>
      <c r="M2" s="21" t="s">
        <v>12</v>
      </c>
      <c r="N2" s="21" t="s">
        <v>13</v>
      </c>
      <c r="O2" s="21" t="s">
        <v>15</v>
      </c>
      <c r="P2" s="21" t="s">
        <v>17</v>
      </c>
      <c r="Q2" s="10" t="s">
        <v>18</v>
      </c>
      <c r="R2" s="170" t="s">
        <v>902</v>
      </c>
      <c r="S2" s="96"/>
      <c r="T2" s="96"/>
      <c r="U2" s="96"/>
      <c r="V2" s="96"/>
      <c r="W2" s="96"/>
      <c r="X2" s="96"/>
    </row>
    <row r="3" spans="1:24" s="71" customFormat="1" ht="24" x14ac:dyDescent="0.25">
      <c r="A3" s="16" t="s">
        <v>561</v>
      </c>
      <c r="B3" s="16" t="s">
        <v>39</v>
      </c>
      <c r="C3" s="16" t="s">
        <v>94</v>
      </c>
      <c r="D3" s="16" t="s">
        <v>36</v>
      </c>
      <c r="E3" s="137" t="s">
        <v>22</v>
      </c>
      <c r="F3" s="160">
        <v>55</v>
      </c>
      <c r="G3" s="16">
        <v>4</v>
      </c>
      <c r="H3" s="16">
        <v>48</v>
      </c>
      <c r="I3" s="92">
        <f t="shared" ref="I3" si="0">G3*H3</f>
        <v>192</v>
      </c>
      <c r="J3" s="137">
        <v>2023</v>
      </c>
      <c r="K3" s="70">
        <v>44743</v>
      </c>
      <c r="L3" s="70">
        <v>45291</v>
      </c>
      <c r="M3" s="93">
        <f>(F3*G3*H3)</f>
        <v>10560</v>
      </c>
      <c r="N3" s="148"/>
      <c r="O3" s="148"/>
      <c r="P3" s="95">
        <f>SUM(M3:O3)</f>
        <v>10560</v>
      </c>
      <c r="Q3" s="269" t="s">
        <v>917</v>
      </c>
      <c r="R3" s="349" t="s">
        <v>901</v>
      </c>
      <c r="S3" s="97"/>
      <c r="T3" s="97"/>
      <c r="U3" s="97"/>
      <c r="V3" s="97"/>
      <c r="W3" s="97"/>
      <c r="X3" s="97"/>
    </row>
    <row r="4" spans="1:24" s="71" customFormat="1" ht="24" x14ac:dyDescent="0.25">
      <c r="A4" s="16" t="s">
        <v>70</v>
      </c>
      <c r="B4" s="16" t="s">
        <v>39</v>
      </c>
      <c r="C4" s="16" t="s">
        <v>94</v>
      </c>
      <c r="D4" s="16" t="s">
        <v>575</v>
      </c>
      <c r="E4" s="137" t="s">
        <v>22</v>
      </c>
      <c r="F4" s="160">
        <v>55</v>
      </c>
      <c r="G4" s="16">
        <v>3</v>
      </c>
      <c r="H4" s="16">
        <v>12</v>
      </c>
      <c r="I4" s="92">
        <f>G4*H4</f>
        <v>36</v>
      </c>
      <c r="J4" s="137">
        <v>2023</v>
      </c>
      <c r="K4" s="70">
        <v>44743</v>
      </c>
      <c r="L4" s="70">
        <v>45016</v>
      </c>
      <c r="M4" s="93">
        <f t="shared" ref="M4:M22" si="1">(F4*G4*H4)</f>
        <v>1980</v>
      </c>
      <c r="N4" s="148"/>
      <c r="O4" s="148"/>
      <c r="P4" s="95">
        <f t="shared" ref="P4:P22" si="2">SUM(M4:O4)</f>
        <v>1980</v>
      </c>
      <c r="Q4" s="269" t="s">
        <v>917</v>
      </c>
      <c r="R4" s="349" t="s">
        <v>901</v>
      </c>
      <c r="S4" s="97"/>
      <c r="T4" s="97"/>
      <c r="U4" s="97"/>
      <c r="V4" s="97"/>
      <c r="W4" s="97"/>
      <c r="X4" s="97"/>
    </row>
    <row r="5" spans="1:24" s="71" customFormat="1" ht="24" x14ac:dyDescent="0.25">
      <c r="A5" s="16" t="s">
        <v>561</v>
      </c>
      <c r="B5" s="16" t="s">
        <v>578</v>
      </c>
      <c r="C5" s="16" t="s">
        <v>579</v>
      </c>
      <c r="D5" s="16" t="s">
        <v>574</v>
      </c>
      <c r="E5" s="137" t="s">
        <v>22</v>
      </c>
      <c r="F5" s="160">
        <v>55</v>
      </c>
      <c r="G5" s="16">
        <v>12</v>
      </c>
      <c r="H5" s="16">
        <v>48</v>
      </c>
      <c r="I5" s="92">
        <f t="shared" ref="I5:I22" si="3">G5*H5</f>
        <v>576</v>
      </c>
      <c r="J5" s="137">
        <v>2023</v>
      </c>
      <c r="K5" s="70">
        <v>44805</v>
      </c>
      <c r="L5" s="70">
        <v>45291</v>
      </c>
      <c r="M5" s="93">
        <f t="shared" si="1"/>
        <v>31680</v>
      </c>
      <c r="N5" s="148"/>
      <c r="O5" s="148"/>
      <c r="P5" s="95">
        <f t="shared" si="2"/>
        <v>31680</v>
      </c>
      <c r="Q5" s="269" t="s">
        <v>918</v>
      </c>
      <c r="R5" s="349" t="s">
        <v>901</v>
      </c>
      <c r="S5" s="97"/>
      <c r="T5" s="97"/>
      <c r="U5" s="97"/>
      <c r="V5" s="97"/>
      <c r="W5" s="97"/>
      <c r="X5" s="97"/>
    </row>
    <row r="6" spans="1:24" s="71" customFormat="1" hidden="1" x14ac:dyDescent="0.25">
      <c r="A6" s="78" t="s">
        <v>20</v>
      </c>
      <c r="B6" s="79" t="s">
        <v>428</v>
      </c>
      <c r="C6" s="332" t="s">
        <v>110</v>
      </c>
      <c r="D6" s="332" t="s">
        <v>494</v>
      </c>
      <c r="E6" s="79" t="s">
        <v>22</v>
      </c>
      <c r="F6" s="327">
        <v>55</v>
      </c>
      <c r="G6" s="332">
        <v>20</v>
      </c>
      <c r="H6" s="332">
        <v>12</v>
      </c>
      <c r="I6" s="328">
        <f>6*H6</f>
        <v>72</v>
      </c>
      <c r="J6" s="326">
        <v>2022</v>
      </c>
      <c r="K6" s="73">
        <v>44743</v>
      </c>
      <c r="L6" s="73">
        <v>44805</v>
      </c>
      <c r="M6" s="329">
        <v>2310</v>
      </c>
      <c r="N6" s="79"/>
      <c r="O6" s="79"/>
      <c r="P6" s="331">
        <f t="shared" si="2"/>
        <v>2310</v>
      </c>
      <c r="Q6" s="167" t="s">
        <v>581</v>
      </c>
      <c r="R6" s="97"/>
      <c r="S6" s="97"/>
      <c r="T6" s="97"/>
      <c r="U6" s="97"/>
      <c r="V6" s="97"/>
      <c r="W6" s="97"/>
      <c r="X6" s="97"/>
    </row>
    <row r="7" spans="1:24" s="71" customFormat="1" hidden="1" x14ac:dyDescent="0.25">
      <c r="A7" s="78" t="s">
        <v>20</v>
      </c>
      <c r="B7" s="79" t="s">
        <v>428</v>
      </c>
      <c r="C7" s="78" t="s">
        <v>30</v>
      </c>
      <c r="D7" s="78" t="s">
        <v>576</v>
      </c>
      <c r="E7" s="79" t="s">
        <v>22</v>
      </c>
      <c r="F7" s="327">
        <v>55</v>
      </c>
      <c r="G7" s="78">
        <v>4</v>
      </c>
      <c r="H7" s="332">
        <v>24</v>
      </c>
      <c r="I7" s="328">
        <f t="shared" si="3"/>
        <v>96</v>
      </c>
      <c r="J7" s="326">
        <v>2022</v>
      </c>
      <c r="K7" s="73">
        <v>44743</v>
      </c>
      <c r="L7" s="73">
        <v>44816</v>
      </c>
      <c r="M7" s="329">
        <v>1320</v>
      </c>
      <c r="N7" s="330"/>
      <c r="O7" s="330"/>
      <c r="P7" s="331">
        <f t="shared" si="2"/>
        <v>1320</v>
      </c>
      <c r="Q7" s="167" t="s">
        <v>596</v>
      </c>
      <c r="R7" s="97"/>
      <c r="S7" s="97"/>
      <c r="T7" s="97"/>
      <c r="U7" s="97"/>
      <c r="V7" s="97"/>
      <c r="W7" s="97"/>
      <c r="X7" s="97"/>
    </row>
    <row r="8" spans="1:24" s="71" customFormat="1" hidden="1" x14ac:dyDescent="0.25">
      <c r="A8" s="78" t="s">
        <v>20</v>
      </c>
      <c r="B8" s="79" t="s">
        <v>428</v>
      </c>
      <c r="C8" s="78" t="s">
        <v>30</v>
      </c>
      <c r="D8" s="78" t="s">
        <v>577</v>
      </c>
      <c r="E8" s="79" t="s">
        <v>22</v>
      </c>
      <c r="F8" s="327">
        <v>55</v>
      </c>
      <c r="G8" s="78">
        <v>4</v>
      </c>
      <c r="H8" s="332">
        <v>12</v>
      </c>
      <c r="I8" s="328">
        <f t="shared" si="3"/>
        <v>48</v>
      </c>
      <c r="J8" s="326">
        <v>2022</v>
      </c>
      <c r="K8" s="73">
        <v>44743</v>
      </c>
      <c r="L8" s="73">
        <v>44833</v>
      </c>
      <c r="M8" s="329">
        <v>1870</v>
      </c>
      <c r="N8" s="330"/>
      <c r="O8" s="330"/>
      <c r="P8" s="331">
        <f t="shared" si="2"/>
        <v>1870</v>
      </c>
      <c r="Q8" s="167" t="s">
        <v>596</v>
      </c>
      <c r="R8" s="98"/>
      <c r="S8" s="97"/>
      <c r="T8" s="97"/>
      <c r="U8" s="97"/>
      <c r="V8" s="97"/>
      <c r="W8" s="97"/>
      <c r="X8" s="97"/>
    </row>
    <row r="9" spans="1:24" s="71" customFormat="1" ht="24" x14ac:dyDescent="0.25">
      <c r="A9" s="16" t="s">
        <v>20</v>
      </c>
      <c r="B9" s="274" t="s">
        <v>580</v>
      </c>
      <c r="C9" s="16" t="s">
        <v>583</v>
      </c>
      <c r="D9" s="16" t="s">
        <v>591</v>
      </c>
      <c r="E9" s="274" t="s">
        <v>22</v>
      </c>
      <c r="F9" s="160">
        <v>55</v>
      </c>
      <c r="G9" s="16">
        <v>8</v>
      </c>
      <c r="H9" s="17">
        <v>48</v>
      </c>
      <c r="I9" s="92">
        <f t="shared" si="3"/>
        <v>384</v>
      </c>
      <c r="J9" s="137">
        <v>2023</v>
      </c>
      <c r="K9" s="70">
        <v>44805</v>
      </c>
      <c r="L9" s="70">
        <v>45291</v>
      </c>
      <c r="M9" s="93">
        <f t="shared" si="1"/>
        <v>21120</v>
      </c>
      <c r="N9" s="94"/>
      <c r="O9" s="94"/>
      <c r="P9" s="95">
        <f t="shared" si="2"/>
        <v>21120</v>
      </c>
      <c r="Q9" s="269" t="s">
        <v>919</v>
      </c>
      <c r="R9" s="349" t="s">
        <v>901</v>
      </c>
      <c r="S9" s="97"/>
      <c r="T9" s="97"/>
      <c r="U9" s="97"/>
      <c r="V9" s="97"/>
      <c r="W9" s="97"/>
      <c r="X9" s="97"/>
    </row>
    <row r="10" spans="1:24" s="71" customFormat="1" ht="24" x14ac:dyDescent="0.25">
      <c r="A10" s="16" t="s">
        <v>20</v>
      </c>
      <c r="B10" s="16" t="s">
        <v>578</v>
      </c>
      <c r="C10" s="16" t="s">
        <v>23</v>
      </c>
      <c r="D10" s="16" t="s">
        <v>588</v>
      </c>
      <c r="E10" s="274" t="s">
        <v>22</v>
      </c>
      <c r="F10" s="160">
        <v>55</v>
      </c>
      <c r="G10" s="16">
        <v>4</v>
      </c>
      <c r="H10" s="17">
        <v>48</v>
      </c>
      <c r="I10" s="92">
        <f t="shared" si="3"/>
        <v>192</v>
      </c>
      <c r="J10" s="137">
        <v>2023</v>
      </c>
      <c r="K10" s="70">
        <v>44781</v>
      </c>
      <c r="L10" s="70">
        <v>45016</v>
      </c>
      <c r="M10" s="93">
        <f t="shared" si="1"/>
        <v>10560</v>
      </c>
      <c r="N10" s="94"/>
      <c r="O10" s="94"/>
      <c r="P10" s="95">
        <f t="shared" si="2"/>
        <v>10560</v>
      </c>
      <c r="Q10" s="269" t="s">
        <v>920</v>
      </c>
      <c r="R10" s="349" t="s">
        <v>901</v>
      </c>
      <c r="S10" s="97"/>
      <c r="T10" s="97"/>
      <c r="U10" s="97"/>
      <c r="V10" s="97"/>
      <c r="W10" s="97"/>
      <c r="X10" s="97"/>
    </row>
    <row r="11" spans="1:24" s="71" customFormat="1" hidden="1" x14ac:dyDescent="0.25">
      <c r="A11" s="78" t="s">
        <v>20</v>
      </c>
      <c r="B11" s="79" t="s">
        <v>585</v>
      </c>
      <c r="C11" s="78" t="s">
        <v>584</v>
      </c>
      <c r="D11" s="78" t="s">
        <v>589</v>
      </c>
      <c r="E11" s="79" t="s">
        <v>22</v>
      </c>
      <c r="F11" s="327">
        <v>55</v>
      </c>
      <c r="G11" s="78">
        <v>15</v>
      </c>
      <c r="H11" s="332">
        <v>21</v>
      </c>
      <c r="I11" s="328">
        <f t="shared" si="3"/>
        <v>315</v>
      </c>
      <c r="J11" s="326">
        <v>2022</v>
      </c>
      <c r="K11" s="73">
        <v>44767</v>
      </c>
      <c r="L11" s="73">
        <v>44926</v>
      </c>
      <c r="M11" s="329">
        <f t="shared" si="1"/>
        <v>17325</v>
      </c>
      <c r="N11" s="333"/>
      <c r="O11" s="333"/>
      <c r="P11" s="331">
        <f t="shared" si="2"/>
        <v>17325</v>
      </c>
      <c r="Q11" s="167" t="s">
        <v>597</v>
      </c>
      <c r="R11" s="97"/>
      <c r="S11" s="97"/>
      <c r="T11" s="97"/>
      <c r="U11" s="97"/>
      <c r="V11" s="97"/>
      <c r="W11" s="97"/>
      <c r="X11" s="97"/>
    </row>
    <row r="12" spans="1:24" s="71" customFormat="1" x14ac:dyDescent="0.25">
      <c r="A12" s="16" t="s">
        <v>20</v>
      </c>
      <c r="B12" s="274" t="s">
        <v>585</v>
      </c>
      <c r="C12" s="16" t="s">
        <v>584</v>
      </c>
      <c r="D12" s="16" t="s">
        <v>639</v>
      </c>
      <c r="E12" s="274" t="s">
        <v>22</v>
      </c>
      <c r="F12" s="160">
        <v>55</v>
      </c>
      <c r="G12" s="16">
        <v>20</v>
      </c>
      <c r="H12" s="17">
        <v>48</v>
      </c>
      <c r="I12" s="92">
        <f t="shared" si="3"/>
        <v>960</v>
      </c>
      <c r="J12" s="137">
        <v>2023</v>
      </c>
      <c r="K12" s="70">
        <v>44866</v>
      </c>
      <c r="L12" s="70">
        <v>45291</v>
      </c>
      <c r="M12" s="93">
        <f t="shared" si="1"/>
        <v>52800</v>
      </c>
      <c r="N12" s="94"/>
      <c r="O12" s="94"/>
      <c r="P12" s="95">
        <f t="shared" si="2"/>
        <v>52800</v>
      </c>
      <c r="Q12" s="274" t="s">
        <v>921</v>
      </c>
      <c r="R12" s="349" t="s">
        <v>901</v>
      </c>
      <c r="S12" s="97"/>
      <c r="T12" s="97"/>
      <c r="U12" s="97"/>
      <c r="V12" s="97"/>
      <c r="W12" s="97"/>
      <c r="X12" s="97"/>
    </row>
    <row r="13" spans="1:24" s="71" customFormat="1" x14ac:dyDescent="0.25">
      <c r="A13" s="16" t="s">
        <v>20</v>
      </c>
      <c r="B13" s="274" t="s">
        <v>592</v>
      </c>
      <c r="C13" s="16" t="s">
        <v>422</v>
      </c>
      <c r="D13" s="16" t="s">
        <v>590</v>
      </c>
      <c r="E13" s="274" t="s">
        <v>22</v>
      </c>
      <c r="F13" s="160">
        <v>55</v>
      </c>
      <c r="G13" s="16">
        <v>20</v>
      </c>
      <c r="H13" s="17">
        <v>48</v>
      </c>
      <c r="I13" s="92">
        <f t="shared" si="3"/>
        <v>960</v>
      </c>
      <c r="J13" s="137">
        <v>2023</v>
      </c>
      <c r="K13" s="70">
        <v>44809</v>
      </c>
      <c r="L13" s="70">
        <v>45291</v>
      </c>
      <c r="M13" s="93">
        <f t="shared" si="1"/>
        <v>52800</v>
      </c>
      <c r="N13" s="94"/>
      <c r="O13" s="94"/>
      <c r="P13" s="95">
        <f t="shared" si="2"/>
        <v>52800</v>
      </c>
      <c r="Q13" s="269" t="s">
        <v>922</v>
      </c>
      <c r="R13" s="349" t="s">
        <v>901</v>
      </c>
      <c r="S13" s="97"/>
      <c r="T13" s="97"/>
      <c r="U13" s="97"/>
      <c r="V13" s="97"/>
      <c r="W13" s="97"/>
      <c r="X13" s="97"/>
    </row>
    <row r="14" spans="1:24" s="71" customFormat="1" x14ac:dyDescent="0.25">
      <c r="A14" s="16" t="s">
        <v>20</v>
      </c>
      <c r="B14" s="274" t="s">
        <v>592</v>
      </c>
      <c r="C14" s="16" t="s">
        <v>422</v>
      </c>
      <c r="D14" s="16" t="s">
        <v>593</v>
      </c>
      <c r="E14" s="274" t="s">
        <v>22</v>
      </c>
      <c r="F14" s="160">
        <v>55</v>
      </c>
      <c r="G14" s="16">
        <v>10</v>
      </c>
      <c r="H14" s="17">
        <v>48</v>
      </c>
      <c r="I14" s="92">
        <f t="shared" si="3"/>
        <v>480</v>
      </c>
      <c r="J14" s="137">
        <v>2023</v>
      </c>
      <c r="K14" s="70">
        <v>44823</v>
      </c>
      <c r="L14" s="70">
        <v>45291</v>
      </c>
      <c r="M14" s="93">
        <f t="shared" si="1"/>
        <v>26400</v>
      </c>
      <c r="N14" s="94"/>
      <c r="O14" s="94"/>
      <c r="P14" s="95">
        <f t="shared" si="2"/>
        <v>26400</v>
      </c>
      <c r="Q14" s="274" t="s">
        <v>923</v>
      </c>
      <c r="R14" s="349" t="s">
        <v>901</v>
      </c>
      <c r="S14" s="97"/>
      <c r="T14" s="97"/>
      <c r="U14" s="97"/>
      <c r="V14" s="97"/>
      <c r="W14" s="97"/>
      <c r="X14" s="97"/>
    </row>
    <row r="15" spans="1:24" s="71" customFormat="1" x14ac:dyDescent="0.25">
      <c r="A15" s="16" t="s">
        <v>20</v>
      </c>
      <c r="B15" s="274" t="s">
        <v>592</v>
      </c>
      <c r="C15" s="16" t="s">
        <v>422</v>
      </c>
      <c r="D15" s="16" t="s">
        <v>638</v>
      </c>
      <c r="E15" s="274" t="s">
        <v>22</v>
      </c>
      <c r="F15" s="160">
        <v>55</v>
      </c>
      <c r="G15" s="16">
        <v>20</v>
      </c>
      <c r="H15" s="17">
        <v>48</v>
      </c>
      <c r="I15" s="92">
        <f t="shared" si="3"/>
        <v>960</v>
      </c>
      <c r="J15" s="137">
        <v>2023</v>
      </c>
      <c r="K15" s="70">
        <v>44853</v>
      </c>
      <c r="L15" s="70">
        <v>45291</v>
      </c>
      <c r="M15" s="93">
        <f t="shared" si="1"/>
        <v>52800</v>
      </c>
      <c r="N15" s="94"/>
      <c r="O15" s="94"/>
      <c r="P15" s="95">
        <f t="shared" si="2"/>
        <v>52800</v>
      </c>
      <c r="Q15" s="274" t="s">
        <v>924</v>
      </c>
      <c r="R15" s="349" t="s">
        <v>901</v>
      </c>
      <c r="S15" s="97"/>
      <c r="T15" s="97"/>
      <c r="U15" s="97"/>
      <c r="V15" s="97"/>
      <c r="W15" s="97"/>
      <c r="X15" s="97"/>
    </row>
    <row r="16" spans="1:24" s="71" customFormat="1" hidden="1" x14ac:dyDescent="0.25">
      <c r="A16" s="78" t="s">
        <v>20</v>
      </c>
      <c r="B16" s="79" t="s">
        <v>617</v>
      </c>
      <c r="C16" s="78" t="s">
        <v>616</v>
      </c>
      <c r="D16" s="78" t="s">
        <v>622</v>
      </c>
      <c r="E16" s="332" t="s">
        <v>22</v>
      </c>
      <c r="F16" s="327">
        <v>55</v>
      </c>
      <c r="G16" s="78">
        <v>20</v>
      </c>
      <c r="H16" s="332">
        <v>12</v>
      </c>
      <c r="I16" s="328">
        <f t="shared" si="3"/>
        <v>240</v>
      </c>
      <c r="J16" s="326">
        <v>2022</v>
      </c>
      <c r="K16" s="73">
        <v>44837</v>
      </c>
      <c r="L16" s="73">
        <v>44926</v>
      </c>
      <c r="M16" s="329">
        <f t="shared" si="1"/>
        <v>13200</v>
      </c>
      <c r="N16" s="333"/>
      <c r="O16" s="333"/>
      <c r="P16" s="331">
        <f t="shared" si="2"/>
        <v>13200</v>
      </c>
      <c r="Q16" s="79" t="s">
        <v>641</v>
      </c>
      <c r="R16" s="97"/>
      <c r="S16" s="97"/>
      <c r="T16" s="97"/>
      <c r="U16" s="97"/>
      <c r="V16" s="97"/>
      <c r="W16" s="97"/>
      <c r="X16" s="97"/>
    </row>
    <row r="17" spans="1:24" s="87" customFormat="1" ht="36" x14ac:dyDescent="0.25">
      <c r="A17" s="16" t="s">
        <v>70</v>
      </c>
      <c r="B17" s="274" t="s">
        <v>652</v>
      </c>
      <c r="C17" s="16" t="s">
        <v>642</v>
      </c>
      <c r="D17" s="16" t="s">
        <v>643</v>
      </c>
      <c r="E17" s="17" t="s">
        <v>22</v>
      </c>
      <c r="F17" s="160">
        <v>55</v>
      </c>
      <c r="G17" s="16">
        <v>20</v>
      </c>
      <c r="H17" s="17">
        <v>48</v>
      </c>
      <c r="I17" s="92">
        <f t="shared" si="3"/>
        <v>960</v>
      </c>
      <c r="J17" s="137">
        <v>2023</v>
      </c>
      <c r="K17" s="70">
        <v>44872</v>
      </c>
      <c r="L17" s="70">
        <v>45291</v>
      </c>
      <c r="M17" s="93">
        <f t="shared" si="1"/>
        <v>52800</v>
      </c>
      <c r="N17" s="94"/>
      <c r="O17" s="94"/>
      <c r="P17" s="95">
        <f t="shared" si="2"/>
        <v>52800</v>
      </c>
      <c r="Q17" s="274" t="s">
        <v>925</v>
      </c>
      <c r="R17" s="349" t="s">
        <v>901</v>
      </c>
      <c r="S17" s="99"/>
      <c r="T17" s="99"/>
      <c r="U17" s="99"/>
      <c r="V17" s="99"/>
      <c r="W17" s="99"/>
      <c r="X17" s="99"/>
    </row>
    <row r="18" spans="1:24" s="87" customFormat="1" ht="36" x14ac:dyDescent="0.25">
      <c r="A18" s="16" t="s">
        <v>20</v>
      </c>
      <c r="B18" s="274" t="s">
        <v>652</v>
      </c>
      <c r="C18" s="16" t="s">
        <v>642</v>
      </c>
      <c r="D18" s="16" t="s">
        <v>651</v>
      </c>
      <c r="E18" s="17" t="s">
        <v>22</v>
      </c>
      <c r="F18" s="160">
        <v>55</v>
      </c>
      <c r="G18" s="16">
        <v>3</v>
      </c>
      <c r="H18" s="17">
        <v>48</v>
      </c>
      <c r="I18" s="92">
        <f t="shared" si="3"/>
        <v>144</v>
      </c>
      <c r="J18" s="137">
        <v>2023</v>
      </c>
      <c r="K18" s="70">
        <v>44887</v>
      </c>
      <c r="L18" s="70">
        <v>45291</v>
      </c>
      <c r="M18" s="93">
        <f t="shared" si="1"/>
        <v>7920</v>
      </c>
      <c r="N18" s="94"/>
      <c r="O18" s="94"/>
      <c r="P18" s="95">
        <f t="shared" si="2"/>
        <v>7920</v>
      </c>
      <c r="Q18" s="274" t="s">
        <v>926</v>
      </c>
      <c r="R18" s="349" t="s">
        <v>901</v>
      </c>
      <c r="S18" s="99"/>
      <c r="T18" s="99"/>
      <c r="U18" s="99"/>
      <c r="V18" s="99"/>
      <c r="W18" s="99"/>
      <c r="X18" s="99"/>
    </row>
    <row r="19" spans="1:24" s="87" customFormat="1" ht="24" x14ac:dyDescent="0.25">
      <c r="A19" s="16" t="s">
        <v>20</v>
      </c>
      <c r="B19" s="16" t="s">
        <v>578</v>
      </c>
      <c r="C19" s="16" t="s">
        <v>757</v>
      </c>
      <c r="D19" s="16" t="s">
        <v>752</v>
      </c>
      <c r="E19" s="17" t="s">
        <v>22</v>
      </c>
      <c r="F19" s="160">
        <v>55</v>
      </c>
      <c r="G19" s="16">
        <v>20</v>
      </c>
      <c r="H19" s="17">
        <v>28</v>
      </c>
      <c r="I19" s="92">
        <f t="shared" si="3"/>
        <v>560</v>
      </c>
      <c r="J19" s="137">
        <v>2023</v>
      </c>
      <c r="K19" s="70">
        <v>45083</v>
      </c>
      <c r="L19" s="70">
        <v>45291</v>
      </c>
      <c r="M19" s="93">
        <f t="shared" si="1"/>
        <v>30800</v>
      </c>
      <c r="N19" s="94"/>
      <c r="O19" s="94"/>
      <c r="P19" s="95">
        <f t="shared" si="2"/>
        <v>30800</v>
      </c>
      <c r="Q19" s="269" t="s">
        <v>829</v>
      </c>
      <c r="R19" s="349" t="s">
        <v>901</v>
      </c>
      <c r="S19" s="99"/>
      <c r="T19" s="99"/>
      <c r="U19" s="99"/>
      <c r="V19" s="99"/>
      <c r="W19" s="99"/>
      <c r="X19" s="99"/>
    </row>
    <row r="20" spans="1:24" s="87" customFormat="1" ht="36" x14ac:dyDescent="0.25">
      <c r="A20" s="16" t="s">
        <v>20</v>
      </c>
      <c r="B20" s="274" t="s">
        <v>756</v>
      </c>
      <c r="C20" s="16" t="s">
        <v>30</v>
      </c>
      <c r="D20" s="16" t="s">
        <v>753</v>
      </c>
      <c r="E20" s="17" t="s">
        <v>911</v>
      </c>
      <c r="F20" s="160">
        <v>36.65</v>
      </c>
      <c r="G20" s="16">
        <v>30</v>
      </c>
      <c r="H20" s="17">
        <v>28</v>
      </c>
      <c r="I20" s="92">
        <f t="shared" si="3"/>
        <v>840</v>
      </c>
      <c r="J20" s="137">
        <v>2023</v>
      </c>
      <c r="K20" s="70">
        <v>45085</v>
      </c>
      <c r="L20" s="70">
        <v>45291</v>
      </c>
      <c r="M20" s="93">
        <f t="shared" si="1"/>
        <v>30786</v>
      </c>
      <c r="N20" s="94">
        <f>M20*8.5%</f>
        <v>2616.8100000000004</v>
      </c>
      <c r="O20" s="94">
        <f>M20*0.83%</f>
        <v>255.52379999999999</v>
      </c>
      <c r="P20" s="95">
        <f t="shared" si="2"/>
        <v>33658.3338</v>
      </c>
      <c r="Q20" s="269" t="s">
        <v>755</v>
      </c>
      <c r="R20" s="349" t="s">
        <v>901</v>
      </c>
      <c r="S20" s="99"/>
      <c r="T20" s="99"/>
      <c r="U20" s="99"/>
      <c r="V20" s="99"/>
      <c r="W20" s="99"/>
      <c r="X20" s="99"/>
    </row>
    <row r="21" spans="1:24" s="87" customFormat="1" ht="36" x14ac:dyDescent="0.25">
      <c r="A21" s="16" t="s">
        <v>20</v>
      </c>
      <c r="B21" s="274" t="s">
        <v>756</v>
      </c>
      <c r="C21" s="16" t="s">
        <v>30</v>
      </c>
      <c r="D21" s="16" t="s">
        <v>754</v>
      </c>
      <c r="E21" s="17" t="s">
        <v>911</v>
      </c>
      <c r="F21" s="160">
        <v>36.65</v>
      </c>
      <c r="G21" s="16">
        <v>30</v>
      </c>
      <c r="H21" s="17">
        <v>28</v>
      </c>
      <c r="I21" s="92">
        <f t="shared" si="3"/>
        <v>840</v>
      </c>
      <c r="J21" s="137">
        <v>2023</v>
      </c>
      <c r="K21" s="70">
        <v>45085</v>
      </c>
      <c r="L21" s="70">
        <v>45291</v>
      </c>
      <c r="M21" s="93">
        <f t="shared" si="1"/>
        <v>30786</v>
      </c>
      <c r="N21" s="94">
        <f>M21*8.5%</f>
        <v>2616.8100000000004</v>
      </c>
      <c r="O21" s="94">
        <f>M21*0.83%</f>
        <v>255.52379999999999</v>
      </c>
      <c r="P21" s="95">
        <f t="shared" si="2"/>
        <v>33658.3338</v>
      </c>
      <c r="Q21" s="269" t="s">
        <v>755</v>
      </c>
      <c r="R21" s="349" t="s">
        <v>901</v>
      </c>
      <c r="S21" s="99"/>
      <c r="T21" s="99"/>
      <c r="U21" s="99"/>
      <c r="V21" s="99"/>
      <c r="W21" s="99"/>
      <c r="X21" s="99"/>
    </row>
    <row r="22" spans="1:24" x14ac:dyDescent="0.25">
      <c r="A22" s="16" t="s">
        <v>20</v>
      </c>
      <c r="B22" s="274" t="s">
        <v>756</v>
      </c>
      <c r="C22" s="16" t="s">
        <v>110</v>
      </c>
      <c r="D22" s="16" t="s">
        <v>241</v>
      </c>
      <c r="E22" s="17" t="s">
        <v>22</v>
      </c>
      <c r="F22" s="160">
        <v>55</v>
      </c>
      <c r="G22" s="16">
        <v>10</v>
      </c>
      <c r="H22" s="17">
        <v>16</v>
      </c>
      <c r="I22" s="92">
        <f t="shared" si="3"/>
        <v>160</v>
      </c>
      <c r="J22" s="137">
        <v>2023</v>
      </c>
      <c r="K22" s="304">
        <v>45170</v>
      </c>
      <c r="L22" s="304">
        <v>45291</v>
      </c>
      <c r="M22" s="93">
        <f t="shared" si="1"/>
        <v>8800</v>
      </c>
      <c r="N22" s="94"/>
      <c r="O22" s="94"/>
      <c r="P22" s="95">
        <f t="shared" si="2"/>
        <v>8800</v>
      </c>
      <c r="Q22" s="269" t="s">
        <v>838</v>
      </c>
      <c r="R22" s="349" t="s">
        <v>901</v>
      </c>
    </row>
    <row r="23" spans="1:24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28"/>
      <c r="Q23" s="91"/>
    </row>
    <row r="24" spans="1:24" ht="29.25" x14ac:dyDescent="0.35">
      <c r="A24" s="334" t="s">
        <v>912</v>
      </c>
      <c r="B24" s="339"/>
      <c r="C24" s="339"/>
      <c r="D24" s="339"/>
      <c r="E24" s="339"/>
      <c r="F24" s="34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</row>
    <row r="25" spans="1:24" ht="33.75" x14ac:dyDescent="0.25">
      <c r="A25" s="106" t="s">
        <v>323</v>
      </c>
      <c r="B25" s="58" t="s">
        <v>759</v>
      </c>
      <c r="C25" s="19" t="s">
        <v>927</v>
      </c>
      <c r="D25" s="58" t="s">
        <v>760</v>
      </c>
      <c r="E25" s="58" t="s">
        <v>325</v>
      </c>
      <c r="F25" s="58" t="s">
        <v>761</v>
      </c>
      <c r="G25" s="58" t="s">
        <v>762</v>
      </c>
      <c r="H25" s="58" t="s">
        <v>763</v>
      </c>
      <c r="I25" s="58" t="s">
        <v>764</v>
      </c>
      <c r="J25" s="58" t="s">
        <v>769</v>
      </c>
      <c r="K25" s="107" t="s">
        <v>765</v>
      </c>
      <c r="L25" s="107" t="s">
        <v>766</v>
      </c>
      <c r="M25" s="108" t="s">
        <v>767</v>
      </c>
      <c r="N25" s="108" t="s">
        <v>370</v>
      </c>
      <c r="O25" s="108" t="s">
        <v>371</v>
      </c>
      <c r="P25" s="108" t="s">
        <v>768</v>
      </c>
      <c r="Q25" s="109" t="s">
        <v>770</v>
      </c>
      <c r="R25" s="338" t="s">
        <v>902</v>
      </c>
    </row>
    <row r="26" spans="1:24" ht="24.75" x14ac:dyDescent="0.25">
      <c r="A26" s="61" t="s">
        <v>780</v>
      </c>
      <c r="B26" s="61" t="s">
        <v>758</v>
      </c>
      <c r="C26" s="16" t="s">
        <v>67</v>
      </c>
      <c r="D26" s="111" t="s">
        <v>775</v>
      </c>
      <c r="E26" s="358" t="s">
        <v>372</v>
      </c>
      <c r="F26" s="110">
        <v>40</v>
      </c>
      <c r="G26" s="359">
        <v>8</v>
      </c>
      <c r="H26" s="86">
        <v>24</v>
      </c>
      <c r="I26" s="360">
        <v>192</v>
      </c>
      <c r="J26" s="361">
        <v>2023</v>
      </c>
      <c r="K26" s="362">
        <v>45108</v>
      </c>
      <c r="L26" s="105">
        <v>45291</v>
      </c>
      <c r="M26" s="110">
        <v>7680</v>
      </c>
      <c r="N26" s="110"/>
      <c r="O26" s="110"/>
      <c r="P26" s="363">
        <v>7680</v>
      </c>
      <c r="Q26" s="6" t="s">
        <v>821</v>
      </c>
      <c r="R26" s="5" t="s">
        <v>901</v>
      </c>
    </row>
    <row r="27" spans="1:24" ht="24.75" x14ac:dyDescent="0.25">
      <c r="A27" s="61" t="s">
        <v>780</v>
      </c>
      <c r="B27" s="61" t="s">
        <v>758</v>
      </c>
      <c r="C27" s="16" t="s">
        <v>67</v>
      </c>
      <c r="D27" s="111" t="s">
        <v>772</v>
      </c>
      <c r="E27" s="358" t="s">
        <v>372</v>
      </c>
      <c r="F27" s="110">
        <v>36.590000000000003</v>
      </c>
      <c r="G27" s="359">
        <v>8</v>
      </c>
      <c r="H27" s="86">
        <v>24</v>
      </c>
      <c r="I27" s="360">
        <v>192</v>
      </c>
      <c r="J27" s="361">
        <v>2023</v>
      </c>
      <c r="K27" s="362">
        <v>45108</v>
      </c>
      <c r="L27" s="105">
        <v>45291</v>
      </c>
      <c r="M27" s="110">
        <v>7025.2800000000007</v>
      </c>
      <c r="N27" s="110">
        <v>597.14880000000005</v>
      </c>
      <c r="O27" s="110">
        <v>58.309824000000006</v>
      </c>
      <c r="P27" s="110">
        <v>7680.7386240000005</v>
      </c>
      <c r="Q27" s="6" t="s">
        <v>821</v>
      </c>
      <c r="R27" s="5" t="s">
        <v>901</v>
      </c>
    </row>
    <row r="28" spans="1:24" ht="24.75" x14ac:dyDescent="0.25">
      <c r="A28" s="61" t="s">
        <v>780</v>
      </c>
      <c r="B28" s="61" t="s">
        <v>758</v>
      </c>
      <c r="C28" s="16" t="s">
        <v>67</v>
      </c>
      <c r="D28" s="111" t="s">
        <v>773</v>
      </c>
      <c r="E28" s="358" t="s">
        <v>372</v>
      </c>
      <c r="F28" s="110">
        <v>40</v>
      </c>
      <c r="G28" s="359">
        <v>8</v>
      </c>
      <c r="H28" s="86">
        <v>24</v>
      </c>
      <c r="I28" s="360">
        <v>192</v>
      </c>
      <c r="J28" s="361">
        <v>2023</v>
      </c>
      <c r="K28" s="362">
        <v>45108</v>
      </c>
      <c r="L28" s="105">
        <v>45291</v>
      </c>
      <c r="M28" s="110">
        <v>7680</v>
      </c>
      <c r="N28" s="110"/>
      <c r="O28" s="110"/>
      <c r="P28" s="363">
        <v>7680</v>
      </c>
      <c r="Q28" s="6" t="s">
        <v>821</v>
      </c>
      <c r="R28" s="5" t="s">
        <v>901</v>
      </c>
    </row>
    <row r="29" spans="1:24" ht="24.75" x14ac:dyDescent="0.25">
      <c r="A29" s="61" t="s">
        <v>780</v>
      </c>
      <c r="B29" s="61" t="s">
        <v>758</v>
      </c>
      <c r="C29" s="16" t="s">
        <v>67</v>
      </c>
      <c r="D29" s="111" t="s">
        <v>774</v>
      </c>
      <c r="E29" s="358" t="s">
        <v>372</v>
      </c>
      <c r="F29" s="110">
        <v>40</v>
      </c>
      <c r="G29" s="359">
        <v>8</v>
      </c>
      <c r="H29" s="86">
        <v>24</v>
      </c>
      <c r="I29" s="360">
        <v>192</v>
      </c>
      <c r="J29" s="361">
        <v>2023</v>
      </c>
      <c r="K29" s="362">
        <v>45108</v>
      </c>
      <c r="L29" s="105">
        <v>45291</v>
      </c>
      <c r="M29" s="110">
        <v>7680</v>
      </c>
      <c r="N29" s="110"/>
      <c r="O29" s="110"/>
      <c r="P29" s="363">
        <v>7680</v>
      </c>
      <c r="Q29" s="6" t="s">
        <v>821</v>
      </c>
      <c r="R29" s="5" t="s">
        <v>901</v>
      </c>
    </row>
    <row r="30" spans="1:24" ht="24.75" x14ac:dyDescent="0.25">
      <c r="A30" s="61" t="s">
        <v>780</v>
      </c>
      <c r="B30" s="61" t="s">
        <v>758</v>
      </c>
      <c r="C30" s="16" t="s">
        <v>67</v>
      </c>
      <c r="D30" s="111" t="s">
        <v>777</v>
      </c>
      <c r="E30" s="358" t="s">
        <v>372</v>
      </c>
      <c r="F30" s="110">
        <v>40</v>
      </c>
      <c r="G30" s="359">
        <v>8</v>
      </c>
      <c r="H30" s="86">
        <v>24</v>
      </c>
      <c r="I30" s="360">
        <v>192</v>
      </c>
      <c r="J30" s="361">
        <v>2023</v>
      </c>
      <c r="K30" s="362">
        <v>45108</v>
      </c>
      <c r="L30" s="105">
        <v>45291</v>
      </c>
      <c r="M30" s="110">
        <v>7680</v>
      </c>
      <c r="N30" s="110"/>
      <c r="O30" s="110"/>
      <c r="P30" s="363">
        <v>7680</v>
      </c>
      <c r="Q30" s="6" t="s">
        <v>821</v>
      </c>
      <c r="R30" s="5" t="s">
        <v>901</v>
      </c>
    </row>
    <row r="31" spans="1:24" ht="24.75" x14ac:dyDescent="0.25">
      <c r="A31" s="61" t="s">
        <v>781</v>
      </c>
      <c r="B31" s="61" t="s">
        <v>758</v>
      </c>
      <c r="C31" s="16" t="s">
        <v>67</v>
      </c>
      <c r="D31" s="111" t="s">
        <v>778</v>
      </c>
      <c r="E31" s="358" t="s">
        <v>372</v>
      </c>
      <c r="F31" s="110">
        <v>36.590000000000003</v>
      </c>
      <c r="G31" s="359">
        <v>8</v>
      </c>
      <c r="H31" s="86">
        <v>24</v>
      </c>
      <c r="I31" s="360">
        <v>192</v>
      </c>
      <c r="J31" s="361">
        <v>2023</v>
      </c>
      <c r="K31" s="362">
        <v>45108</v>
      </c>
      <c r="L31" s="105">
        <v>45291</v>
      </c>
      <c r="M31" s="110">
        <v>7025.2800000000007</v>
      </c>
      <c r="N31" s="110">
        <v>597.14880000000005</v>
      </c>
      <c r="O31" s="110">
        <v>58.309824000000006</v>
      </c>
      <c r="P31" s="110">
        <v>7680.7386240000005</v>
      </c>
      <c r="Q31" s="6" t="s">
        <v>821</v>
      </c>
      <c r="R31" s="5" t="s">
        <v>901</v>
      </c>
    </row>
    <row r="32" spans="1:24" ht="24.75" x14ac:dyDescent="0.25">
      <c r="A32" s="61" t="s">
        <v>781</v>
      </c>
      <c r="B32" s="61" t="s">
        <v>758</v>
      </c>
      <c r="C32" s="16" t="s">
        <v>67</v>
      </c>
      <c r="D32" s="111" t="s">
        <v>779</v>
      </c>
      <c r="E32" s="358" t="s">
        <v>372</v>
      </c>
      <c r="F32" s="110">
        <v>40</v>
      </c>
      <c r="G32" s="359">
        <v>8</v>
      </c>
      <c r="H32" s="86">
        <v>24</v>
      </c>
      <c r="I32" s="360">
        <v>192</v>
      </c>
      <c r="J32" s="361">
        <v>2023</v>
      </c>
      <c r="K32" s="362">
        <v>45108</v>
      </c>
      <c r="L32" s="105">
        <v>45291</v>
      </c>
      <c r="M32" s="110">
        <v>7680</v>
      </c>
      <c r="N32" s="110"/>
      <c r="O32" s="110"/>
      <c r="P32" s="363">
        <v>7680</v>
      </c>
      <c r="Q32" s="6" t="s">
        <v>821</v>
      </c>
      <c r="R32" s="5" t="s">
        <v>901</v>
      </c>
    </row>
    <row r="33" spans="1:18" ht="24.75" x14ac:dyDescent="0.25">
      <c r="A33" s="61" t="s">
        <v>781</v>
      </c>
      <c r="B33" s="61" t="s">
        <v>758</v>
      </c>
      <c r="C33" s="16" t="s">
        <v>67</v>
      </c>
      <c r="D33" s="111" t="s">
        <v>771</v>
      </c>
      <c r="E33" s="358" t="s">
        <v>372</v>
      </c>
      <c r="F33" s="110">
        <v>40</v>
      </c>
      <c r="G33" s="359">
        <v>8</v>
      </c>
      <c r="H33" s="86">
        <v>24</v>
      </c>
      <c r="I33" s="360">
        <v>192</v>
      </c>
      <c r="J33" s="361">
        <v>2023</v>
      </c>
      <c r="K33" s="362">
        <v>45108</v>
      </c>
      <c r="L33" s="105">
        <v>45291</v>
      </c>
      <c r="M33" s="110">
        <v>7680</v>
      </c>
      <c r="N33" s="110"/>
      <c r="O33" s="110"/>
      <c r="P33" s="363">
        <v>7680</v>
      </c>
      <c r="Q33" s="6" t="s">
        <v>821</v>
      </c>
      <c r="R33" s="5" t="s">
        <v>901</v>
      </c>
    </row>
    <row r="34" spans="1:18" ht="24.75" x14ac:dyDescent="0.25">
      <c r="A34" s="61" t="s">
        <v>781</v>
      </c>
      <c r="B34" s="61" t="s">
        <v>758</v>
      </c>
      <c r="C34" s="16" t="s">
        <v>67</v>
      </c>
      <c r="D34" s="111" t="s">
        <v>776</v>
      </c>
      <c r="E34" s="358" t="s">
        <v>372</v>
      </c>
      <c r="F34" s="110">
        <v>40</v>
      </c>
      <c r="G34" s="359">
        <v>8</v>
      </c>
      <c r="H34" s="86">
        <v>24</v>
      </c>
      <c r="I34" s="360">
        <v>192</v>
      </c>
      <c r="J34" s="361">
        <v>2023</v>
      </c>
      <c r="K34" s="362">
        <v>45108</v>
      </c>
      <c r="L34" s="105">
        <v>45291</v>
      </c>
      <c r="M34" s="110">
        <v>7680</v>
      </c>
      <c r="N34" s="110"/>
      <c r="O34" s="110"/>
      <c r="P34" s="363">
        <v>7680</v>
      </c>
      <c r="Q34" s="6" t="s">
        <v>821</v>
      </c>
      <c r="R34" s="5" t="s">
        <v>901</v>
      </c>
    </row>
    <row r="35" spans="1:18" ht="24.75" x14ac:dyDescent="0.25">
      <c r="A35" s="61" t="s">
        <v>781</v>
      </c>
      <c r="B35" s="61" t="s">
        <v>758</v>
      </c>
      <c r="C35" s="16" t="s">
        <v>67</v>
      </c>
      <c r="D35" s="111" t="s">
        <v>839</v>
      </c>
      <c r="E35" s="6" t="s">
        <v>372</v>
      </c>
      <c r="F35" s="110">
        <v>40</v>
      </c>
      <c r="G35" s="359">
        <v>8</v>
      </c>
      <c r="H35" s="86">
        <v>15</v>
      </c>
      <c r="I35" s="6">
        <v>120</v>
      </c>
      <c r="J35" s="6">
        <v>2023</v>
      </c>
      <c r="K35" s="105">
        <v>45180</v>
      </c>
      <c r="L35" s="105">
        <v>45291</v>
      </c>
      <c r="M35" s="110">
        <v>4800</v>
      </c>
      <c r="N35" s="110"/>
      <c r="O35" s="110"/>
      <c r="P35" s="110">
        <v>4800</v>
      </c>
      <c r="Q35" s="6" t="s">
        <v>841</v>
      </c>
      <c r="R35" s="5" t="s">
        <v>901</v>
      </c>
    </row>
    <row r="37" spans="1:18" ht="20.25" x14ac:dyDescent="0.3">
      <c r="A37" s="347" t="s">
        <v>915</v>
      </c>
      <c r="B37" s="339"/>
      <c r="C37" s="339"/>
      <c r="D37" s="339"/>
      <c r="E37" s="339"/>
      <c r="F37" s="339"/>
      <c r="G37" s="340"/>
      <c r="H37" s="346"/>
      <c r="I37" s="339"/>
      <c r="J37" s="339"/>
      <c r="K37" s="339"/>
      <c r="L37" s="339"/>
      <c r="M37" s="339"/>
      <c r="N37" s="339"/>
      <c r="O37" s="339"/>
      <c r="P37" s="339"/>
      <c r="Q37" s="339"/>
    </row>
    <row r="38" spans="1:18" ht="36" x14ac:dyDescent="0.25">
      <c r="A38" s="351" t="s">
        <v>0</v>
      </c>
      <c r="B38" s="351" t="s">
        <v>1</v>
      </c>
      <c r="C38" s="352" t="s">
        <v>2</v>
      </c>
      <c r="D38" s="352" t="s">
        <v>3</v>
      </c>
      <c r="E38" s="352" t="s">
        <v>4</v>
      </c>
      <c r="F38" s="352" t="s">
        <v>5</v>
      </c>
      <c r="G38" s="352" t="s">
        <v>6</v>
      </c>
      <c r="H38" s="352" t="s">
        <v>9</v>
      </c>
      <c r="I38" s="353" t="s">
        <v>10</v>
      </c>
      <c r="J38" s="353" t="s">
        <v>11</v>
      </c>
      <c r="K38" s="354" t="s">
        <v>12</v>
      </c>
      <c r="L38" s="354" t="s">
        <v>13</v>
      </c>
      <c r="M38" s="354" t="s">
        <v>15</v>
      </c>
      <c r="N38" s="354" t="s">
        <v>17</v>
      </c>
      <c r="O38" s="355" t="s">
        <v>914</v>
      </c>
      <c r="P38" s="356" t="s">
        <v>18</v>
      </c>
      <c r="Q38" s="355" t="s">
        <v>902</v>
      </c>
    </row>
    <row r="39" spans="1:18" x14ac:dyDescent="0.25">
      <c r="A39" s="350" t="s">
        <v>727</v>
      </c>
      <c r="B39" s="350" t="s">
        <v>728</v>
      </c>
      <c r="C39" s="269" t="s">
        <v>729</v>
      </c>
      <c r="D39" s="350" t="s">
        <v>730</v>
      </c>
      <c r="E39" s="350" t="s">
        <v>372</v>
      </c>
      <c r="F39" s="342">
        <v>45</v>
      </c>
      <c r="G39" s="350">
        <v>36</v>
      </c>
      <c r="H39" s="350">
        <v>2023</v>
      </c>
      <c r="I39" s="304">
        <v>45033</v>
      </c>
      <c r="J39" s="304">
        <v>45291</v>
      </c>
      <c r="K39" s="342">
        <v>22680</v>
      </c>
      <c r="L39" s="342"/>
      <c r="M39" s="342"/>
      <c r="N39" s="342">
        <v>22680</v>
      </c>
      <c r="O39" s="342">
        <v>22680</v>
      </c>
      <c r="P39" s="350" t="s">
        <v>731</v>
      </c>
      <c r="Q39" s="357" t="s">
        <v>901</v>
      </c>
    </row>
    <row r="40" spans="1:18" ht="24" x14ac:dyDescent="0.25">
      <c r="A40" s="350" t="s">
        <v>913</v>
      </c>
      <c r="B40" s="350" t="s">
        <v>728</v>
      </c>
      <c r="C40" s="269" t="s">
        <v>732</v>
      </c>
      <c r="D40" s="350" t="s">
        <v>733</v>
      </c>
      <c r="E40" s="350" t="s">
        <v>734</v>
      </c>
      <c r="F40" s="350">
        <v>36.65</v>
      </c>
      <c r="G40" s="350">
        <v>30</v>
      </c>
      <c r="H40" s="350">
        <v>2023</v>
      </c>
      <c r="I40" s="304">
        <v>45036</v>
      </c>
      <c r="J40" s="304">
        <v>45138</v>
      </c>
      <c r="K40" s="342">
        <v>15393</v>
      </c>
      <c r="L40" s="342">
        <v>1308.4050000000002</v>
      </c>
      <c r="M40" s="342">
        <v>96.975899999999996</v>
      </c>
      <c r="N40" s="342">
        <v>16798.3809</v>
      </c>
      <c r="O40" s="342">
        <v>15393</v>
      </c>
      <c r="P40" s="350" t="s">
        <v>735</v>
      </c>
      <c r="Q40" s="357" t="s">
        <v>901</v>
      </c>
    </row>
    <row r="41" spans="1:18" ht="24" x14ac:dyDescent="0.25">
      <c r="A41" s="269" t="s">
        <v>393</v>
      </c>
      <c r="B41" s="269" t="s">
        <v>916</v>
      </c>
      <c r="C41" s="269" t="s">
        <v>393</v>
      </c>
      <c r="D41" s="343" t="s">
        <v>465</v>
      </c>
      <c r="E41" s="343" t="s">
        <v>372</v>
      </c>
      <c r="F41" s="342">
        <v>40</v>
      </c>
      <c r="G41" s="344">
        <v>30</v>
      </c>
      <c r="H41" s="350">
        <v>2023</v>
      </c>
      <c r="I41" s="345">
        <v>44927</v>
      </c>
      <c r="J41" s="23">
        <v>45016</v>
      </c>
      <c r="K41" s="342">
        <v>14400</v>
      </c>
      <c r="L41" s="203"/>
      <c r="M41" s="341"/>
      <c r="N41" s="341"/>
      <c r="O41" s="342">
        <v>14400</v>
      </c>
      <c r="P41" s="310" t="s">
        <v>721</v>
      </c>
      <c r="Q41" s="357" t="s">
        <v>901</v>
      </c>
    </row>
    <row r="42" spans="1:18" ht="24" x14ac:dyDescent="0.25">
      <c r="A42" s="269" t="s">
        <v>393</v>
      </c>
      <c r="B42" s="269" t="s">
        <v>916</v>
      </c>
      <c r="C42" s="269" t="s">
        <v>393</v>
      </c>
      <c r="D42" s="343" t="s">
        <v>466</v>
      </c>
      <c r="E42" s="343" t="s">
        <v>372</v>
      </c>
      <c r="F42" s="342">
        <v>40</v>
      </c>
      <c r="G42" s="344">
        <v>30</v>
      </c>
      <c r="H42" s="350">
        <v>2023</v>
      </c>
      <c r="I42" s="345">
        <v>44927</v>
      </c>
      <c r="J42" s="23">
        <v>45291</v>
      </c>
      <c r="K42" s="342">
        <v>57600</v>
      </c>
      <c r="L42" s="203"/>
      <c r="M42" s="341"/>
      <c r="N42" s="341"/>
      <c r="O42" s="342">
        <v>57600</v>
      </c>
      <c r="P42" s="350" t="s">
        <v>720</v>
      </c>
      <c r="Q42" s="357" t="s">
        <v>901</v>
      </c>
    </row>
  </sheetData>
  <autoFilter ref="A2:Q22">
    <filterColumn colId="9">
      <filters>
        <filter val="2023"/>
      </filters>
    </filterColumn>
  </autoFilter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LP PRESSO AZIENDA</vt:lpstr>
      <vt:lpstr>LP STRUTTURE PENITENZIARIE</vt:lpstr>
      <vt:lpstr>LP STRUTTURE TERRITORIALI</vt:lpstr>
      <vt:lpstr>LP PROGETTI FINANZIATI</vt:lpstr>
      <vt:lpstr>LP DECRETO MILLEPROROGHE 2023</vt:lpstr>
      <vt:lpstr>'LP PRESSO AZIENDA'!Area_stampa</vt:lpstr>
      <vt:lpstr>'LP STRUTTURE PENITENZIARIE'!Area_stampa</vt:lpstr>
      <vt:lpstr>'LP STRUTTURE TERRITORIALI'!Area_stampa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Cinquegrana Jessica</dc:creator>
  <cp:lastModifiedBy>ASST Santi Paolo e Carlo</cp:lastModifiedBy>
  <cp:lastPrinted>2023-10-20T12:43:32Z</cp:lastPrinted>
  <dcterms:created xsi:type="dcterms:W3CDTF">2020-12-31T08:39:59Z</dcterms:created>
  <dcterms:modified xsi:type="dcterms:W3CDTF">2023-11-08T14:39:49Z</dcterms:modified>
</cp:coreProperties>
</file>