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28695" windowHeight="12015"/>
  </bookViews>
  <sheets>
    <sheet name="t15(1)" sheetId="1" r:id="rId1"/>
    <sheet name="t15(2)" sheetId="2" r:id="rId2"/>
    <sheet name="t15(3)" sheetId="3" r:id="rId3"/>
    <sheet name="SICI(1)" sheetId="4" r:id="rId4"/>
    <sheet name="SICI(2)" sheetId="5" r:id="rId5"/>
    <sheet name="SICI(3)" sheetId="6" r:id="rId6"/>
  </sheets>
  <externalReferences>
    <externalReference r:id="rId7"/>
    <externalReference r:id="rId8"/>
    <externalReference r:id="rId9"/>
  </externalReferences>
  <definedNames>
    <definedName name="_xlnm.Print_Area" localSheetId="0">'t15(1)'!$A$1:$L$57</definedName>
    <definedName name="_xlnm.Print_Area" localSheetId="1">'t15(2)'!$A$1:$L$60</definedName>
    <definedName name="_xlnm.Print_Area" localSheetId="2">'t15(3)'!$A$1:$L$62</definedName>
    <definedName name="COMUNE_DESC">[1]COM!$A$2:$A$1716</definedName>
    <definedName name="_xlnm.Print_Titles" localSheetId="0">'t15(1)'!$4:$5</definedName>
    <definedName name="_xlnm.Print_Titles" localSheetId="1">'t15(2)'!$4:$5</definedName>
    <definedName name="_xlnm.Print_Titles" localSheetId="2">'t15(3)'!$4:$5</definedName>
  </definedNames>
  <calcPr calcId="124519" fullCalcOnLoad="1"/>
</workbook>
</file>

<file path=xl/calcChain.xml><?xml version="1.0" encoding="utf-8"?>
<calcChain xmlns="http://schemas.openxmlformats.org/spreadsheetml/2006/main">
  <c r="F89" i="6"/>
  <c r="N88"/>
  <c r="M88"/>
  <c r="L88"/>
  <c r="K88"/>
  <c r="F86"/>
  <c r="N85"/>
  <c r="M85"/>
  <c r="L85"/>
  <c r="K85"/>
  <c r="N81"/>
  <c r="M81"/>
  <c r="L81"/>
  <c r="K81"/>
  <c r="F81"/>
  <c r="N79"/>
  <c r="M79"/>
  <c r="L79"/>
  <c r="K79"/>
  <c r="F79"/>
  <c r="N77"/>
  <c r="M77"/>
  <c r="L77"/>
  <c r="K77"/>
  <c r="F77"/>
  <c r="N75"/>
  <c r="M75"/>
  <c r="L75"/>
  <c r="K75"/>
  <c r="F75"/>
  <c r="N73"/>
  <c r="M73"/>
  <c r="L73"/>
  <c r="K73"/>
  <c r="F73"/>
  <c r="N69"/>
  <c r="M69"/>
  <c r="L69"/>
  <c r="K69"/>
  <c r="F69"/>
  <c r="N67"/>
  <c r="M67"/>
  <c r="L67"/>
  <c r="K67"/>
  <c r="F67"/>
  <c r="N65"/>
  <c r="M65"/>
  <c r="L65"/>
  <c r="K65"/>
  <c r="F65"/>
  <c r="N63"/>
  <c r="M63"/>
  <c r="L63"/>
  <c r="K63"/>
  <c r="F63"/>
  <c r="N61"/>
  <c r="M61"/>
  <c r="L61"/>
  <c r="K61"/>
  <c r="F61"/>
  <c r="N59"/>
  <c r="M59"/>
  <c r="L59"/>
  <c r="K59"/>
  <c r="F59"/>
  <c r="N55"/>
  <c r="M55"/>
  <c r="L55"/>
  <c r="K55"/>
  <c r="F55"/>
  <c r="N53"/>
  <c r="M53"/>
  <c r="L53"/>
  <c r="K53"/>
  <c r="F53"/>
  <c r="N51"/>
  <c r="M51"/>
  <c r="L51"/>
  <c r="K51"/>
  <c r="F51"/>
  <c r="N49"/>
  <c r="M49"/>
  <c r="L49"/>
  <c r="K49"/>
  <c r="F49"/>
  <c r="N47"/>
  <c r="M47"/>
  <c r="L47"/>
  <c r="K47"/>
  <c r="F47"/>
  <c r="N45"/>
  <c r="M45"/>
  <c r="L45"/>
  <c r="K45"/>
  <c r="F45"/>
  <c r="N43"/>
  <c r="M43"/>
  <c r="L43"/>
  <c r="K43"/>
  <c r="F43"/>
  <c r="N41"/>
  <c r="M41"/>
  <c r="L41"/>
  <c r="K41"/>
  <c r="F41"/>
  <c r="M39"/>
  <c r="L39"/>
  <c r="K39"/>
  <c r="E39"/>
  <c r="N39" s="1"/>
  <c r="N35"/>
  <c r="M35"/>
  <c r="L35"/>
  <c r="K35"/>
  <c r="F35"/>
  <c r="N33"/>
  <c r="M33"/>
  <c r="L33"/>
  <c r="K33"/>
  <c r="F33"/>
  <c r="N31"/>
  <c r="M31"/>
  <c r="L31"/>
  <c r="K31"/>
  <c r="F31"/>
  <c r="M29"/>
  <c r="L29"/>
  <c r="K29"/>
  <c r="N27"/>
  <c r="M27"/>
  <c r="L27"/>
  <c r="K27"/>
  <c r="F27"/>
  <c r="M25"/>
  <c r="L25"/>
  <c r="K25"/>
  <c r="E25"/>
  <c r="N25" s="1"/>
  <c r="N21"/>
  <c r="M21"/>
  <c r="L21"/>
  <c r="K21"/>
  <c r="F21"/>
  <c r="N19"/>
  <c r="M19"/>
  <c r="L19"/>
  <c r="K19"/>
  <c r="F19"/>
  <c r="N17"/>
  <c r="M17"/>
  <c r="L17"/>
  <c r="K17"/>
  <c r="F17"/>
  <c r="N15"/>
  <c r="M15"/>
  <c r="L15"/>
  <c r="K15"/>
  <c r="F15"/>
  <c r="N13"/>
  <c r="M13"/>
  <c r="L13"/>
  <c r="K13"/>
  <c r="F13"/>
  <c r="F6"/>
  <c r="A5"/>
  <c r="F2"/>
  <c r="F81" i="5"/>
  <c r="N80"/>
  <c r="M80"/>
  <c r="L80"/>
  <c r="K80"/>
  <c r="F78"/>
  <c r="N77"/>
  <c r="M77"/>
  <c r="L77"/>
  <c r="K77"/>
  <c r="N73"/>
  <c r="M73"/>
  <c r="L73"/>
  <c r="K73"/>
  <c r="F73"/>
  <c r="N71"/>
  <c r="M71"/>
  <c r="L71"/>
  <c r="K71"/>
  <c r="F71"/>
  <c r="N69"/>
  <c r="M69"/>
  <c r="L69"/>
  <c r="K69"/>
  <c r="F69"/>
  <c r="N67"/>
  <c r="M67"/>
  <c r="L67"/>
  <c r="K67"/>
  <c r="F67"/>
  <c r="N65"/>
  <c r="M65"/>
  <c r="L65"/>
  <c r="K65"/>
  <c r="F65"/>
  <c r="N63"/>
  <c r="M63"/>
  <c r="L63"/>
  <c r="K63"/>
  <c r="F63"/>
  <c r="N59"/>
  <c r="M59"/>
  <c r="L59"/>
  <c r="K59"/>
  <c r="F59"/>
  <c r="N57"/>
  <c r="M57"/>
  <c r="L57"/>
  <c r="K57"/>
  <c r="F57"/>
  <c r="N55"/>
  <c r="M55"/>
  <c r="L55"/>
  <c r="K55"/>
  <c r="F55"/>
  <c r="N53"/>
  <c r="M53"/>
  <c r="L53"/>
  <c r="K53"/>
  <c r="F53"/>
  <c r="N51"/>
  <c r="M51"/>
  <c r="L51"/>
  <c r="K51"/>
  <c r="F51"/>
  <c r="M49"/>
  <c r="L49"/>
  <c r="K49"/>
  <c r="E49"/>
  <c r="N49" s="1"/>
  <c r="N47"/>
  <c r="M47"/>
  <c r="L47"/>
  <c r="K47"/>
  <c r="F47"/>
  <c r="N45"/>
  <c r="M45"/>
  <c r="L45"/>
  <c r="K45"/>
  <c r="F45"/>
  <c r="E45"/>
  <c r="N43"/>
  <c r="M43"/>
  <c r="L43"/>
  <c r="K43"/>
  <c r="F43"/>
  <c r="M41"/>
  <c r="L41"/>
  <c r="K41"/>
  <c r="E41"/>
  <c r="N41" s="1"/>
  <c r="N37"/>
  <c r="M37"/>
  <c r="L37"/>
  <c r="K37"/>
  <c r="F37"/>
  <c r="N35"/>
  <c r="M35"/>
  <c r="L35"/>
  <c r="K35"/>
  <c r="F35"/>
  <c r="N33"/>
  <c r="M33"/>
  <c r="L33"/>
  <c r="K33"/>
  <c r="F33"/>
  <c r="N31"/>
  <c r="M31"/>
  <c r="L31"/>
  <c r="K31"/>
  <c r="F31"/>
  <c r="M29"/>
  <c r="L29"/>
  <c r="K29"/>
  <c r="N27"/>
  <c r="M27"/>
  <c r="L27"/>
  <c r="K27"/>
  <c r="F27"/>
  <c r="N25"/>
  <c r="M25"/>
  <c r="L25"/>
  <c r="K25"/>
  <c r="F25"/>
  <c r="N21"/>
  <c r="M21"/>
  <c r="L21"/>
  <c r="K21"/>
  <c r="F21"/>
  <c r="N19"/>
  <c r="M19"/>
  <c r="L19"/>
  <c r="K19"/>
  <c r="F19"/>
  <c r="N17"/>
  <c r="M17"/>
  <c r="L17"/>
  <c r="K17"/>
  <c r="F17"/>
  <c r="N15"/>
  <c r="M15"/>
  <c r="L15"/>
  <c r="K15"/>
  <c r="F15"/>
  <c r="N13"/>
  <c r="M13"/>
  <c r="L13"/>
  <c r="K13"/>
  <c r="F13"/>
  <c r="F6"/>
  <c r="A5"/>
  <c r="F2"/>
  <c r="F77" i="4"/>
  <c r="N76"/>
  <c r="M76"/>
  <c r="L76"/>
  <c r="K76"/>
  <c r="F74"/>
  <c r="N73"/>
  <c r="M73"/>
  <c r="L73"/>
  <c r="K73"/>
  <c r="N69"/>
  <c r="M69"/>
  <c r="L69"/>
  <c r="K69"/>
  <c r="F69"/>
  <c r="N67"/>
  <c r="M67"/>
  <c r="L67"/>
  <c r="K67"/>
  <c r="F67"/>
  <c r="N65"/>
  <c r="M65"/>
  <c r="L65"/>
  <c r="K65"/>
  <c r="F65"/>
  <c r="N63"/>
  <c r="M63"/>
  <c r="L63"/>
  <c r="K63"/>
  <c r="F63"/>
  <c r="N61"/>
  <c r="M61"/>
  <c r="L61"/>
  <c r="K61"/>
  <c r="F61"/>
  <c r="N59"/>
  <c r="M59"/>
  <c r="L59"/>
  <c r="K59"/>
  <c r="F59"/>
  <c r="N55"/>
  <c r="M55"/>
  <c r="L55"/>
  <c r="K55"/>
  <c r="F55"/>
  <c r="N53"/>
  <c r="M53"/>
  <c r="L53"/>
  <c r="K53"/>
  <c r="F53"/>
  <c r="N51"/>
  <c r="M51"/>
  <c r="L51"/>
  <c r="K51"/>
  <c r="F51"/>
  <c r="N49"/>
  <c r="M49"/>
  <c r="L49"/>
  <c r="K49"/>
  <c r="F49"/>
  <c r="E49"/>
  <c r="N47"/>
  <c r="M47"/>
  <c r="L47"/>
  <c r="K47"/>
  <c r="F47"/>
  <c r="M45"/>
  <c r="L45"/>
  <c r="K45"/>
  <c r="E45"/>
  <c r="N45" s="1"/>
  <c r="N43"/>
  <c r="M43"/>
  <c r="L43"/>
  <c r="K43"/>
  <c r="F43"/>
  <c r="N41"/>
  <c r="M41"/>
  <c r="L41"/>
  <c r="K41"/>
  <c r="F41"/>
  <c r="E41"/>
  <c r="N37"/>
  <c r="M37"/>
  <c r="L37"/>
  <c r="K37"/>
  <c r="F37"/>
  <c r="N35"/>
  <c r="M35"/>
  <c r="L35"/>
  <c r="K35"/>
  <c r="F35"/>
  <c r="N33"/>
  <c r="M33"/>
  <c r="L33"/>
  <c r="K33"/>
  <c r="F33"/>
  <c r="N31"/>
  <c r="M31"/>
  <c r="L31"/>
  <c r="K31"/>
  <c r="F31"/>
  <c r="M29"/>
  <c r="L29"/>
  <c r="K29"/>
  <c r="N27"/>
  <c r="M27"/>
  <c r="L27"/>
  <c r="K27"/>
  <c r="F27"/>
  <c r="M25"/>
  <c r="L25"/>
  <c r="K25"/>
  <c r="E25"/>
  <c r="N25" s="1"/>
  <c r="N21"/>
  <c r="M21"/>
  <c r="L21"/>
  <c r="K21"/>
  <c r="F21"/>
  <c r="N19"/>
  <c r="M19"/>
  <c r="L19"/>
  <c r="K19"/>
  <c r="F19"/>
  <c r="N17"/>
  <c r="M17"/>
  <c r="L17"/>
  <c r="K17"/>
  <c r="F17"/>
  <c r="N15"/>
  <c r="M15"/>
  <c r="L15"/>
  <c r="K15"/>
  <c r="F15"/>
  <c r="N13"/>
  <c r="M13"/>
  <c r="L13"/>
  <c r="K13"/>
  <c r="F13"/>
  <c r="F6"/>
  <c r="A5"/>
  <c r="F2"/>
  <c r="S59" i="3"/>
  <c r="C59"/>
  <c r="T59" s="1"/>
  <c r="S58"/>
  <c r="C58"/>
  <c r="T58" s="1"/>
  <c r="S57"/>
  <c r="C57"/>
  <c r="T57" s="1"/>
  <c r="S56"/>
  <c r="C56"/>
  <c r="T56" s="1"/>
  <c r="S55"/>
  <c r="C55"/>
  <c r="T55" s="1"/>
  <c r="S54"/>
  <c r="C54"/>
  <c r="T54" s="1"/>
  <c r="S53"/>
  <c r="C53"/>
  <c r="T53" s="1"/>
  <c r="S52"/>
  <c r="C52"/>
  <c r="T52" s="1"/>
  <c r="S51"/>
  <c r="C51"/>
  <c r="T51" s="1"/>
  <c r="T50"/>
  <c r="S50"/>
  <c r="S49"/>
  <c r="C49"/>
  <c r="T49" s="1"/>
  <c r="S48"/>
  <c r="C48"/>
  <c r="T48" s="1"/>
  <c r="S47"/>
  <c r="C47"/>
  <c r="C60" s="1"/>
  <c r="S44"/>
  <c r="C44"/>
  <c r="T44" s="1"/>
  <c r="S43"/>
  <c r="C43"/>
  <c r="T43" s="1"/>
  <c r="S42"/>
  <c r="C42"/>
  <c r="T42" s="1"/>
  <c r="T41"/>
  <c r="S41"/>
  <c r="S40"/>
  <c r="C40"/>
  <c r="C45" s="1"/>
  <c r="C61" s="1"/>
  <c r="S39"/>
  <c r="C39"/>
  <c r="T39" s="1"/>
  <c r="T38"/>
  <c r="S38"/>
  <c r="T37"/>
  <c r="S37"/>
  <c r="S33"/>
  <c r="C33"/>
  <c r="T33" s="1"/>
  <c r="S32"/>
  <c r="C32"/>
  <c r="T32" s="1"/>
  <c r="S31"/>
  <c r="C31"/>
  <c r="T31" s="1"/>
  <c r="S30"/>
  <c r="C30"/>
  <c r="E29" i="6" s="1"/>
  <c r="S29" i="3"/>
  <c r="G29"/>
  <c r="C29"/>
  <c r="T29" s="1"/>
  <c r="Y28"/>
  <c r="X28"/>
  <c r="S28"/>
  <c r="C28"/>
  <c r="T28" s="1"/>
  <c r="Y27"/>
  <c r="X27"/>
  <c r="S27"/>
  <c r="C27"/>
  <c r="T27" s="1"/>
  <c r="Y26"/>
  <c r="X26"/>
  <c r="S26"/>
  <c r="C26"/>
  <c r="C34" s="1"/>
  <c r="C35" s="1"/>
  <c r="T25"/>
  <c r="S25"/>
  <c r="T24"/>
  <c r="S24"/>
  <c r="X23"/>
  <c r="G23"/>
  <c r="Y23" s="1"/>
  <c r="X22"/>
  <c r="G22"/>
  <c r="G24" s="1"/>
  <c r="G30" s="1"/>
  <c r="Y21"/>
  <c r="X21"/>
  <c r="T20"/>
  <c r="S20"/>
  <c r="S19"/>
  <c r="C19"/>
  <c r="T19" s="1"/>
  <c r="S18"/>
  <c r="G18"/>
  <c r="G19" s="1"/>
  <c r="C18"/>
  <c r="T18" s="1"/>
  <c r="Y17"/>
  <c r="X17"/>
  <c r="T17"/>
  <c r="S17"/>
  <c r="Y16"/>
  <c r="X16"/>
  <c r="S16"/>
  <c r="C16"/>
  <c r="T16" s="1"/>
  <c r="S15"/>
  <c r="C15"/>
  <c r="T15" s="1"/>
  <c r="S14"/>
  <c r="C14"/>
  <c r="T14" s="1"/>
  <c r="T13"/>
  <c r="S13"/>
  <c r="G13"/>
  <c r="G14" s="1"/>
  <c r="G62" s="1"/>
  <c r="Y12"/>
  <c r="X12"/>
  <c r="T12"/>
  <c r="S12"/>
  <c r="C12"/>
  <c r="Y11"/>
  <c r="X11"/>
  <c r="S11"/>
  <c r="C11"/>
  <c r="C21" s="1"/>
  <c r="C22" s="1"/>
  <c r="Y10"/>
  <c r="X10"/>
  <c r="T10"/>
  <c r="S10"/>
  <c r="Y9"/>
  <c r="X9"/>
  <c r="T9"/>
  <c r="S9"/>
  <c r="Y8"/>
  <c r="X8"/>
  <c r="T8"/>
  <c r="S8"/>
  <c r="A1"/>
  <c r="S57" i="2"/>
  <c r="C57"/>
  <c r="T57" s="1"/>
  <c r="S56"/>
  <c r="C56"/>
  <c r="T56" s="1"/>
  <c r="S55"/>
  <c r="C55"/>
  <c r="T55" s="1"/>
  <c r="S54"/>
  <c r="C54"/>
  <c r="T54" s="1"/>
  <c r="S53"/>
  <c r="C53"/>
  <c r="T53" s="1"/>
  <c r="S52"/>
  <c r="C52"/>
  <c r="T52" s="1"/>
  <c r="S51"/>
  <c r="C51"/>
  <c r="T51" s="1"/>
  <c r="T50"/>
  <c r="S50"/>
  <c r="S49"/>
  <c r="C49"/>
  <c r="T49" s="1"/>
  <c r="S48"/>
  <c r="C48"/>
  <c r="T48" s="1"/>
  <c r="S47"/>
  <c r="C47"/>
  <c r="C58" s="1"/>
  <c r="S44"/>
  <c r="C44"/>
  <c r="T44" s="1"/>
  <c r="S43"/>
  <c r="C43"/>
  <c r="T43" s="1"/>
  <c r="S42"/>
  <c r="C42"/>
  <c r="T42" s="1"/>
  <c r="T41"/>
  <c r="S41"/>
  <c r="S40"/>
  <c r="C40"/>
  <c r="T40" s="1"/>
  <c r="S39"/>
  <c r="C39"/>
  <c r="T39" s="1"/>
  <c r="S38"/>
  <c r="C38"/>
  <c r="C45" s="1"/>
  <c r="C59" s="1"/>
  <c r="T37"/>
  <c r="S37"/>
  <c r="T36"/>
  <c r="S36"/>
  <c r="S32"/>
  <c r="C32"/>
  <c r="T32" s="1"/>
  <c r="S31"/>
  <c r="C31"/>
  <c r="T31" s="1"/>
  <c r="T30"/>
  <c r="S30"/>
  <c r="C30"/>
  <c r="T29"/>
  <c r="S29"/>
  <c r="G29"/>
  <c r="C29"/>
  <c r="E29" i="5" s="1"/>
  <c r="Y28" i="2"/>
  <c r="X28"/>
  <c r="S28"/>
  <c r="C28"/>
  <c r="T28" s="1"/>
  <c r="S27"/>
  <c r="C27"/>
  <c r="T27" s="1"/>
  <c r="T26"/>
  <c r="S26"/>
  <c r="G26"/>
  <c r="G30" s="1"/>
  <c r="C26"/>
  <c r="Y25"/>
  <c r="X25"/>
  <c r="S25"/>
  <c r="C25"/>
  <c r="T25" s="1"/>
  <c r="Y24"/>
  <c r="X24"/>
  <c r="S24"/>
  <c r="C24"/>
  <c r="C33" s="1"/>
  <c r="C34" s="1"/>
  <c r="Y23"/>
  <c r="X23"/>
  <c r="T23"/>
  <c r="S23"/>
  <c r="Y22"/>
  <c r="X22"/>
  <c r="S19"/>
  <c r="G19"/>
  <c r="G20" s="1"/>
  <c r="C19"/>
  <c r="T19" s="1"/>
  <c r="Y18"/>
  <c r="X18"/>
  <c r="S18"/>
  <c r="C18"/>
  <c r="T18" s="1"/>
  <c r="Y17"/>
  <c r="X17"/>
  <c r="S17"/>
  <c r="C17"/>
  <c r="T17" s="1"/>
  <c r="T16"/>
  <c r="S16"/>
  <c r="S15"/>
  <c r="G15"/>
  <c r="C15"/>
  <c r="T15" s="1"/>
  <c r="S14"/>
  <c r="G14"/>
  <c r="C14"/>
  <c r="T14" s="1"/>
  <c r="Y13"/>
  <c r="X13"/>
  <c r="T13"/>
  <c r="S13"/>
  <c r="Y12"/>
  <c r="X12"/>
  <c r="S12"/>
  <c r="C12"/>
  <c r="T12" s="1"/>
  <c r="Y11"/>
  <c r="X11"/>
  <c r="S11"/>
  <c r="C11"/>
  <c r="T11" s="1"/>
  <c r="Y10"/>
  <c r="X10"/>
  <c r="S10"/>
  <c r="C10"/>
  <c r="C20" s="1"/>
  <c r="C21" s="1"/>
  <c r="Y9"/>
  <c r="X9"/>
  <c r="T9"/>
  <c r="S9"/>
  <c r="Y8"/>
  <c r="X8"/>
  <c r="T8"/>
  <c r="S8"/>
  <c r="A1"/>
  <c r="S54" i="1"/>
  <c r="C54"/>
  <c r="T54" s="1"/>
  <c r="S53"/>
  <c r="C53"/>
  <c r="T53" s="1"/>
  <c r="S52"/>
  <c r="C52"/>
  <c r="T52" s="1"/>
  <c r="S51"/>
  <c r="C51"/>
  <c r="T51" s="1"/>
  <c r="S50"/>
  <c r="C50"/>
  <c r="T50" s="1"/>
  <c r="S49"/>
  <c r="C49"/>
  <c r="T49" s="1"/>
  <c r="T48"/>
  <c r="S48"/>
  <c r="S47"/>
  <c r="C47"/>
  <c r="T47" s="1"/>
  <c r="S46"/>
  <c r="C46"/>
  <c r="C55" s="1"/>
  <c r="S45"/>
  <c r="C45"/>
  <c r="T45" s="1"/>
  <c r="S42"/>
  <c r="C42"/>
  <c r="T42" s="1"/>
  <c r="S41"/>
  <c r="C41"/>
  <c r="T41" s="1"/>
  <c r="S40"/>
  <c r="C40"/>
  <c r="T40" s="1"/>
  <c r="T39"/>
  <c r="S39"/>
  <c r="S38"/>
  <c r="C38"/>
  <c r="C43" s="1"/>
  <c r="C56" s="1"/>
  <c r="S37"/>
  <c r="C37"/>
  <c r="T37" s="1"/>
  <c r="T36"/>
  <c r="S36"/>
  <c r="T35"/>
  <c r="S35"/>
  <c r="T31"/>
  <c r="S31"/>
  <c r="C31"/>
  <c r="T30"/>
  <c r="S30"/>
  <c r="G30"/>
  <c r="C30"/>
  <c r="Y29"/>
  <c r="X29"/>
  <c r="S29"/>
  <c r="C29"/>
  <c r="T29" s="1"/>
  <c r="S28"/>
  <c r="C28"/>
  <c r="E29" i="4" s="1"/>
  <c r="T27" i="1"/>
  <c r="S27"/>
  <c r="G27"/>
  <c r="G31" s="1"/>
  <c r="C27"/>
  <c r="Y26"/>
  <c r="X26"/>
  <c r="S26"/>
  <c r="C26"/>
  <c r="T26" s="1"/>
  <c r="X25"/>
  <c r="S25"/>
  <c r="G25"/>
  <c r="Y25" s="1"/>
  <c r="C25"/>
  <c r="T25" s="1"/>
  <c r="X24"/>
  <c r="S24"/>
  <c r="G24"/>
  <c r="Y24" s="1"/>
  <c r="C24"/>
  <c r="C32" s="1"/>
  <c r="C33" s="1"/>
  <c r="Y23"/>
  <c r="X23"/>
  <c r="T23"/>
  <c r="S23"/>
  <c r="G20"/>
  <c r="G21" s="1"/>
  <c r="Y19"/>
  <c r="X19"/>
  <c r="T19"/>
  <c r="S19"/>
  <c r="Y18"/>
  <c r="X18"/>
  <c r="S18"/>
  <c r="C18"/>
  <c r="T18" s="1"/>
  <c r="S17"/>
  <c r="C17"/>
  <c r="T17" s="1"/>
  <c r="T16"/>
  <c r="S16"/>
  <c r="G16"/>
  <c r="S15"/>
  <c r="G15"/>
  <c r="C15"/>
  <c r="T15" s="1"/>
  <c r="Y14"/>
  <c r="X14"/>
  <c r="S14"/>
  <c r="C14"/>
  <c r="T14" s="1"/>
  <c r="Y13"/>
  <c r="X13"/>
  <c r="S13"/>
  <c r="C13"/>
  <c r="T13" s="1"/>
  <c r="Y12"/>
  <c r="X12"/>
  <c r="S12"/>
  <c r="C12"/>
  <c r="T12" s="1"/>
  <c r="Y11"/>
  <c r="X11"/>
  <c r="S11"/>
  <c r="C11"/>
  <c r="C20" s="1"/>
  <c r="C21" s="1"/>
  <c r="Y10"/>
  <c r="X10"/>
  <c r="T10"/>
  <c r="S10"/>
  <c r="Y9"/>
  <c r="X9"/>
  <c r="T9"/>
  <c r="S9"/>
  <c r="Y8"/>
  <c r="X8"/>
  <c r="T8"/>
  <c r="S8"/>
  <c r="A1"/>
  <c r="N29" i="4" l="1"/>
  <c r="F29"/>
  <c r="N9"/>
  <c r="Z1" i="2"/>
  <c r="C60"/>
  <c r="G57" i="1"/>
  <c r="AA1"/>
  <c r="G60" i="2"/>
  <c r="AA1" i="3"/>
  <c r="Z1" i="1"/>
  <c r="C57"/>
  <c r="N29" i="5"/>
  <c r="F29"/>
  <c r="N9"/>
  <c r="C62" i="3"/>
  <c r="Z1"/>
  <c r="N29" i="6"/>
  <c r="F29"/>
  <c r="N9"/>
  <c r="AA1" i="2"/>
  <c r="T11" i="1"/>
  <c r="T38"/>
  <c r="T46"/>
  <c r="T10" i="2"/>
  <c r="T47"/>
  <c r="T11" i="3"/>
  <c r="Y22"/>
  <c r="T40"/>
  <c r="T24" i="1"/>
  <c r="T28"/>
  <c r="T24" i="2"/>
  <c r="T38"/>
  <c r="T26" i="3"/>
  <c r="T30"/>
  <c r="T47"/>
  <c r="F25" i="4"/>
  <c r="F45"/>
  <c r="F41" i="5"/>
  <c r="F49"/>
  <c r="F25" i="6"/>
  <c r="F39"/>
  <c r="H5" i="3" l="1"/>
  <c r="N4" s="1"/>
  <c r="AB1"/>
  <c r="H12"/>
  <c r="M4" s="1"/>
  <c r="AC1"/>
  <c r="P4" s="1"/>
  <c r="H16" i="1"/>
  <c r="M4" s="1"/>
  <c r="H4"/>
  <c r="N4" s="1"/>
  <c r="AB1"/>
  <c r="AC1"/>
  <c r="P4" s="1"/>
  <c r="H13" i="2"/>
  <c r="M4" s="1"/>
  <c r="H5"/>
  <c r="N4" s="1"/>
  <c r="AB1"/>
  <c r="AC1"/>
  <c r="P4" s="1"/>
  <c r="O4" i="3"/>
  <c r="O4" i="1"/>
  <c r="O4" i="2"/>
</calcChain>
</file>

<file path=xl/sharedStrings.xml><?xml version="1.0" encoding="utf-8"?>
<sst xmlns="http://schemas.openxmlformats.org/spreadsheetml/2006/main" count="831" uniqueCount="341">
  <si>
    <t>ME</t>
  </si>
  <si>
    <t>SQUADRATURA 9</t>
  </si>
  <si>
    <t>Costituzione fondi per la contrattazione integrativa (*)</t>
  </si>
  <si>
    <t>Destinazione fondi per la contrattazione integrativa (*)</t>
  </si>
  <si>
    <t>DESCRIZIONE</t>
  </si>
  <si>
    <t>CODICE</t>
  </si>
  <si>
    <t>IMPORTI</t>
  </si>
  <si>
    <t>Risorse / Costituzione del fondo</t>
  </si>
  <si>
    <t>Impeghi / Importi erogati</t>
  </si>
  <si>
    <t>Fondo specificità medica, retrib. posizione, equiparazione
Risorse fisse aventi carattere di certezza e stabilità</t>
  </si>
  <si>
    <t>Fondo specificità medica, retrib. posizione, equiparazione
Destinazioni erogate a valere su risorse fisse</t>
  </si>
  <si>
    <t>Fondo</t>
  </si>
  <si>
    <t>Natura</t>
  </si>
  <si>
    <t>Voce</t>
  </si>
  <si>
    <t>Dato</t>
  </si>
  <si>
    <t>IMPORTO CONSOLIDATO AL 31.12.07 (ART. 9 C. 1 CCNL 08-09)</t>
  </si>
  <si>
    <t>F01A</t>
  </si>
  <si>
    <t>INDENNITÀ DI SPECIFICITÀ MEDICA</t>
  </si>
  <si>
    <t>U264</t>
  </si>
  <si>
    <t>INCREMENTI CCNL 08-09 (ART. 9 CC. 2,3)</t>
  </si>
  <si>
    <t>F69G</t>
  </si>
  <si>
    <t>RETRIBUZIONE DI POSIZIONE UNIFICATA</t>
  </si>
  <si>
    <t>U265</t>
  </si>
  <si>
    <t>RIA PERSONALE CESSATO (ART. 47 C. 4 CCNL 94-97)</t>
  </si>
  <si>
    <t>F950</t>
  </si>
  <si>
    <t>RETRIBUZIONE DI POSIZIONE PARTE VARIABILE AZIENDALE</t>
  </si>
  <si>
    <t>U45A</t>
  </si>
  <si>
    <t>INCR. RID. STABILE DOT. ORG (ART.50 C.2 L.A CCNL 98-01)</t>
  </si>
  <si>
    <t>F947</t>
  </si>
  <si>
    <t>SOSTITUZIONI (ART. 18 CCNL 98-01)</t>
  </si>
  <si>
    <t>U58A</t>
  </si>
  <si>
    <t>DA F.DO  COND LAV RAZ.STAB.SERVIZI(ART50 C2 L C CCNL 98-01)</t>
  </si>
  <si>
    <t>F948</t>
  </si>
  <si>
    <t>SPECIFICO TRATTAMENTO ECONOMICO</t>
  </si>
  <si>
    <t>U267</t>
  </si>
  <si>
    <t>ASS. PERSONALI PERS. CESS. (ART. 50 C. 2 L. D CCNL 98-01)</t>
  </si>
  <si>
    <t>F949</t>
  </si>
  <si>
    <t>INDENNITÀ DI INCARICO DI DIREZIONE DI STRUTTURA COMPLESSA</t>
  </si>
  <si>
    <t>U268</t>
  </si>
  <si>
    <t>INCR. DOT. ORG. O NUOVI SERV. (ART. 53 - POSIZ - CCNL 98-01)</t>
  </si>
  <si>
    <t>F951</t>
  </si>
  <si>
    <t>ALTRI ISTITUTI FONDO POSIZIONE</t>
  </si>
  <si>
    <t>U269</t>
  </si>
  <si>
    <t>INCONGRUENZA 15</t>
  </si>
  <si>
    <t>ALTRE RISORSE FONDO POSIZIONE / PARTE FISSA</t>
  </si>
  <si>
    <t>F996</t>
  </si>
  <si>
    <t>Totale Destinazioni a valere su risorse fisse</t>
  </si>
  <si>
    <t>DECURTAZIONE PERMANENTE EX ART. 1 C. 456 L. 147/2013</t>
  </si>
  <si>
    <t>F27I</t>
  </si>
  <si>
    <t>Totale Fondo posizione</t>
  </si>
  <si>
    <t>DEC FONDO/PARTE FISSA LIMITE 2015 (ART.1 C.236 L.208/15)</t>
  </si>
  <si>
    <t>F00G</t>
  </si>
  <si>
    <t>Fondo trattamento accessorio condizioni di lavoro
Destinazioni erogate a valere su risorse fisse</t>
  </si>
  <si>
    <t>DEC FONDO/PARTE FISSA RID PROP PERS (ART.1 C236 L.208/15)</t>
  </si>
  <si>
    <t>F00H</t>
  </si>
  <si>
    <t>STRAORDINARIO</t>
  </si>
  <si>
    <t>U273</t>
  </si>
  <si>
    <t>ALTRE DECURTAZIONE DEL FONDO /  PARTE FISSA</t>
  </si>
  <si>
    <t>F86H</t>
  </si>
  <si>
    <t>INDENNITÀ CONDIZIONI DI LAVORO</t>
  </si>
  <si>
    <t>U274</t>
  </si>
  <si>
    <t>Totale Risorse fisse</t>
  </si>
  <si>
    <t>Totale Fondo condizioni di lavoro</t>
  </si>
  <si>
    <t>Fondo trattamento accessorio condizioni di lavoro
Risorse fisse aventi carattere di certezza e stabilità</t>
  </si>
  <si>
    <t>Fondo retrib. risultato e qualità prestazione individuale
Destinazioni erogate a valere su risorse fisse</t>
  </si>
  <si>
    <t>IMPORTO CONSOLIDATO AL 31.12.07 (ART. 10 C. 1 CCNL 08-09)</t>
  </si>
  <si>
    <t>F70G</t>
  </si>
  <si>
    <t>RETRIBUZIONE DI RISULTATO</t>
  </si>
  <si>
    <t>U449</t>
  </si>
  <si>
    <t>INCR. DOT. ORG. O NUOVI SERV (ART. 53 -COND LAV- CCNL 98-01)</t>
  </si>
  <si>
    <t>F954</t>
  </si>
  <si>
    <t>RETRIBUZIONE PER SPECIFICHE DISPOSIZIONI DI LEGGE</t>
  </si>
  <si>
    <t>U280</t>
  </si>
  <si>
    <t>RISORSE REGIONALI NON CONSOLIDATE</t>
  </si>
  <si>
    <t>F01I</t>
  </si>
  <si>
    <t>COMPENSO PER QUALITÀ PRESTAZIONE INDIVIDUALE</t>
  </si>
  <si>
    <t>U582</t>
  </si>
  <si>
    <t>ALTRE RISORSE FONDO CONDIZIONI LAVORO / PARTE FISSA</t>
  </si>
  <si>
    <t>F991</t>
  </si>
  <si>
    <t>ALTRI ISTITUTI FONDO RISULTATO</t>
  </si>
  <si>
    <t>U281</t>
  </si>
  <si>
    <t>A F.DO POSIZ DECURT PER RAZ.STAB.SERV.(ART51 C4 CCNL 98-01)</t>
  </si>
  <si>
    <t>F955</t>
  </si>
  <si>
    <t>Destinazioni erogate a valere su risorse variabili</t>
  </si>
  <si>
    <t>RETRIBUZIONE DI RISULTATO - VAR</t>
  </si>
  <si>
    <t>U03I</t>
  </si>
  <si>
    <t>Totale Destinazioni a valere su risorse variabili</t>
  </si>
  <si>
    <t>Totale Fondo risultato</t>
  </si>
  <si>
    <t>###</t>
  </si>
  <si>
    <t>Fondo retrib. risultato e qualità prestazione individuale
Risorse fisse aventi carattere di certezza e stabilità</t>
  </si>
  <si>
    <t>IMPORTO CONSOLIDATO AL 31.12.07 (ART. 11 C. 1 CCNL 08-09)</t>
  </si>
  <si>
    <t>F71G</t>
  </si>
  <si>
    <t>INCREMENTI CCNL 08-09 (ART. 11 C. 2)</t>
  </si>
  <si>
    <t>F72G</t>
  </si>
  <si>
    <t>INCR. DOT. ORG. O NUOVI SERV. (ART53 -RISULTATO- CCNL 98-01)</t>
  </si>
  <si>
    <t>F958</t>
  </si>
  <si>
    <t>ALTRE RISORSE FONDO RISULTATO / PARTE FISSA</t>
  </si>
  <si>
    <t>F989</t>
  </si>
  <si>
    <t>Risorse variabili</t>
  </si>
  <si>
    <t>ENTRATE CONTO TERZI O UTENZA O SPONSORIZZ. (ART 43 L 449/97)</t>
  </si>
  <si>
    <t>F50H</t>
  </si>
  <si>
    <t>ECONOMIE DI GESTIONE (ART. 52 C. 4 L. B CCNL 98-01)</t>
  </si>
  <si>
    <t>F962</t>
  </si>
  <si>
    <t>SPEC. DISP. DI LEGGE (ART. 52 C. 5 L. A CCNL 98-01)</t>
  </si>
  <si>
    <t>F960</t>
  </si>
  <si>
    <t>PROGRAMMI CONCORDATI (ART. 52 C. 5 L. B CCNL 98-01)</t>
  </si>
  <si>
    <t>F961</t>
  </si>
  <si>
    <t>ECONOMIE AGGIUNTIVE (ART. 16 CC. 4-5 L. 111/11)</t>
  </si>
  <si>
    <t>F96H</t>
  </si>
  <si>
    <t>ALTRE RISORSE FONDO RISULTATO / PARTE VARIABILE</t>
  </si>
  <si>
    <t>F987</t>
  </si>
  <si>
    <t>SOMME NON UTILIZZATE FONDO ANNO PRECEDENTE</t>
  </si>
  <si>
    <t>F999</t>
  </si>
  <si>
    <t>F00I</t>
  </si>
  <si>
    <t>F00L</t>
  </si>
  <si>
    <t>ALTRE DECURTAZIONI DEL FONDO /  PARTE VARIABILE</t>
  </si>
  <si>
    <t>F91H</t>
  </si>
  <si>
    <t>Totale Risorse variabili</t>
  </si>
  <si>
    <t>TOTALE</t>
  </si>
  <si>
    <t>(*) tutti gli importi vanno indicati in euro e al netto degli oneri sociali (contributi ed IRAP) a carico del datore di lavoro</t>
  </si>
  <si>
    <t>NM</t>
  </si>
  <si>
    <t>Fondo retrib. posizione, equiparazione, specifico tratt.
Risorse fisse aventi carattere di certezza e stabilità</t>
  </si>
  <si>
    <t>IMPORTO CONSOLIDATO AL 31.12.07 (ART. 8 C. 1 CCNL 08-09)</t>
  </si>
  <si>
    <t>F09A</t>
  </si>
  <si>
    <t>INCREMENTI CCNL 08-09 (ART. 8 C. 2)</t>
  </si>
  <si>
    <t>F73G</t>
  </si>
  <si>
    <t>INCR. RID. STABILE DOT. ORG (ART50 C2 L.A-C3 L.A CCNL 98-01)</t>
  </si>
  <si>
    <t>F965</t>
  </si>
  <si>
    <t>ASSEGNI E MAT. EC. PERS CESS (ART50 C2 LD, C3 LB CCNL 98-01)</t>
  </si>
  <si>
    <t>F967</t>
  </si>
  <si>
    <t>RIA PERSONALE CESSATO (ART 50 C 2 L E, C 3 L D CCNL 98-01)</t>
  </si>
  <si>
    <t>F968</t>
  </si>
  <si>
    <t>INCR. CCNL 06-09 (ART. 26 C. 2, ALINEA 2 - NETTO ALINEA 1)</t>
  </si>
  <si>
    <t>F02I</t>
  </si>
  <si>
    <t>INCR. CCNL 06-09 (ART. 27 C. 2, ALINEA 2 - NETTO ALINEA 1)</t>
  </si>
  <si>
    <t>F05I</t>
  </si>
  <si>
    <t>INCREMENTI CCNL 08-09 (ART. 10 C. 2)</t>
  </si>
  <si>
    <t>F74G</t>
  </si>
  <si>
    <t>LIQUID. SENTENZE FAVOR. ALL'ENTE (ART. 52 C. 8 CCNL 98-01)</t>
  </si>
  <si>
    <t>F963</t>
  </si>
  <si>
    <t>ND</t>
  </si>
  <si>
    <t>Squadratura 9</t>
  </si>
  <si>
    <t>Fondo fasce, pos. org., ex ind. qualif. e ind. prof.le spec.
Risorse fisse aventi carattere di certezza e stabilità</t>
  </si>
  <si>
    <t>Fondo fasce, pos. org., ex ind. qualif. e ind. prof.le spec.
Destinazioni non contrattate specificamente dal CI di rif.to</t>
  </si>
  <si>
    <t>PROGRESSIONI ORIZZONTALI STORICHE</t>
  </si>
  <si>
    <t>U255</t>
  </si>
  <si>
    <t>INCREMENTI CCNL 06-09 (ART. 11 C. 1)</t>
  </si>
  <si>
    <t>F03I</t>
  </si>
  <si>
    <t>PROGRESSIONI ORIZZONTALI FONDO ANNO DI RIF.TO</t>
  </si>
  <si>
    <t>U97H</t>
  </si>
  <si>
    <t>INCREMENTI CCNL 08-09 (ART. 9 C. 2)</t>
  </si>
  <si>
    <t>F02A</t>
  </si>
  <si>
    <t>POSIZIONI ORGANIZZATIVE</t>
  </si>
  <si>
    <t>U893</t>
  </si>
  <si>
    <t>INCR. RID. STABILE DOT. ORG (ART.31 C.2 L.A CCNL 02-05)</t>
  </si>
  <si>
    <t>F03A</t>
  </si>
  <si>
    <t>INDENNITÀ DI RESPONSABILITÀ / PROFESSIONALITÀ</t>
  </si>
  <si>
    <t>U08A</t>
  </si>
  <si>
    <t>DA F.DO COND LAV RAZ. STAB. SERVIZI(ART31 C2 L B CCNL 02-05)</t>
  </si>
  <si>
    <t>F04A</t>
  </si>
  <si>
    <t>ALTRI ISTITUTI FONDO FASCE</t>
  </si>
  <si>
    <t>U304</t>
  </si>
  <si>
    <t>RIA PERS. CESS. RAGIONE D'ANNO (ART3 C3 L.A P.3 CCNL 00-01)</t>
  </si>
  <si>
    <t>F05A</t>
  </si>
  <si>
    <t>INCR. DOT. ORG. O NUOVI SERV. (ART 39 C8-F FASCE-CCNL 98-01)</t>
  </si>
  <si>
    <t>F06A</t>
  </si>
  <si>
    <t>Fondo straord. e partic. condiz. disagio peric. o danno
Destinazioni erogate a valere su risorse fisse</t>
  </si>
  <si>
    <t>ALTRE RISORSE FONDO FASCE / PARTE FISSA</t>
  </si>
  <si>
    <t>F982</t>
  </si>
  <si>
    <t>INDENNITÀ TURNO, RISCHIO, DISAGIO ECC.</t>
  </si>
  <si>
    <t>U257</t>
  </si>
  <si>
    <t>Fondo prod. coll. miglior. serv. e premio qual. prest. ind.
Destinazioni erogate a valere su risorse fisse</t>
  </si>
  <si>
    <t>PRODUTTIVITÀ / PERFORMANCE COLLETTIVA - STAB</t>
  </si>
  <si>
    <t>U98H</t>
  </si>
  <si>
    <t>Totale Fondo Fasce</t>
  </si>
  <si>
    <t>PRODUTTIVITÀ / PERFORMANCE INDIVIDUALE - STAB</t>
  </si>
  <si>
    <t>U99H</t>
  </si>
  <si>
    <t>Fondo straord. e partic. condiz. disagio peric. o danno
Risorse fisse aventi carattere di certezza e stabilità</t>
  </si>
  <si>
    <t>ALTRI ISTITUTI NON COMPRESI FRA I PRECEDENTI - STAB</t>
  </si>
  <si>
    <t>U01I</t>
  </si>
  <si>
    <t>IMPORTO CONSOLIDATO AL 31.12.07 (ART. 7 C. 1 CCNL 08-09)</t>
  </si>
  <si>
    <t>F07A</t>
  </si>
  <si>
    <t>INCR DOT ORG. O NUOVI SERV. (ART39 C8 -COND LAV- CCNL 98-01)</t>
  </si>
  <si>
    <t>F08A</t>
  </si>
  <si>
    <t>PRODUTTIVITÀ / PERFORMANCE COLLETTIVA</t>
  </si>
  <si>
    <t>U09A</t>
  </si>
  <si>
    <t>PRODUTTIVITÀ / PERFORMANCE INDIVIDUALE</t>
  </si>
  <si>
    <t>U10A</t>
  </si>
  <si>
    <t>ALTRI ISTITUTI FONDO PRODUTTIVITÀ</t>
  </si>
  <si>
    <t>U324</t>
  </si>
  <si>
    <t>A F.DO FASCE DEC. PER RAZ STAB SERV(ART31 C2 L B CCNL 02-05)</t>
  </si>
  <si>
    <t>F981</t>
  </si>
  <si>
    <t>Totale Fondo produttività</t>
  </si>
  <si>
    <t>Fondo prod. coll. miglior. serv. e premio qual. prest. ind.
Risorse fisse aventi carattere di certezza e stabilità</t>
  </si>
  <si>
    <t>INCR. DOT. ORG. O NUOVI SERV. (ART39 C8 -F PROD- CCNL 98-01)</t>
  </si>
  <si>
    <t>F10A</t>
  </si>
  <si>
    <t>ALTRE RISORSE FONDO PRODUTTIVITÀ / PARTE FISSA</t>
  </si>
  <si>
    <t>F984</t>
  </si>
  <si>
    <t>QUOTE PER LA PROGETTAZIONE (ART. 92 CC. 5-6  D.LGS. 163/06)</t>
  </si>
  <si>
    <t>F930</t>
  </si>
  <si>
    <t>SPEC. DISP. DI LEGGE (ART. 30 C. 3 L. B CCNL 02-05)</t>
  </si>
  <si>
    <t>F12A</t>
  </si>
  <si>
    <t>PROGRAMMI CONCORDATI (ART. 30 C. 3 L. C CCNL 02-05)</t>
  </si>
  <si>
    <t>F13A</t>
  </si>
  <si>
    <t>ECONOMIE DI GESTIONE (ART. 30 C. 3 L. D CCNL 02-05)</t>
  </si>
  <si>
    <t>F14A</t>
  </si>
  <si>
    <t>RIA ACC. PERS. CESS. ANNO PREC(ART.3 C.3 L.A P.2 CCNL 00-01)</t>
  </si>
  <si>
    <t>F75G</t>
  </si>
  <si>
    <t>ALTRE RISORSE FONDO PRODUTTIVITÀ / PARTE VARIABILE</t>
  </si>
  <si>
    <t>F988</t>
  </si>
  <si>
    <t>SCHEDA UNIFICATA EX ART. 40 BIS, COMMA 3 DEL D.LGS. N.165/2001:</t>
  </si>
  <si>
    <t>SQUADRATURA 10</t>
  </si>
  <si>
    <t>"SPECIFICHE INFORMAZIONI SULLA CONTRATTAZIONE INTEGRATIVA"</t>
  </si>
  <si>
    <t>INCONGRUENZA 16</t>
  </si>
  <si>
    <t>MACROCATEGORIA: MEDICI</t>
  </si>
  <si>
    <t>Contatore</t>
  </si>
  <si>
    <t>GEN</t>
  </si>
  <si>
    <t>FONDO RELATIVO ALL'ANNO DI RILEVAZIONE / TEMPISTICA DELLA C.I.</t>
  </si>
  <si>
    <t>Cod_sez</t>
  </si>
  <si>
    <t>Cod_dom</t>
  </si>
  <si>
    <t>Tipo_dom</t>
  </si>
  <si>
    <t>GEN172</t>
  </si>
  <si>
    <t>FLAG</t>
  </si>
  <si>
    <t>L'amministrazione, alla data di compilazione/rettifica della presente scheda, ha contezza formale e certificata dall'organo di controllo del limite di spesa rappresentato dal fondo/i per la contrattazione integrativa dell'anno di rilevazione (S/N)?</t>
  </si>
  <si>
    <t>S</t>
  </si>
  <si>
    <t>GEN207</t>
  </si>
  <si>
    <t>È prevista una certificazione disgiunta per le risorse (costituzione) e per gli impieghi (contratto integrativo) secondo quanto raccomandato dalla circolare RGS n. 25/2012 (S/N)?</t>
  </si>
  <si>
    <t>N</t>
  </si>
  <si>
    <t>GEN196</t>
  </si>
  <si>
    <t>DATE</t>
  </si>
  <si>
    <t>Data di certificazione della costituzione del fondo/i specificamente riferita all'anno di rilevazione (art. 40-bis, c.1 del Dlgs 165/2001)</t>
  </si>
  <si>
    <t>GEN204</t>
  </si>
  <si>
    <t>Data di certificazione del contratto integrativo economico specificamente riferito al fondo/i dell'anno di rilevazione (art. 40-bis, c.1 del Dlgs 165/2001)</t>
  </si>
  <si>
    <t>GEN195</t>
  </si>
  <si>
    <t>INT</t>
  </si>
  <si>
    <t>Annualità di ritardo nella certificazione del fondo/i contrattazione integrativa alla compilazione/rettifica della presente scheda (0=almeno costituzione fondo/i anno rilevazione certif.; 1=almeno costituzione fondo/i anno precedente certif. ecc.)</t>
  </si>
  <si>
    <t>LEG</t>
  </si>
  <si>
    <t>RISPETTO DI SPECIFICI LIMITI DI LEGGE ALLA C.I.</t>
  </si>
  <si>
    <t>LEG144</t>
  </si>
  <si>
    <t>Importo del fondo/i anno 2015 come certificato dall'organo di controllo in sede di validazione fondo/i 2015</t>
  </si>
  <si>
    <t>LEG205</t>
  </si>
  <si>
    <t>Importo del limite 2015 come certificato dall'organo di controllo in sede di validazione del fondo/i dell'anno corrente</t>
  </si>
  <si>
    <t>LEG157</t>
  </si>
  <si>
    <t>Importo della decurtazione permanente ai sensi dell'art. 1, c. 456 della L. 147/2013 apportata al fondo/i dell'anno corrente</t>
  </si>
  <si>
    <t>LEG262</t>
  </si>
  <si>
    <t>Numero di unità di personale assumibile ai sensi dell'art. 1, c. 236 della L. 208/2015 considerate ai fini del calcolo della riduzione da apportare al fondo/i anno corrente</t>
  </si>
  <si>
    <t>LEG146</t>
  </si>
  <si>
    <t>PERC</t>
  </si>
  <si>
    <t>% di riduzione proporzionale effettivamente applicata al fondo/i dell'anno corrente ai fini del rispetto dell'art. 1, c. 236 della L. 208/2015</t>
  </si>
  <si>
    <t>LEG263</t>
  </si>
  <si>
    <t>(eventuale) Importo della decurtazione al fondo/i dell'anno corrente per il recupero delle risorse erogate in eccesso ai sensi dell'art. 40, c. 3-quinquies del Dlgs 165/2001</t>
  </si>
  <si>
    <t>LEG290</t>
  </si>
  <si>
    <t>(eventuale) Importo della decurtazione operata complessivamente sui fondi per la contrattazione integrativa dell'anno corrente a seguito della rideterminazione delle strutture ai sensi dell'art. 9-quinquies del DL 78/2015</t>
  </si>
  <si>
    <t>ORG</t>
  </si>
  <si>
    <t>ORGANIZZAZIONE E INCARICHI</t>
  </si>
  <si>
    <t>ORG138</t>
  </si>
  <si>
    <t>Numero di incarichi di struttura complessa effettivamente coperti al 31.12 dell'anno di rilevazione</t>
  </si>
  <si>
    <t>ORG166</t>
  </si>
  <si>
    <t>Valore medio su base annua della retribuzione di posizione - parte variabile aziendale - incarichi di struttura complessa</t>
  </si>
  <si>
    <t>ORG132</t>
  </si>
  <si>
    <t>Numero di incarichi di struttura semplice effettivamente coperti al 31.12 dell'anno di rilevazione</t>
  </si>
  <si>
    <t>ORG143</t>
  </si>
  <si>
    <t>Valore medio su base annua della retribuzione di posizione - parte variabile aziendale - incarichi di struttura semplice</t>
  </si>
  <si>
    <t>ORG202</t>
  </si>
  <si>
    <t>Numero degli incarichi di cui all'art. 27, c. 1, lett. c) e d) del Ccnl 8.6.2000 effettivamente coperti al 31.12 dell'anno di rilevazione</t>
  </si>
  <si>
    <t>ORG130</t>
  </si>
  <si>
    <t>Valore medio su base annua della retribuzione di posizione - parte variabile aziendale - per incarichi di cui all'art. 27, c. 1, lett. c) e d) del Ccnl 8.6.2000</t>
  </si>
  <si>
    <t>ORG271</t>
  </si>
  <si>
    <t>Numero di posizioni dirigenziali effettivamente coperte alla data del 31.12 dell'anno di rilevazione con incarico ad interim</t>
  </si>
  <si>
    <t>ORG272</t>
  </si>
  <si>
    <t>Valore medio su base annua della retribuzione per gli incarichi dirigenziali ad interim (risultato)</t>
  </si>
  <si>
    <t>PRD</t>
  </si>
  <si>
    <t>PRODUTTIVITA' / RISULTATO</t>
  </si>
  <si>
    <t>PRD137</t>
  </si>
  <si>
    <t>Importo totale della retribuzione di risultato erogata a valere sul fondo dell'anno di rilevazione</t>
  </si>
  <si>
    <t>PRD115</t>
  </si>
  <si>
    <t>Importo totale della retribuzione di risultato non erogata a seguito della valutazione non piena con riferimento al fondo dell'anno di rilevazione</t>
  </si>
  <si>
    <t>PRD159</t>
  </si>
  <si>
    <t>Le retribuzioni di risultato sono correlate alla valutazione della prestazione dei dirigenti (S/N)?</t>
  </si>
  <si>
    <t>PRD273</t>
  </si>
  <si>
    <t>Sono utilizzati indicatori di risultato attinenti all'Ufficio o all'Ente nel suo complesso per la valutazione della retribuzione di risultato (S/N)?</t>
  </si>
  <si>
    <t>PRD274</t>
  </si>
  <si>
    <t>Sono utilizzati giudizi del nucleo di valutazione o di altro analogo organismo per la valutazione della retribuzione di risultato (S/N)?</t>
  </si>
  <si>
    <t>PRD275</t>
  </si>
  <si>
    <t>Sono utilizzati ai fini della valutazione dei dirigenti meccanismi di confronto con le performance di altri enti (benchmarking) (S/N)?</t>
  </si>
  <si>
    <t>INF</t>
  </si>
  <si>
    <t>INFORMAZIONI / CHIARIMENTI</t>
  </si>
  <si>
    <t>INF209</t>
  </si>
  <si>
    <t>NOTE</t>
  </si>
  <si>
    <t>Informazioni/chiarimenti da parte dell'Organo di controllo (max 1.500 caratteri)</t>
  </si>
  <si>
    <t>INF127</t>
  </si>
  <si>
    <t>Informazioni/chiarimenti da parte dell'Amministrazione (max 1.500 caratteri)</t>
  </si>
  <si>
    <t xml:space="preserve">     </t>
  </si>
  <si>
    <t>MACROCATEGORIA: DIRIGENTI NON MEDICI</t>
  </si>
  <si>
    <t>ORG301</t>
  </si>
  <si>
    <t>Numero degli incarichi di dirigente delle professioni sanitarie al 31.12 dell'anno di rilevazione</t>
  </si>
  <si>
    <t>ORG302</t>
  </si>
  <si>
    <t>Valore medio su base annua della retribuzione di posizione - parte variabile aziendale - degli incarichi di dirigente delle professioni sanitarie</t>
  </si>
  <si>
    <t>MACROCATEGORIA: PERSONALE NON DIRIGENTE</t>
  </si>
  <si>
    <t>ORG190</t>
  </si>
  <si>
    <t>Numero totale delle posizioni organizzative ai sensi degli artt. 20, 21 e 36 del Ccnl 7.4.1999 previste nell’ordinamento</t>
  </si>
  <si>
    <t>ORG145</t>
  </si>
  <si>
    <t>Numero di posizioni organizzative effettivamente coperte alla data del 31.12 dell'anno di rilevazione per la fascia più elevata</t>
  </si>
  <si>
    <t>ORG160</t>
  </si>
  <si>
    <t>Numero di posizioni organizzative effettivamente coperte alla data del 31.12 dell'anno di rilevazione per la fascia meno elevata</t>
  </si>
  <si>
    <t>ORG154</t>
  </si>
  <si>
    <t>Numero di posizioni organizzative effettivamente coperte alla data del 31.12 dell'anno di rilevazione per le restanti fasce</t>
  </si>
  <si>
    <t>ORG292</t>
  </si>
  <si>
    <t>Valore unitario su base annua dell'indennità di funzione delle posizioni organizzative previsto per la fascia più elevata</t>
  </si>
  <si>
    <t>ORG295</t>
  </si>
  <si>
    <t>Valore unitario su base annua dell'indennità di funzione delle posizioni organizzative previsto per la fascia meno elevata</t>
  </si>
  <si>
    <t>ORG294</t>
  </si>
  <si>
    <t>Valore unitario su base annua dell'indennità di funzione delle posizioni organizzative previsto per le restanti fasce (valore medio)</t>
  </si>
  <si>
    <t>ORG293</t>
  </si>
  <si>
    <t>Numero complessivo degli incarichi di coordinamento di cui all'art. 10 del Ccnl 20.9.2001 in essere al 31.12 dell'anno di rilevazione (escluse le indennità di prima applicazione non più corrispondenti ad incarichi operativi)</t>
  </si>
  <si>
    <t>ORG291</t>
  </si>
  <si>
    <t>Valore medio su base annua dell'indennità di coordinamento di cui all'art. 10 del Ccnl 20.9.2001 (parte fissa e parte variabile, escluse le indennità di prima applicazione non più corrispondenti ad incarichi operativi)</t>
  </si>
  <si>
    <t>PEO</t>
  </si>
  <si>
    <t>PROGRESSIONI ECONOMICHE ORIZZONTALI A VALERE SUL FONDO DELL'ANNO DI RILEVAZIONE</t>
  </si>
  <si>
    <t>PEO176</t>
  </si>
  <si>
    <t>E' stata verificata la sussistenza del requisito di cui all'art. 3, c. 1 del Ccnl 10.4.2008 secondo la disciplina di cui all'art. 35 del Ccnl 7.4.1999?</t>
  </si>
  <si>
    <t>PEO111</t>
  </si>
  <si>
    <t>Numero dei dipendenti che hanno concorso alle procedure per le PEO a valere sul fondo dell'anno di rilevazione</t>
  </si>
  <si>
    <t>PEO188</t>
  </si>
  <si>
    <t>Numero totale delle PEO effettuate a valere sul fondo dell'anno di rilevazione</t>
  </si>
  <si>
    <t>PEO119</t>
  </si>
  <si>
    <t>Le PEO riferite all'anno di rilevazione hanno rispettato il principio di selettività ai sensi dell'art. 23, c. 2 del Dlgs 150/2009 (S/N)?</t>
  </si>
  <si>
    <t>PEO266</t>
  </si>
  <si>
    <t>Le PEO riferite all'anno di rilevazione hanno rispettato il principio di non retrodatazione oltre il 1 gennaio dell'anno di conclusione del procedimento (S/N)?</t>
  </si>
  <si>
    <t>PEO133</t>
  </si>
  <si>
    <t>Importo delle risorse destinate alle PEO contrattate e certificate a valere sul fondo dell'anno di rilevazione</t>
  </si>
  <si>
    <t>PRD164</t>
  </si>
  <si>
    <t>Importo totale della produttività individuale erogata a valere sul fondo dell'anno di rilevazione</t>
  </si>
  <si>
    <t>PRD210</t>
  </si>
  <si>
    <t>Importo totale della produttività collettiva erogata a valere sul fondo dell'anno di rilevazione</t>
  </si>
  <si>
    <t>PRD162</t>
  </si>
  <si>
    <t>Importo totale della produttività non erogata a seguito della valutazione non piena con riferimento al fondo dell'anno di rilevazione</t>
  </si>
  <si>
    <t>PRD298</t>
  </si>
  <si>
    <t>Importo totale della retribuzione di risultato delle posizioni organizzative erogato a valere sul fondo dell'anno di rilevazione</t>
  </si>
  <si>
    <t>PRD297</t>
  </si>
  <si>
    <t>Importo totale della retribuzione di risultato delle posizioni organizzative non erogato a seguito della valutazione non piena con riferimento al fondo dell'anno di rilevazione</t>
  </si>
</sst>
</file>

<file path=xl/styles.xml><?xml version="1.0" encoding="utf-8"?>
<styleSheet xmlns="http://schemas.openxmlformats.org/spreadsheetml/2006/main">
  <numFmts count="7">
    <numFmt numFmtId="41" formatCode="_-* #,##0_-;\-* #,##0_-;_-* &quot;-&quot;_-;_-@_-"/>
    <numFmt numFmtId="43" formatCode="_-* #,##0.00_-;\-* #,##0.00_-;_-* &quot;-&quot;??_-;_-@_-"/>
    <numFmt numFmtId="164" formatCode=";;;"/>
    <numFmt numFmtId="165" formatCode="#,###"/>
    <numFmt numFmtId="166" formatCode="General_)"/>
    <numFmt numFmtId="167" formatCode="[$€]\ #,##0;[Red]\-[$€]\ #,##0"/>
    <numFmt numFmtId="168" formatCode="_-&quot;L.&quot;\ * #,##0_-;\-&quot;L.&quot;\ * #,##0_-;_-&quot;L.&quot;\ * &quot;-&quot;_-;_-@_-"/>
  </numFmts>
  <fonts count="65">
    <font>
      <sz val="10"/>
      <name val="MS Sans Serif"/>
    </font>
    <font>
      <sz val="8"/>
      <name val="Helv"/>
    </font>
    <font>
      <b/>
      <sz val="18"/>
      <name val="Times New Roman"/>
      <family val="1"/>
    </font>
    <font>
      <b/>
      <sz val="12"/>
      <name val="Arial"/>
      <family val="2"/>
    </font>
    <font>
      <sz val="8"/>
      <name val="Arial"/>
      <family val="2"/>
    </font>
    <font>
      <sz val="8"/>
      <color theme="0"/>
      <name val="Arial"/>
      <family val="2"/>
    </font>
    <font>
      <b/>
      <sz val="9"/>
      <name val="Arial"/>
      <family val="2"/>
    </font>
    <font>
      <b/>
      <i/>
      <sz val="12"/>
      <name val="Arial"/>
      <family val="2"/>
    </font>
    <font>
      <sz val="14"/>
      <name val="Helv"/>
    </font>
    <font>
      <b/>
      <sz val="10"/>
      <name val="Arial"/>
      <family val="2"/>
    </font>
    <font>
      <b/>
      <sz val="14"/>
      <name val="Helv"/>
    </font>
    <font>
      <b/>
      <sz val="8"/>
      <color theme="1"/>
      <name val="Helv"/>
    </font>
    <font>
      <i/>
      <sz val="8"/>
      <name val="Arial"/>
      <family val="2"/>
    </font>
    <font>
      <sz val="7"/>
      <name val="MS Serif"/>
      <family val="1"/>
    </font>
    <font>
      <b/>
      <sz val="14"/>
      <color indexed="10"/>
      <name val="Helv"/>
    </font>
    <font>
      <sz val="10"/>
      <name val="MS Sans Serif"/>
      <family val="2"/>
    </font>
    <font>
      <b/>
      <sz val="10"/>
      <color rgb="FFFF0000"/>
      <name val="Arial"/>
      <family val="2"/>
    </font>
    <font>
      <sz val="12"/>
      <name val="Cambria"/>
      <family val="1"/>
    </font>
    <font>
      <i/>
      <sz val="10"/>
      <name val="Arial"/>
      <family val="2"/>
    </font>
    <font>
      <b/>
      <sz val="8"/>
      <name val="Arial"/>
      <family val="2"/>
    </font>
    <font>
      <b/>
      <i/>
      <sz val="10"/>
      <name val="Arial"/>
      <family val="2"/>
    </font>
    <font>
      <sz val="8"/>
      <color theme="1"/>
      <name val="Helv"/>
    </font>
    <font>
      <b/>
      <sz val="8"/>
      <name val="Helv"/>
    </font>
    <font>
      <sz val="8"/>
      <color theme="0"/>
      <name val="Helv"/>
    </font>
    <font>
      <sz val="8"/>
      <color indexed="8"/>
      <name val="Trebuchet MS"/>
      <family val="2"/>
    </font>
    <font>
      <b/>
      <sz val="18"/>
      <color indexed="8"/>
      <name val="Arial"/>
      <family val="2"/>
    </font>
    <font>
      <b/>
      <sz val="8"/>
      <color indexed="8"/>
      <name val="Arial"/>
      <family val="2"/>
    </font>
    <font>
      <sz val="10"/>
      <name val="Courier"/>
      <family val="3"/>
    </font>
    <font>
      <sz val="10"/>
      <name val="Arial"/>
      <family val="2"/>
    </font>
    <font>
      <sz val="8"/>
      <name val="Courier"/>
      <family val="3"/>
    </font>
    <font>
      <b/>
      <sz val="16"/>
      <name val="Arial"/>
      <family val="2"/>
    </font>
    <font>
      <sz val="15"/>
      <name val="Arial"/>
      <family val="2"/>
    </font>
    <font>
      <sz val="15"/>
      <name val="Times New Roman"/>
      <family val="1"/>
    </font>
    <font>
      <b/>
      <i/>
      <sz val="12"/>
      <color theme="1"/>
      <name val="Arial"/>
      <family val="2"/>
    </font>
    <font>
      <b/>
      <sz val="15"/>
      <name val="Arial"/>
      <family val="2"/>
    </font>
    <font>
      <sz val="12"/>
      <name val="Courier"/>
      <family val="3"/>
    </font>
    <font>
      <sz val="18"/>
      <color theme="1"/>
      <name val="Arial"/>
      <family val="2"/>
    </font>
    <font>
      <sz val="16"/>
      <color theme="1"/>
      <name val="Arial"/>
      <family val="2"/>
    </font>
    <font>
      <sz val="11"/>
      <color theme="1"/>
      <name val="Arial"/>
      <family val="2"/>
    </font>
    <font>
      <sz val="12"/>
      <color theme="1"/>
      <name val="Arial"/>
      <family val="2"/>
    </font>
    <font>
      <u/>
      <sz val="12"/>
      <name val="Arial"/>
      <family val="2"/>
    </font>
    <font>
      <u/>
      <sz val="13"/>
      <name val="Arial"/>
      <family val="2"/>
    </font>
    <font>
      <u/>
      <sz val="11"/>
      <name val="Arial"/>
      <family val="2"/>
    </font>
    <font>
      <sz val="10"/>
      <color theme="1"/>
      <name val="Arial"/>
      <family val="2"/>
    </font>
    <font>
      <sz val="9"/>
      <color theme="1"/>
      <name val="Arial"/>
      <family val="2"/>
    </font>
    <font>
      <sz val="8"/>
      <color theme="1"/>
      <name val="Arial"/>
      <family val="2"/>
    </font>
    <font>
      <b/>
      <sz val="12"/>
      <color rgb="FFFF0000"/>
      <name val="Arial"/>
      <family val="2"/>
    </font>
    <font>
      <b/>
      <sz val="12"/>
      <color theme="1"/>
      <name val="Arial"/>
      <family val="2"/>
    </font>
    <font>
      <sz val="12"/>
      <name val="Arial"/>
      <family val="2"/>
    </font>
    <font>
      <sz val="9"/>
      <name val="Arial"/>
      <family val="2"/>
    </font>
    <font>
      <sz val="10"/>
      <color rgb="FFFF0000"/>
      <name val="Arial"/>
      <family val="2"/>
    </font>
    <font>
      <sz val="11"/>
      <name val="Arial"/>
      <family val="2"/>
    </font>
    <font>
      <b/>
      <sz val="9"/>
      <color theme="1"/>
      <name val="Arial"/>
      <family val="2"/>
    </font>
    <font>
      <b/>
      <sz val="10"/>
      <color rgb="FFFF0000"/>
      <name val="Courier"/>
      <family val="3"/>
    </font>
    <font>
      <i/>
      <sz val="10"/>
      <color theme="1"/>
      <name val="Arial"/>
      <family val="2"/>
    </font>
    <font>
      <sz val="8"/>
      <name val="Times New Roman"/>
      <family val="1"/>
    </font>
    <font>
      <sz val="10"/>
      <color theme="1"/>
      <name val="Courier"/>
      <family val="3"/>
    </font>
    <font>
      <b/>
      <sz val="10"/>
      <color theme="1"/>
      <name val="Courier"/>
      <family val="3"/>
    </font>
    <font>
      <sz val="9"/>
      <color rgb="FFFF0000"/>
      <name val="Arial"/>
      <family val="2"/>
    </font>
    <font>
      <sz val="8"/>
      <color rgb="FFFF0000"/>
      <name val="Arial"/>
      <family val="2"/>
    </font>
    <font>
      <b/>
      <sz val="10"/>
      <name val="Courier"/>
      <family val="3"/>
    </font>
    <font>
      <b/>
      <sz val="8"/>
      <color theme="1"/>
      <name val="Arial"/>
      <family val="2"/>
    </font>
    <font>
      <i/>
      <sz val="8"/>
      <color theme="1"/>
      <name val="Arial"/>
      <family val="2"/>
    </font>
    <font>
      <u/>
      <sz val="6.4"/>
      <color indexed="12"/>
      <name val="Helv"/>
    </font>
    <font>
      <sz val="12"/>
      <name val="Times New Roman"/>
      <family val="1"/>
    </font>
  </fonts>
  <fills count="9">
    <fill>
      <patternFill patternType="none"/>
    </fill>
    <fill>
      <patternFill patternType="gray125"/>
    </fill>
    <fill>
      <patternFill patternType="gray0625"/>
    </fill>
    <fill>
      <patternFill patternType="solid">
        <fgColor indexed="49"/>
        <bgColor indexed="64"/>
      </patternFill>
    </fill>
    <fill>
      <patternFill patternType="solid">
        <fgColor indexed="22"/>
        <bgColor indexed="64"/>
      </patternFill>
    </fill>
    <fill>
      <patternFill patternType="solid">
        <fgColor theme="0"/>
        <bgColor indexed="64"/>
      </patternFill>
    </fill>
    <fill>
      <patternFill patternType="gray0625">
        <fgColor indexed="26"/>
        <bgColor indexed="26"/>
      </patternFill>
    </fill>
    <fill>
      <patternFill patternType="solid">
        <fgColor theme="0" tint="-0.14999847407452621"/>
        <bgColor indexed="64"/>
      </patternFill>
    </fill>
    <fill>
      <patternFill patternType="solid">
        <fgColor indexed="9"/>
      </patternFill>
    </fill>
  </fills>
  <borders count="5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theme="1"/>
      </top>
      <bottom/>
      <diagonal/>
    </border>
    <border>
      <left/>
      <right style="medium">
        <color theme="1"/>
      </right>
      <top style="medium">
        <color theme="1"/>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theme="1"/>
      </left>
      <right/>
      <top style="medium">
        <color theme="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1"/>
      </left>
      <right/>
      <top/>
      <bottom/>
      <diagonal/>
    </border>
    <border>
      <left/>
      <right style="medium">
        <color theme="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6">
    <xf numFmtId="0" fontId="0" fillId="0" borderId="0"/>
    <xf numFmtId="0" fontId="1" fillId="0" borderId="0"/>
    <xf numFmtId="0" fontId="15" fillId="0" borderId="0"/>
    <xf numFmtId="0" fontId="1" fillId="0" borderId="0"/>
    <xf numFmtId="0" fontId="24" fillId="0" borderId="0"/>
    <xf numFmtId="0" fontId="27" fillId="0" borderId="0"/>
    <xf numFmtId="0" fontId="63" fillId="0" borderId="0" applyNumberFormat="0" applyFill="0" applyBorder="0" applyAlignment="0" applyProtection="0">
      <alignment vertical="top"/>
      <protection locked="0"/>
    </xf>
    <xf numFmtId="167" fontId="1" fillId="0" borderId="0" applyFont="0" applyFill="0" applyBorder="0" applyAlignment="0" applyProtection="0"/>
    <xf numFmtId="41" fontId="64" fillId="0" borderId="0" applyFont="0" applyFill="0" applyBorder="0" applyAlignment="0" applyProtection="0"/>
    <xf numFmtId="40" fontId="15" fillId="0" borderId="0" applyFont="0" applyFill="0" applyBorder="0" applyAlignment="0" applyProtection="0"/>
    <xf numFmtId="40" fontId="15" fillId="0" borderId="0" applyFont="0" applyFill="0" applyBorder="0" applyAlignment="0" applyProtection="0"/>
    <xf numFmtId="0" fontId="1" fillId="0" borderId="0"/>
    <xf numFmtId="0" fontId="28" fillId="0" borderId="0"/>
    <xf numFmtId="9" fontId="15" fillId="0" borderId="0" applyFont="0" applyFill="0" applyBorder="0" applyAlignment="0" applyProtection="0"/>
    <xf numFmtId="9" fontId="15" fillId="0" borderId="0" applyFont="0" applyFill="0" applyBorder="0" applyAlignment="0" applyProtection="0"/>
    <xf numFmtId="168" fontId="64" fillId="0" borderId="0" applyFont="0" applyFill="0" applyBorder="0" applyAlignment="0" applyProtection="0"/>
  </cellStyleXfs>
  <cellXfs count="352">
    <xf numFmtId="0" fontId="0" fillId="0" borderId="0" xfId="0"/>
    <xf numFmtId="0" fontId="2" fillId="0" borderId="0" xfId="1" applyFont="1" applyBorder="1" applyAlignment="1" applyProtection="1">
      <alignment horizontal="left" vertical="top" wrapText="1"/>
      <protection hidden="1"/>
    </xf>
    <xf numFmtId="0" fontId="2" fillId="0" borderId="0" xfId="1" applyFont="1" applyBorder="1" applyAlignment="1" applyProtection="1">
      <alignment horizontal="left" vertical="top" wrapText="1"/>
      <protection hidden="1"/>
    </xf>
    <xf numFmtId="0" fontId="3" fillId="0" borderId="0" xfId="1" applyFont="1" applyAlignment="1" applyProtection="1">
      <alignment horizontal="right" vertical="top"/>
      <protection hidden="1"/>
    </xf>
    <xf numFmtId="164" fontId="4" fillId="0" borderId="0" xfId="1" applyNumberFormat="1" applyFont="1" applyBorder="1" applyProtection="1">
      <protection hidden="1"/>
    </xf>
    <xf numFmtId="0" fontId="4" fillId="0" borderId="0" xfId="1" applyFont="1" applyBorder="1" applyProtection="1">
      <protection hidden="1"/>
    </xf>
    <xf numFmtId="0" fontId="4" fillId="0" borderId="0" xfId="1" applyFont="1" applyProtection="1">
      <protection hidden="1"/>
    </xf>
    <xf numFmtId="0" fontId="1" fillId="0" borderId="0" xfId="1" applyProtection="1">
      <protection hidden="1"/>
    </xf>
    <xf numFmtId="0" fontId="5" fillId="0" borderId="0" xfId="1" applyFont="1" applyProtection="1">
      <protection hidden="1"/>
    </xf>
    <xf numFmtId="0" fontId="6" fillId="0" borderId="1" xfId="1" applyFont="1" applyBorder="1" applyAlignment="1" applyProtection="1">
      <alignment horizontal="left" vertical="center" wrapText="1"/>
      <protection hidden="1"/>
    </xf>
    <xf numFmtId="0" fontId="7" fillId="0" borderId="2" xfId="1" applyFont="1" applyFill="1" applyBorder="1" applyAlignment="1" applyProtection="1">
      <alignment horizontal="left" vertical="center" wrapText="1"/>
      <protection hidden="1"/>
    </xf>
    <xf numFmtId="0" fontId="7" fillId="0" borderId="3" xfId="1" applyFont="1" applyFill="1" applyBorder="1" applyAlignment="1" applyProtection="1">
      <alignment horizontal="left" vertical="center" wrapText="1"/>
      <protection hidden="1"/>
    </xf>
    <xf numFmtId="0" fontId="8" fillId="0" borderId="4" xfId="1" applyFont="1" applyBorder="1" applyAlignment="1" applyProtection="1">
      <protection hidden="1"/>
    </xf>
    <xf numFmtId="0" fontId="7" fillId="0" borderId="5" xfId="1" applyFont="1" applyFill="1" applyBorder="1" applyAlignment="1" applyProtection="1">
      <alignment horizontal="center" vertical="center" wrapText="1"/>
      <protection hidden="1"/>
    </xf>
    <xf numFmtId="0" fontId="7" fillId="0" borderId="6" xfId="1" applyFont="1" applyFill="1" applyBorder="1" applyAlignment="1" applyProtection="1">
      <alignment horizontal="center" vertical="center" wrapText="1"/>
      <protection hidden="1"/>
    </xf>
    <xf numFmtId="0" fontId="9" fillId="0" borderId="7" xfId="1" applyFont="1" applyFill="1" applyBorder="1" applyAlignment="1" applyProtection="1">
      <alignment horizontal="centerContinuous" vertical="center" wrapText="1"/>
      <protection hidden="1"/>
    </xf>
    <xf numFmtId="0" fontId="4" fillId="0" borderId="8" xfId="1" applyFont="1" applyFill="1" applyBorder="1" applyAlignment="1" applyProtection="1">
      <alignment horizontal="centerContinuous"/>
      <protection hidden="1"/>
    </xf>
    <xf numFmtId="0" fontId="1" fillId="0" borderId="9" xfId="1" applyBorder="1" applyAlignment="1" applyProtection="1">
      <alignment horizontal="centerContinuous" vertical="center"/>
      <protection hidden="1"/>
    </xf>
    <xf numFmtId="0" fontId="1" fillId="2" borderId="10" xfId="1" applyFill="1" applyBorder="1" applyProtection="1">
      <protection hidden="1"/>
    </xf>
    <xf numFmtId="0" fontId="1" fillId="0" borderId="8" xfId="1" applyBorder="1" applyAlignment="1" applyProtection="1">
      <alignment horizontal="centerContinuous" vertical="center"/>
      <protection hidden="1"/>
    </xf>
    <xf numFmtId="0" fontId="4" fillId="0" borderId="9" xfId="1" applyFont="1" applyFill="1" applyBorder="1" applyAlignment="1" applyProtection="1">
      <alignment horizontal="centerContinuous" vertical="center"/>
      <protection hidden="1"/>
    </xf>
    <xf numFmtId="0" fontId="10" fillId="0" borderId="11" xfId="1" applyFont="1" applyFill="1" applyBorder="1" applyAlignment="1" applyProtection="1">
      <alignment horizontal="center" vertical="center" wrapText="1"/>
      <protection hidden="1"/>
    </xf>
    <xf numFmtId="0" fontId="10" fillId="0" borderId="5" xfId="1" applyFont="1" applyFill="1" applyBorder="1" applyAlignment="1" applyProtection="1">
      <alignment horizontal="center" vertical="center" wrapText="1"/>
      <protection hidden="1"/>
    </xf>
    <xf numFmtId="0" fontId="10" fillId="0" borderId="6" xfId="1" applyFont="1" applyFill="1" applyBorder="1" applyAlignment="1" applyProtection="1">
      <alignment horizontal="center" vertical="center" wrapText="1"/>
      <protection hidden="1"/>
    </xf>
    <xf numFmtId="0" fontId="11" fillId="0" borderId="0" xfId="1" applyFont="1" applyProtection="1">
      <protection hidden="1"/>
    </xf>
    <xf numFmtId="0" fontId="4" fillId="0" borderId="12" xfId="1" applyFont="1" applyFill="1" applyBorder="1" applyAlignment="1" applyProtection="1">
      <alignment horizontal="centerContinuous"/>
      <protection hidden="1"/>
    </xf>
    <xf numFmtId="0" fontId="12" fillId="0" borderId="13" xfId="1" applyFont="1" applyFill="1" applyBorder="1" applyAlignment="1" applyProtection="1">
      <alignment horizontal="center"/>
      <protection hidden="1"/>
    </xf>
    <xf numFmtId="0" fontId="4" fillId="0" borderId="13" xfId="1" applyFont="1" applyFill="1" applyBorder="1" applyAlignment="1" applyProtection="1">
      <alignment horizontal="centerContinuous"/>
      <protection hidden="1"/>
    </xf>
    <xf numFmtId="0" fontId="13" fillId="2" borderId="14" xfId="1" applyFont="1" applyFill="1" applyBorder="1" applyAlignment="1" applyProtection="1">
      <alignment horizontal="center" vertical="center" wrapText="1"/>
      <protection hidden="1"/>
    </xf>
    <xf numFmtId="0" fontId="12" fillId="0" borderId="15" xfId="1" applyFont="1" applyFill="1" applyBorder="1" applyAlignment="1" applyProtection="1">
      <alignment horizontal="center"/>
      <protection hidden="1"/>
    </xf>
    <xf numFmtId="0" fontId="4" fillId="0" borderId="16" xfId="1" applyFont="1" applyFill="1" applyBorder="1" applyAlignment="1" applyProtection="1">
      <alignment horizontal="centerContinuous"/>
      <protection hidden="1"/>
    </xf>
    <xf numFmtId="0" fontId="10" fillId="0" borderId="17" xfId="1" applyFont="1" applyFill="1" applyBorder="1" applyAlignment="1" applyProtection="1">
      <alignment horizontal="center" vertical="center" wrapText="1"/>
      <protection hidden="1"/>
    </xf>
    <xf numFmtId="0" fontId="10" fillId="0" borderId="0" xfId="1" applyFont="1" applyFill="1" applyBorder="1" applyAlignment="1" applyProtection="1">
      <alignment horizontal="center" vertical="center" wrapText="1"/>
      <protection hidden="1"/>
    </xf>
    <xf numFmtId="0" fontId="10" fillId="0" borderId="18" xfId="1" applyFont="1" applyFill="1" applyBorder="1" applyAlignment="1" applyProtection="1">
      <alignment horizontal="center" vertical="center" wrapText="1"/>
      <protection hidden="1"/>
    </xf>
    <xf numFmtId="0" fontId="14" fillId="0" borderId="0" xfId="1" applyFont="1" applyBorder="1" applyAlignment="1" applyProtection="1">
      <alignment vertical="center" wrapText="1"/>
      <protection hidden="1"/>
    </xf>
    <xf numFmtId="0" fontId="16" fillId="0" borderId="0" xfId="2" applyFont="1" applyAlignment="1" applyProtection="1">
      <alignment horizontal="centerContinuous" vertical="center"/>
      <protection hidden="1"/>
    </xf>
    <xf numFmtId="0" fontId="17" fillId="0" borderId="0" xfId="1" applyFont="1" applyFill="1" applyBorder="1" applyAlignment="1" applyProtection="1">
      <alignment horizontal="centerContinuous" vertical="center"/>
    </xf>
    <xf numFmtId="0" fontId="1" fillId="0" borderId="0" xfId="1" applyAlignment="1" applyProtection="1">
      <alignment horizontal="centerContinuous" vertical="center"/>
    </xf>
    <xf numFmtId="0" fontId="9" fillId="0" borderId="19" xfId="0" applyFont="1" applyFill="1" applyBorder="1" applyAlignment="1" applyProtection="1">
      <alignment horizontal="left" wrapText="1"/>
    </xf>
    <xf numFmtId="0" fontId="9" fillId="0" borderId="20" xfId="0" applyFont="1" applyFill="1" applyBorder="1" applyAlignment="1" applyProtection="1">
      <alignment horizontal="left"/>
    </xf>
    <xf numFmtId="0" fontId="9" fillId="0" borderId="21" xfId="0" applyFont="1" applyFill="1" applyBorder="1" applyAlignment="1" applyProtection="1">
      <alignment horizontal="left"/>
    </xf>
    <xf numFmtId="0" fontId="16" fillId="0" borderId="0" xfId="2" applyFont="1" applyAlignment="1" applyProtection="1">
      <alignment horizontal="center" vertical="center"/>
      <protection hidden="1"/>
    </xf>
    <xf numFmtId="0" fontId="9" fillId="0" borderId="19" xfId="0" applyFont="1" applyFill="1" applyBorder="1" applyAlignment="1" applyProtection="1">
      <alignment horizontal="left" wrapText="1"/>
    </xf>
    <xf numFmtId="0" fontId="9" fillId="0" borderId="20" xfId="0" applyFont="1" applyFill="1" applyBorder="1" applyAlignment="1" applyProtection="1">
      <alignment horizontal="left"/>
    </xf>
    <xf numFmtId="0" fontId="9" fillId="0" borderId="21" xfId="0" applyFont="1" applyFill="1" applyBorder="1" applyAlignment="1" applyProtection="1">
      <alignment horizontal="left"/>
    </xf>
    <xf numFmtId="0" fontId="4" fillId="0" borderId="12" xfId="1" applyFont="1" applyFill="1" applyBorder="1" applyAlignment="1" applyProtection="1">
      <alignment horizontal="left"/>
      <protection hidden="1"/>
    </xf>
    <xf numFmtId="3" fontId="1" fillId="0" borderId="16" xfId="1" applyNumberFormat="1" applyFill="1" applyBorder="1" applyAlignment="1" applyProtection="1">
      <protection locked="0"/>
    </xf>
    <xf numFmtId="0" fontId="1" fillId="2" borderId="14" xfId="1" applyFill="1" applyBorder="1" applyProtection="1">
      <protection hidden="1"/>
    </xf>
    <xf numFmtId="0" fontId="4" fillId="0" borderId="0" xfId="1" applyFont="1" applyFill="1" applyBorder="1" applyAlignment="1" applyProtection="1">
      <alignment horizontal="center"/>
    </xf>
    <xf numFmtId="0" fontId="12" fillId="0" borderId="0" xfId="1" applyFont="1" applyFill="1" applyBorder="1" applyAlignment="1" applyProtection="1">
      <alignment horizontal="center"/>
    </xf>
    <xf numFmtId="3" fontId="1" fillId="0" borderId="0" xfId="1" applyNumberFormat="1" applyAlignment="1" applyProtection="1">
      <alignment horizontal="center" vertical="center"/>
    </xf>
    <xf numFmtId="0" fontId="4" fillId="0" borderId="0" xfId="2" applyFont="1" applyFill="1" applyBorder="1" applyAlignment="1" applyProtection="1">
      <alignment horizontal="left"/>
    </xf>
    <xf numFmtId="0" fontId="1" fillId="0" borderId="0" xfId="1" applyProtection="1"/>
    <xf numFmtId="0" fontId="10" fillId="0" borderId="22" xfId="1" applyFont="1" applyFill="1" applyBorder="1" applyAlignment="1" applyProtection="1">
      <alignment horizontal="center" vertical="center" wrapText="1"/>
      <protection hidden="1"/>
    </xf>
    <xf numFmtId="0" fontId="10" fillId="0" borderId="23" xfId="1" applyFont="1" applyFill="1" applyBorder="1" applyAlignment="1" applyProtection="1">
      <alignment horizontal="center" vertical="center" wrapText="1"/>
      <protection hidden="1"/>
    </xf>
    <xf numFmtId="0" fontId="10" fillId="0" borderId="24" xfId="1" applyFont="1" applyFill="1" applyBorder="1" applyAlignment="1" applyProtection="1">
      <alignment horizontal="center" vertical="center" wrapText="1"/>
      <protection hidden="1"/>
    </xf>
    <xf numFmtId="0" fontId="7" fillId="0" borderId="25" xfId="0" applyFont="1" applyFill="1" applyBorder="1" applyAlignment="1" applyProtection="1">
      <alignment horizontal="center" vertical="center" wrapText="1"/>
      <protection hidden="1"/>
    </xf>
    <xf numFmtId="0" fontId="7" fillId="0" borderId="26" xfId="0" applyFont="1" applyFill="1" applyBorder="1" applyAlignment="1" applyProtection="1">
      <alignment horizontal="center" vertical="center" wrapText="1"/>
      <protection hidden="1"/>
    </xf>
    <xf numFmtId="0" fontId="18" fillId="0" borderId="27" xfId="1" applyFont="1" applyFill="1" applyBorder="1" applyAlignment="1" applyProtection="1">
      <alignment horizontal="right"/>
      <protection hidden="1"/>
    </xf>
    <xf numFmtId="0" fontId="4" fillId="0" borderId="28" xfId="1" applyFont="1" applyFill="1" applyBorder="1" applyAlignment="1" applyProtection="1">
      <protection hidden="1"/>
    </xf>
    <xf numFmtId="165" fontId="19" fillId="0" borderId="29" xfId="1" applyNumberFormat="1" applyFont="1" applyFill="1" applyBorder="1" applyAlignment="1" applyProtection="1">
      <alignment vertical="center"/>
      <protection hidden="1"/>
    </xf>
    <xf numFmtId="0" fontId="7" fillId="0" borderId="1" xfId="0" applyFont="1" applyFill="1" applyBorder="1" applyAlignment="1" applyProtection="1">
      <alignment horizontal="center" vertical="center" wrapText="1"/>
      <protection hidden="1"/>
    </xf>
    <xf numFmtId="0" fontId="7" fillId="0" borderId="30" xfId="0" applyFont="1" applyFill="1" applyBorder="1" applyAlignment="1" applyProtection="1">
      <alignment horizontal="center" vertical="center" wrapText="1"/>
      <protection hidden="1"/>
    </xf>
    <xf numFmtId="0" fontId="1" fillId="0" borderId="0" xfId="1" applyBorder="1" applyProtection="1">
      <protection hidden="1"/>
    </xf>
    <xf numFmtId="0" fontId="1" fillId="0" borderId="0" xfId="1" applyBorder="1" applyProtection="1"/>
    <xf numFmtId="0" fontId="4" fillId="0" borderId="12" xfId="0" quotePrefix="1" applyFont="1" applyFill="1" applyBorder="1" applyAlignment="1" applyProtection="1">
      <alignment horizontal="left"/>
    </xf>
    <xf numFmtId="0" fontId="20" fillId="0" borderId="31" xfId="1" applyFont="1" applyFill="1" applyBorder="1" applyAlignment="1" applyProtection="1">
      <alignment horizontal="center"/>
      <protection hidden="1"/>
    </xf>
    <xf numFmtId="0" fontId="9" fillId="0" borderId="32" xfId="1" applyFont="1" applyFill="1" applyBorder="1" applyAlignment="1" applyProtection="1">
      <alignment horizontal="left"/>
      <protection hidden="1"/>
    </xf>
    <xf numFmtId="0" fontId="10" fillId="0" borderId="33" xfId="1" applyFont="1" applyBorder="1" applyAlignment="1" applyProtection="1">
      <alignment horizontal="center" vertical="center" wrapText="1"/>
      <protection hidden="1"/>
    </xf>
    <xf numFmtId="0" fontId="10" fillId="0" borderId="25" xfId="1" applyFont="1" applyBorder="1" applyAlignment="1" applyProtection="1">
      <alignment horizontal="center" vertical="center" wrapText="1"/>
      <protection hidden="1"/>
    </xf>
    <xf numFmtId="0" fontId="10" fillId="0" borderId="26" xfId="1" applyFont="1" applyBorder="1" applyAlignment="1" applyProtection="1">
      <alignment horizontal="center" vertical="center" wrapText="1"/>
      <protection hidden="1"/>
    </xf>
    <xf numFmtId="0" fontId="4" fillId="0" borderId="12" xfId="1" applyFont="1" applyFill="1" applyBorder="1" applyAlignment="1" applyProtection="1">
      <alignment horizontal="left"/>
    </xf>
    <xf numFmtId="0" fontId="12" fillId="0" borderId="15" xfId="1" applyFont="1" applyFill="1" applyBorder="1" applyAlignment="1" applyProtection="1">
      <alignment horizontal="center"/>
    </xf>
    <xf numFmtId="0" fontId="9" fillId="0" borderId="34" xfId="1" quotePrefix="1" applyFont="1" applyFill="1" applyBorder="1" applyAlignment="1" applyProtection="1">
      <alignment horizontal="left" wrapText="1"/>
      <protection hidden="1"/>
    </xf>
    <xf numFmtId="0" fontId="9" fillId="0" borderId="8" xfId="1" quotePrefix="1" applyFont="1" applyFill="1" applyBorder="1" applyAlignment="1" applyProtection="1">
      <alignment horizontal="left" wrapText="1"/>
      <protection hidden="1"/>
    </xf>
    <xf numFmtId="0" fontId="9" fillId="0" borderId="9" xfId="1" quotePrefix="1" applyFont="1" applyFill="1" applyBorder="1" applyAlignment="1" applyProtection="1">
      <alignment horizontal="left" wrapText="1"/>
      <protection hidden="1"/>
    </xf>
    <xf numFmtId="0" fontId="10" fillId="0" borderId="35" xfId="1" applyFont="1" applyBorder="1" applyAlignment="1" applyProtection="1">
      <alignment horizontal="center" vertical="center" wrapText="1"/>
      <protection hidden="1"/>
    </xf>
    <xf numFmtId="0" fontId="10" fillId="0" borderId="0" xfId="1" applyFont="1" applyBorder="1" applyAlignment="1" applyProtection="1">
      <alignment horizontal="center" vertical="center" wrapText="1"/>
      <protection hidden="1"/>
    </xf>
    <xf numFmtId="0" fontId="10" fillId="0" borderId="36" xfId="1" applyFont="1" applyBorder="1" applyAlignment="1" applyProtection="1">
      <alignment horizontal="center" vertical="center" wrapText="1"/>
      <protection hidden="1"/>
    </xf>
    <xf numFmtId="0" fontId="12" fillId="0" borderId="13" xfId="1" applyFont="1" applyFill="1" applyBorder="1" applyAlignment="1" applyProtection="1">
      <alignment horizontal="center"/>
    </xf>
    <xf numFmtId="0" fontId="1" fillId="2" borderId="35" xfId="1" applyFill="1" applyBorder="1" applyProtection="1">
      <protection hidden="1"/>
    </xf>
    <xf numFmtId="0" fontId="18" fillId="0" borderId="31" xfId="1" applyFont="1" applyFill="1" applyBorder="1" applyAlignment="1" applyProtection="1">
      <alignment horizontal="right"/>
      <protection hidden="1"/>
    </xf>
    <xf numFmtId="0" fontId="9" fillId="0" borderId="37" xfId="1" applyFont="1" applyFill="1" applyBorder="1" applyAlignment="1" applyProtection="1">
      <protection hidden="1"/>
    </xf>
    <xf numFmtId="165" fontId="19" fillId="0" borderId="38" xfId="1" applyNumberFormat="1" applyFont="1" applyFill="1" applyBorder="1" applyAlignment="1" applyProtection="1">
      <alignment vertical="center"/>
      <protection hidden="1"/>
    </xf>
    <xf numFmtId="0" fontId="18" fillId="0" borderId="19" xfId="1" quotePrefix="1" applyFont="1" applyFill="1" applyBorder="1" applyAlignment="1" applyProtection="1">
      <alignment horizontal="center"/>
      <protection hidden="1"/>
    </xf>
    <xf numFmtId="0" fontId="18" fillId="0" borderId="39" xfId="1" quotePrefix="1" applyFont="1" applyFill="1" applyBorder="1" applyAlignment="1" applyProtection="1">
      <alignment horizontal="center"/>
      <protection hidden="1"/>
    </xf>
    <xf numFmtId="0" fontId="7" fillId="0" borderId="0" xfId="1" applyFont="1" applyFill="1" applyBorder="1" applyAlignment="1" applyProtection="1">
      <alignment horizontal="center" vertical="center" wrapText="1"/>
    </xf>
    <xf numFmtId="0" fontId="9" fillId="0" borderId="2" xfId="0" applyFont="1" applyFill="1" applyBorder="1" applyAlignment="1" applyProtection="1">
      <alignment horizontal="center"/>
    </xf>
    <xf numFmtId="0" fontId="9" fillId="0" borderId="40" xfId="1" applyFont="1" applyFill="1" applyBorder="1" applyAlignment="1" applyProtection="1">
      <protection hidden="1"/>
    </xf>
    <xf numFmtId="165" fontId="19" fillId="0" borderId="41" xfId="1" applyNumberFormat="1" applyFont="1" applyFill="1" applyBorder="1" applyAlignment="1" applyProtection="1">
      <alignment vertical="center"/>
      <protection hidden="1"/>
    </xf>
    <xf numFmtId="0" fontId="9" fillId="0" borderId="31" xfId="1" quotePrefix="1" applyFont="1" applyFill="1" applyBorder="1" applyAlignment="1" applyProtection="1">
      <alignment horizontal="center"/>
      <protection hidden="1"/>
    </xf>
    <xf numFmtId="0" fontId="10" fillId="0" borderId="42" xfId="1" applyFont="1" applyBorder="1" applyAlignment="1" applyProtection="1">
      <alignment horizontal="center" vertical="center" wrapText="1"/>
      <protection hidden="1"/>
    </xf>
    <xf numFmtId="0" fontId="10" fillId="0" borderId="1" xfId="1" applyFont="1" applyBorder="1" applyAlignment="1" applyProtection="1">
      <alignment horizontal="center" vertical="center" wrapText="1"/>
      <protection hidden="1"/>
    </xf>
    <xf numFmtId="0" fontId="10" fillId="0" borderId="30" xfId="1" applyFont="1" applyBorder="1" applyAlignment="1" applyProtection="1">
      <alignment horizontal="center" vertical="center" wrapText="1"/>
      <protection hidden="1"/>
    </xf>
    <xf numFmtId="0" fontId="9" fillId="0" borderId="43" xfId="0" applyFont="1" applyFill="1" applyBorder="1" applyAlignment="1" applyProtection="1">
      <alignment horizontal="left" wrapText="1"/>
    </xf>
    <xf numFmtId="0" fontId="9" fillId="0" borderId="44" xfId="0" applyFont="1" applyFill="1" applyBorder="1" applyAlignment="1" applyProtection="1">
      <alignment horizontal="left"/>
    </xf>
    <xf numFmtId="0" fontId="9" fillId="0" borderId="45" xfId="0" applyFont="1" applyFill="1" applyBorder="1" applyAlignment="1" applyProtection="1">
      <alignment horizontal="left"/>
    </xf>
    <xf numFmtId="0" fontId="9" fillId="0" borderId="33" xfId="0" applyFont="1" applyFill="1" applyBorder="1" applyAlignment="1" applyProtection="1">
      <alignment horizontal="left" wrapText="1"/>
    </xf>
    <xf numFmtId="165" fontId="19" fillId="0" borderId="25" xfId="1" applyNumberFormat="1" applyFont="1" applyFill="1" applyBorder="1" applyAlignment="1" applyProtection="1">
      <alignment vertical="center"/>
      <protection hidden="1"/>
    </xf>
    <xf numFmtId="165" fontId="19" fillId="0" borderId="26" xfId="1" applyNumberFormat="1" applyFont="1" applyFill="1" applyBorder="1" applyAlignment="1" applyProtection="1">
      <alignment vertical="center"/>
      <protection hidden="1"/>
    </xf>
    <xf numFmtId="0" fontId="18" fillId="0" borderId="31" xfId="1" applyFont="1" applyFill="1" applyBorder="1" applyAlignment="1" applyProtection="1">
      <alignment horizontal="center"/>
      <protection hidden="1"/>
    </xf>
    <xf numFmtId="0" fontId="18" fillId="0" borderId="37" xfId="1" applyFont="1" applyFill="1" applyBorder="1" applyAlignment="1" applyProtection="1">
      <alignment horizontal="center"/>
      <protection hidden="1"/>
    </xf>
    <xf numFmtId="0" fontId="18" fillId="0" borderId="43" xfId="1" quotePrefix="1" applyFont="1" applyFill="1" applyBorder="1" applyAlignment="1" applyProtection="1">
      <alignment horizontal="left"/>
      <protection hidden="1"/>
    </xf>
    <xf numFmtId="0" fontId="12" fillId="0" borderId="44" xfId="1" applyFont="1" applyFill="1" applyBorder="1" applyAlignment="1" applyProtection="1">
      <alignment horizontal="center"/>
      <protection hidden="1"/>
    </xf>
    <xf numFmtId="3" fontId="1" fillId="0" borderId="45" xfId="1" applyNumberFormat="1" applyFill="1" applyBorder="1" applyAlignment="1" applyProtection="1">
      <protection hidden="1"/>
    </xf>
    <xf numFmtId="0" fontId="4" fillId="0" borderId="19" xfId="1" applyFont="1" applyFill="1" applyBorder="1" applyAlignment="1" applyProtection="1">
      <alignment horizontal="left"/>
      <protection hidden="1"/>
    </xf>
    <xf numFmtId="3" fontId="21" fillId="0" borderId="16" xfId="1" applyNumberFormat="1" applyFont="1" applyFill="1" applyBorder="1" applyAlignment="1" applyProtection="1">
      <protection locked="0"/>
    </xf>
    <xf numFmtId="0" fontId="18" fillId="0" borderId="31" xfId="1" applyFont="1" applyFill="1" applyBorder="1" applyAlignment="1" applyProtection="1">
      <alignment horizontal="center" vertical="center"/>
      <protection hidden="1"/>
    </xf>
    <xf numFmtId="0" fontId="9" fillId="0" borderId="33" xfId="0" applyFont="1" applyFill="1" applyBorder="1" applyAlignment="1" applyProtection="1">
      <alignment horizontal="center"/>
      <protection hidden="1"/>
    </xf>
    <xf numFmtId="0" fontId="9" fillId="0" borderId="25" xfId="1" applyFont="1" applyFill="1" applyBorder="1" applyAlignment="1" applyProtection="1">
      <protection hidden="1"/>
    </xf>
    <xf numFmtId="165" fontId="19" fillId="0" borderId="46" xfId="1" applyNumberFormat="1" applyFont="1" applyFill="1" applyBorder="1" applyAlignment="1" applyProtection="1">
      <alignment vertical="center"/>
      <protection hidden="1"/>
    </xf>
    <xf numFmtId="0" fontId="18" fillId="0" borderId="33" xfId="1" applyFont="1" applyFill="1" applyBorder="1" applyAlignment="1" applyProtection="1">
      <alignment horizontal="right"/>
      <protection hidden="1"/>
    </xf>
    <xf numFmtId="0" fontId="9" fillId="0" borderId="3" xfId="0" applyFont="1" applyFill="1" applyBorder="1" applyAlignment="1" applyProtection="1"/>
    <xf numFmtId="0" fontId="9" fillId="0" borderId="35" xfId="0" applyFont="1" applyFill="1" applyBorder="1" applyAlignment="1" applyProtection="1">
      <alignment horizontal="center"/>
      <protection hidden="1"/>
    </xf>
    <xf numFmtId="0" fontId="9" fillId="0" borderId="0" xfId="0" applyFont="1" applyFill="1" applyBorder="1" applyAlignment="1" applyProtection="1">
      <protection hidden="1"/>
    </xf>
    <xf numFmtId="165" fontId="19" fillId="0" borderId="36" xfId="0" applyNumberFormat="1" applyFont="1" applyFill="1" applyBorder="1" applyAlignment="1" applyProtection="1">
      <alignment vertical="center"/>
      <protection hidden="1"/>
    </xf>
    <xf numFmtId="0" fontId="10" fillId="0" borderId="0" xfId="1" applyFont="1" applyBorder="1" applyAlignment="1" applyProtection="1">
      <alignment horizontal="center" vertical="center" wrapText="1"/>
    </xf>
    <xf numFmtId="0" fontId="9" fillId="0" borderId="35" xfId="0" applyFont="1" applyFill="1" applyBorder="1" applyAlignment="1" applyProtection="1">
      <alignment horizontal="left" wrapText="1"/>
      <protection hidden="1"/>
    </xf>
    <xf numFmtId="0" fontId="9" fillId="0" borderId="0" xfId="0" applyFont="1" applyFill="1" applyBorder="1" applyAlignment="1" applyProtection="1">
      <alignment horizontal="left"/>
      <protection hidden="1"/>
    </xf>
    <xf numFmtId="0" fontId="9" fillId="0" borderId="36" xfId="0" applyFont="1" applyFill="1" applyBorder="1" applyAlignment="1" applyProtection="1">
      <alignment horizontal="left"/>
      <protection hidden="1"/>
    </xf>
    <xf numFmtId="0" fontId="4" fillId="0" borderId="35" xfId="1" applyFont="1" applyFill="1" applyBorder="1" applyAlignment="1" applyProtection="1">
      <alignment horizontal="left"/>
      <protection hidden="1"/>
    </xf>
    <xf numFmtId="0" fontId="12" fillId="0" borderId="0" xfId="1" applyFont="1" applyFill="1" applyBorder="1" applyAlignment="1" applyProtection="1">
      <alignment horizontal="center"/>
      <protection hidden="1"/>
    </xf>
    <xf numFmtId="3" fontId="1" fillId="0" borderId="36" xfId="1" applyNumberFormat="1" applyFill="1" applyBorder="1" applyAlignment="1" applyProtection="1">
      <protection hidden="1"/>
    </xf>
    <xf numFmtId="0" fontId="18" fillId="0" borderId="35" xfId="1" applyFont="1" applyFill="1" applyBorder="1" applyAlignment="1" applyProtection="1">
      <alignment horizontal="right"/>
      <protection hidden="1"/>
    </xf>
    <xf numFmtId="0" fontId="4" fillId="0" borderId="0" xfId="1" applyFont="1" applyFill="1" applyBorder="1" applyAlignment="1" applyProtection="1">
      <protection hidden="1"/>
    </xf>
    <xf numFmtId="165" fontId="19" fillId="0" borderId="36" xfId="1" applyNumberFormat="1" applyFont="1" applyFill="1" applyBorder="1" applyAlignment="1" applyProtection="1">
      <alignment vertical="center"/>
      <protection hidden="1"/>
    </xf>
    <xf numFmtId="0" fontId="18" fillId="0" borderId="35" xfId="1" applyFont="1" applyFill="1" applyBorder="1" applyAlignment="1" applyProtection="1">
      <alignment horizontal="left"/>
      <protection hidden="1"/>
    </xf>
    <xf numFmtId="0" fontId="9" fillId="0" borderId="0" xfId="1" applyFont="1" applyFill="1" applyBorder="1" applyAlignment="1" applyProtection="1">
      <alignment horizontal="left"/>
      <protection hidden="1"/>
    </xf>
    <xf numFmtId="0" fontId="9" fillId="0" borderId="36" xfId="1" applyFont="1" applyFill="1" applyBorder="1" applyAlignment="1" applyProtection="1">
      <alignment horizontal="left"/>
      <protection hidden="1"/>
    </xf>
    <xf numFmtId="0" fontId="18" fillId="0" borderId="31" xfId="1" applyFont="1" applyFill="1" applyBorder="1" applyAlignment="1" applyProtection="1">
      <alignment horizontal="right" vertical="top"/>
      <protection hidden="1"/>
    </xf>
    <xf numFmtId="0" fontId="9" fillId="0" borderId="37" xfId="1" applyFont="1" applyFill="1" applyBorder="1" applyAlignment="1" applyProtection="1">
      <alignment vertical="top"/>
      <protection hidden="1"/>
    </xf>
    <xf numFmtId="165" fontId="19" fillId="0" borderId="38" xfId="1" applyNumberFormat="1" applyFont="1" applyFill="1" applyBorder="1" applyAlignment="1" applyProtection="1">
      <alignment vertical="top"/>
      <protection hidden="1"/>
    </xf>
    <xf numFmtId="0" fontId="18" fillId="0" borderId="19" xfId="1" applyFont="1" applyFill="1" applyBorder="1" applyAlignment="1" applyProtection="1">
      <alignment horizontal="left" wrapText="1"/>
      <protection hidden="1"/>
    </xf>
    <xf numFmtId="0" fontId="9" fillId="0" borderId="20" xfId="1" applyFont="1" applyFill="1" applyBorder="1" applyAlignment="1" applyProtection="1">
      <alignment horizontal="left"/>
      <protection hidden="1"/>
    </xf>
    <xf numFmtId="0" fontId="9" fillId="0" borderId="21" xfId="1" applyFont="1" applyFill="1" applyBorder="1" applyAlignment="1" applyProtection="1">
      <alignment horizontal="left"/>
      <protection hidden="1"/>
    </xf>
    <xf numFmtId="0" fontId="18" fillId="0" borderId="35" xfId="1" applyFont="1" applyFill="1" applyBorder="1" applyAlignment="1" applyProtection="1">
      <alignment horizontal="right" vertical="top"/>
      <protection hidden="1"/>
    </xf>
    <xf numFmtId="0" fontId="9" fillId="0" borderId="0" xfId="1" applyFont="1" applyFill="1" applyBorder="1" applyAlignment="1" applyProtection="1">
      <alignment vertical="top"/>
      <protection hidden="1"/>
    </xf>
    <xf numFmtId="165" fontId="19" fillId="0" borderId="36" xfId="1" applyNumberFormat="1" applyFont="1" applyFill="1" applyBorder="1" applyAlignment="1" applyProtection="1">
      <alignment vertical="top"/>
      <protection hidden="1"/>
    </xf>
    <xf numFmtId="0" fontId="9" fillId="0" borderId="0" xfId="1" applyFont="1" applyFill="1" applyBorder="1" applyAlignment="1" applyProtection="1">
      <protection hidden="1"/>
    </xf>
    <xf numFmtId="0" fontId="4" fillId="0" borderId="12" xfId="0" applyFont="1" applyFill="1" applyBorder="1" applyAlignment="1" applyProtection="1">
      <alignment horizontal="left"/>
    </xf>
    <xf numFmtId="0" fontId="12" fillId="0" borderId="15" xfId="0" applyFont="1" applyFill="1" applyBorder="1" applyAlignment="1" applyProtection="1">
      <alignment horizontal="center"/>
    </xf>
    <xf numFmtId="165" fontId="19" fillId="0" borderId="41" xfId="0" applyNumberFormat="1" applyFont="1" applyFill="1" applyBorder="1" applyAlignment="1" applyProtection="1">
      <alignment vertical="center"/>
    </xf>
    <xf numFmtId="0" fontId="1" fillId="0" borderId="42" xfId="1" applyBorder="1" applyProtection="1">
      <protection hidden="1"/>
    </xf>
    <xf numFmtId="0" fontId="1" fillId="0" borderId="1" xfId="1" applyBorder="1" applyProtection="1">
      <protection hidden="1"/>
    </xf>
    <xf numFmtId="0" fontId="1" fillId="0" borderId="30" xfId="1" applyBorder="1" applyProtection="1">
      <protection hidden="1"/>
    </xf>
    <xf numFmtId="0" fontId="19" fillId="0" borderId="2" xfId="1" applyFont="1" applyFill="1" applyBorder="1" applyAlignment="1" applyProtection="1">
      <alignment horizontal="center" vertical="center"/>
      <protection hidden="1"/>
    </xf>
    <xf numFmtId="0" fontId="19" fillId="0" borderId="40" xfId="1" applyFont="1" applyFill="1" applyBorder="1" applyAlignment="1" applyProtection="1">
      <alignment horizontal="center" vertical="center"/>
      <protection hidden="1"/>
    </xf>
    <xf numFmtId="0" fontId="22" fillId="0" borderId="42" xfId="1" applyFont="1" applyBorder="1" applyAlignment="1" applyProtection="1">
      <alignment horizontal="center" vertical="center"/>
      <protection hidden="1"/>
    </xf>
    <xf numFmtId="0" fontId="22" fillId="0" borderId="1" xfId="1" applyFont="1" applyBorder="1" applyAlignment="1" applyProtection="1">
      <alignment horizontal="center" vertical="center"/>
      <protection hidden="1"/>
    </xf>
    <xf numFmtId="165" fontId="19" fillId="0" borderId="47" xfId="1" applyNumberFormat="1" applyFont="1" applyFill="1" applyBorder="1" applyAlignment="1" applyProtection="1">
      <alignment vertical="center"/>
      <protection hidden="1"/>
    </xf>
    <xf numFmtId="0" fontId="17" fillId="0" borderId="0" xfId="1" applyFont="1" applyFill="1" applyBorder="1" applyAlignment="1" applyProtection="1">
      <alignment horizontal="center" vertical="center"/>
    </xf>
    <xf numFmtId="0" fontId="1" fillId="0" borderId="0" xfId="1" applyBorder="1" applyAlignment="1" applyProtection="1">
      <alignment horizontal="center"/>
    </xf>
    <xf numFmtId="0" fontId="1" fillId="0" borderId="0" xfId="1" applyAlignment="1" applyProtection="1">
      <alignment horizontal="center"/>
      <protection hidden="1"/>
    </xf>
    <xf numFmtId="165" fontId="23" fillId="0" borderId="0" xfId="1" applyNumberFormat="1" applyFont="1" applyFill="1" applyProtection="1">
      <protection hidden="1"/>
    </xf>
    <xf numFmtId="0" fontId="22" fillId="0" borderId="0" xfId="1" applyFont="1" applyProtection="1">
      <protection hidden="1"/>
    </xf>
    <xf numFmtId="0" fontId="1" fillId="0" borderId="0" xfId="1" applyBorder="1" applyAlignment="1" applyProtection="1">
      <alignment horizontal="center"/>
      <protection hidden="1"/>
    </xf>
    <xf numFmtId="0" fontId="8" fillId="0" borderId="3" xfId="1" applyFont="1" applyBorder="1" applyAlignment="1" applyProtection="1">
      <protection hidden="1"/>
    </xf>
    <xf numFmtId="0" fontId="7" fillId="0" borderId="33" xfId="0" applyFont="1" applyFill="1" applyBorder="1" applyAlignment="1" applyProtection="1">
      <alignment horizontal="center" vertical="center" wrapText="1"/>
      <protection hidden="1"/>
    </xf>
    <xf numFmtId="0" fontId="4" fillId="0" borderId="8" xfId="1" applyFont="1" applyFill="1" applyBorder="1" applyAlignment="1" applyProtection="1">
      <alignment horizontal="centerContinuous" vertical="center"/>
      <protection hidden="1"/>
    </xf>
    <xf numFmtId="0" fontId="7" fillId="0" borderId="42" xfId="0" applyFont="1" applyFill="1" applyBorder="1" applyAlignment="1" applyProtection="1">
      <alignment horizontal="center" vertical="center" wrapText="1"/>
      <protection hidden="1"/>
    </xf>
    <xf numFmtId="0" fontId="1" fillId="0" borderId="0" xfId="1" applyAlignment="1" applyProtection="1">
      <alignment vertical="center"/>
    </xf>
    <xf numFmtId="0" fontId="1" fillId="0" borderId="0" xfId="1" applyAlignment="1" applyProtection="1">
      <alignment horizontal="center"/>
    </xf>
    <xf numFmtId="0" fontId="18" fillId="0" borderId="27" xfId="1" applyFont="1" applyFill="1" applyBorder="1" applyAlignment="1" applyProtection="1">
      <alignment horizontal="center"/>
      <protection hidden="1"/>
    </xf>
    <xf numFmtId="0" fontId="18" fillId="0" borderId="28" xfId="1" applyFont="1" applyFill="1" applyBorder="1" applyAlignment="1" applyProtection="1">
      <alignment horizontal="center"/>
      <protection hidden="1"/>
    </xf>
    <xf numFmtId="0" fontId="19" fillId="0" borderId="2" xfId="1" applyFont="1" applyFill="1" applyBorder="1" applyAlignment="1" applyProtection="1">
      <alignment horizontal="center"/>
      <protection hidden="1"/>
    </xf>
    <xf numFmtId="0" fontId="12" fillId="0" borderId="4" xfId="1" applyFont="1" applyFill="1" applyBorder="1" applyAlignment="1" applyProtection="1">
      <alignment horizontal="center"/>
      <protection hidden="1"/>
    </xf>
    <xf numFmtId="165" fontId="19" fillId="0" borderId="48" xfId="1" applyNumberFormat="1" applyFont="1" applyFill="1" applyBorder="1" applyAlignment="1" applyProtection="1">
      <alignment vertical="center"/>
      <protection hidden="1"/>
    </xf>
    <xf numFmtId="0" fontId="9" fillId="0" borderId="34" xfId="1" applyFont="1" applyBorder="1" applyAlignment="1" applyProtection="1">
      <alignment wrapText="1"/>
      <protection hidden="1"/>
    </xf>
    <xf numFmtId="0" fontId="1" fillId="0" borderId="8" xfId="1" applyBorder="1" applyProtection="1">
      <protection hidden="1"/>
    </xf>
    <xf numFmtId="3" fontId="1" fillId="0" borderId="9" xfId="1" applyNumberFormat="1" applyFill="1" applyBorder="1" applyAlignment="1" applyProtection="1">
      <protection hidden="1"/>
    </xf>
    <xf numFmtId="0" fontId="9" fillId="0" borderId="2" xfId="1" applyFont="1" applyFill="1" applyBorder="1" applyAlignment="1" applyProtection="1">
      <alignment horizontal="center"/>
      <protection hidden="1"/>
    </xf>
    <xf numFmtId="0" fontId="20" fillId="0" borderId="35" xfId="1" applyFont="1" applyFill="1" applyBorder="1" applyAlignment="1" applyProtection="1">
      <alignment horizontal="center"/>
      <protection hidden="1"/>
    </xf>
    <xf numFmtId="0" fontId="9" fillId="0" borderId="0" xfId="1" applyFont="1" applyFill="1" applyBorder="1" applyAlignment="1" applyProtection="1">
      <alignment horizontal="center"/>
      <protection hidden="1"/>
    </xf>
    <xf numFmtId="49" fontId="9" fillId="0" borderId="34" xfId="1" applyNumberFormat="1" applyFont="1" applyFill="1" applyBorder="1" applyAlignment="1" applyProtection="1">
      <alignment horizontal="left" vertical="center" wrapText="1"/>
      <protection hidden="1"/>
    </xf>
    <xf numFmtId="49" fontId="9" fillId="0" borderId="8" xfId="1" applyNumberFormat="1" applyFont="1" applyFill="1" applyBorder="1" applyAlignment="1" applyProtection="1">
      <alignment horizontal="left" vertical="center" wrapText="1"/>
      <protection hidden="1"/>
    </xf>
    <xf numFmtId="49" fontId="9" fillId="0" borderId="9" xfId="1" applyNumberFormat="1" applyFont="1" applyFill="1" applyBorder="1" applyAlignment="1" applyProtection="1">
      <alignment horizontal="left" vertical="center" wrapText="1"/>
      <protection hidden="1"/>
    </xf>
    <xf numFmtId="0" fontId="9" fillId="0" borderId="34" xfId="0" applyFont="1" applyFill="1" applyBorder="1" applyAlignment="1" applyProtection="1">
      <alignment horizontal="left" wrapText="1"/>
    </xf>
    <xf numFmtId="0" fontId="9" fillId="0" borderId="8" xfId="0" applyFont="1" applyFill="1" applyBorder="1" applyAlignment="1" applyProtection="1">
      <alignment horizontal="left"/>
    </xf>
    <xf numFmtId="0" fontId="9" fillId="0" borderId="9" xfId="0" applyFont="1" applyFill="1" applyBorder="1" applyAlignment="1" applyProtection="1">
      <alignment horizontal="left"/>
    </xf>
    <xf numFmtId="0" fontId="18" fillId="0" borderId="32" xfId="1" applyFont="1" applyFill="1" applyBorder="1" applyAlignment="1" applyProtection="1">
      <alignment horizontal="center"/>
      <protection hidden="1"/>
    </xf>
    <xf numFmtId="0" fontId="18" fillId="0" borderId="34" xfId="1" applyFont="1" applyFill="1" applyBorder="1" applyAlignment="1" applyProtection="1">
      <protection hidden="1"/>
    </xf>
    <xf numFmtId="0" fontId="18" fillId="0" borderId="8" xfId="1" applyFont="1" applyFill="1" applyBorder="1" applyAlignment="1" applyProtection="1">
      <protection hidden="1"/>
    </xf>
    <xf numFmtId="3" fontId="1" fillId="0" borderId="26" xfId="1" applyNumberFormat="1" applyFill="1" applyBorder="1" applyAlignment="1" applyProtection="1">
      <protection hidden="1"/>
    </xf>
    <xf numFmtId="0" fontId="4" fillId="0" borderId="49" xfId="1" applyFont="1" applyFill="1" applyBorder="1" applyAlignment="1" applyProtection="1">
      <alignment horizontal="left"/>
      <protection hidden="1"/>
    </xf>
    <xf numFmtId="0" fontId="12" fillId="0" borderId="50" xfId="1" applyFont="1" applyFill="1" applyBorder="1" applyAlignment="1" applyProtection="1">
      <alignment horizontal="center"/>
      <protection hidden="1"/>
    </xf>
    <xf numFmtId="3" fontId="1" fillId="0" borderId="29" xfId="1" applyNumberFormat="1" applyFill="1" applyBorder="1" applyAlignment="1" applyProtection="1">
      <protection locked="0"/>
    </xf>
    <xf numFmtId="0" fontId="4" fillId="0" borderId="12" xfId="1" applyFont="1" applyFill="1" applyBorder="1" applyAlignment="1" applyProtection="1">
      <alignment horizontal="left" vertical="center"/>
      <protection hidden="1"/>
    </xf>
    <xf numFmtId="0" fontId="12" fillId="0" borderId="13" xfId="1" applyFont="1" applyFill="1" applyBorder="1" applyAlignment="1" applyProtection="1">
      <alignment horizontal="center" vertical="center"/>
      <protection hidden="1"/>
    </xf>
    <xf numFmtId="0" fontId="9" fillId="0" borderId="2" xfId="0" applyFont="1" applyFill="1" applyBorder="1" applyAlignment="1" applyProtection="1">
      <alignment horizontal="center"/>
      <protection hidden="1"/>
    </xf>
    <xf numFmtId="0" fontId="9" fillId="0" borderId="3" xfId="1" applyFont="1" applyFill="1" applyBorder="1" applyAlignment="1" applyProtection="1">
      <protection hidden="1"/>
    </xf>
    <xf numFmtId="0" fontId="9" fillId="0" borderId="25" xfId="1" applyFont="1" applyFill="1" applyBorder="1" applyAlignment="1" applyProtection="1">
      <alignment horizontal="left"/>
      <protection hidden="1"/>
    </xf>
    <xf numFmtId="0" fontId="18" fillId="0" borderId="40" xfId="1" applyFont="1" applyFill="1" applyBorder="1" applyAlignment="1" applyProtection="1">
      <protection hidden="1"/>
    </xf>
    <xf numFmtId="0" fontId="9" fillId="0" borderId="51" xfId="1" applyFont="1" applyFill="1" applyBorder="1" applyAlignment="1" applyProtection="1">
      <protection hidden="1"/>
    </xf>
    <xf numFmtId="0" fontId="19" fillId="0" borderId="2" xfId="1" applyFont="1" applyFill="1" applyBorder="1" applyAlignment="1" applyProtection="1">
      <alignment horizontal="center"/>
      <protection hidden="1"/>
    </xf>
    <xf numFmtId="0" fontId="19" fillId="0" borderId="40" xfId="1" applyFont="1" applyFill="1" applyBorder="1" applyAlignment="1" applyProtection="1">
      <alignment horizontal="center"/>
      <protection hidden="1"/>
    </xf>
    <xf numFmtId="165" fontId="1" fillId="0" borderId="41" xfId="1" applyNumberFormat="1" applyBorder="1" applyProtection="1">
      <protection hidden="1"/>
    </xf>
    <xf numFmtId="0" fontId="22" fillId="0" borderId="2" xfId="1" applyFont="1" applyBorder="1" applyAlignment="1" applyProtection="1">
      <alignment horizontal="center"/>
      <protection hidden="1"/>
    </xf>
    <xf numFmtId="0" fontId="22" fillId="0" borderId="40" xfId="1" applyFont="1" applyBorder="1" applyAlignment="1" applyProtection="1">
      <alignment horizontal="center"/>
      <protection hidden="1"/>
    </xf>
    <xf numFmtId="0" fontId="10" fillId="0" borderId="11" xfId="1" applyFont="1" applyBorder="1" applyAlignment="1" applyProtection="1">
      <alignment horizontal="center" vertical="center" wrapText="1"/>
      <protection hidden="1"/>
    </xf>
    <xf numFmtId="0" fontId="10" fillId="0" borderId="5" xfId="1" applyFont="1" applyBorder="1" applyAlignment="1" applyProtection="1">
      <alignment horizontal="center" vertical="center" wrapText="1"/>
      <protection hidden="1"/>
    </xf>
    <xf numFmtId="0" fontId="10" fillId="0" borderId="6" xfId="1" applyFont="1" applyBorder="1" applyAlignment="1" applyProtection="1">
      <alignment horizontal="center" vertical="center" wrapText="1"/>
      <protection hidden="1"/>
    </xf>
    <xf numFmtId="0" fontId="10" fillId="0" borderId="22" xfId="1" applyFont="1" applyBorder="1" applyAlignment="1" applyProtection="1">
      <alignment horizontal="center" vertical="center" wrapText="1"/>
      <protection hidden="1"/>
    </xf>
    <xf numFmtId="0" fontId="10" fillId="0" borderId="23" xfId="1" applyFont="1" applyBorder="1" applyAlignment="1" applyProtection="1">
      <alignment horizontal="center" vertical="center" wrapText="1"/>
      <protection hidden="1"/>
    </xf>
    <xf numFmtId="0" fontId="10" fillId="0" borderId="24" xfId="1" applyFont="1" applyBorder="1" applyAlignment="1" applyProtection="1">
      <alignment horizontal="center" vertical="center" wrapText="1"/>
      <protection hidden="1"/>
    </xf>
    <xf numFmtId="0" fontId="18" fillId="0" borderId="27" xfId="0" quotePrefix="1" applyFont="1" applyFill="1" applyBorder="1" applyAlignment="1" applyProtection="1">
      <alignment horizontal="center"/>
    </xf>
    <xf numFmtId="0" fontId="14" fillId="0" borderId="0" xfId="1" applyFont="1" applyBorder="1" applyAlignment="1" applyProtection="1">
      <alignment horizontal="center" vertical="center" wrapText="1"/>
    </xf>
    <xf numFmtId="0" fontId="9" fillId="0" borderId="2" xfId="0" quotePrefix="1" applyFont="1" applyFill="1" applyBorder="1" applyAlignment="1" applyProtection="1">
      <alignment horizontal="center"/>
    </xf>
    <xf numFmtId="0" fontId="12" fillId="0" borderId="40" xfId="1" applyFont="1" applyFill="1" applyBorder="1" applyAlignment="1" applyProtection="1">
      <alignment horizontal="center"/>
      <protection hidden="1"/>
    </xf>
    <xf numFmtId="0" fontId="9" fillId="0" borderId="34" xfId="0" quotePrefix="1" applyFont="1" applyFill="1" applyBorder="1" applyAlignment="1" applyProtection="1">
      <alignment horizontal="left" wrapText="1"/>
    </xf>
    <xf numFmtId="0" fontId="4" fillId="0" borderId="0" xfId="1" applyFont="1" applyFill="1" applyBorder="1" applyAlignment="1" applyProtection="1">
      <alignment horizontal="center" vertical="center"/>
    </xf>
    <xf numFmtId="0" fontId="18" fillId="0" borderId="19" xfId="0" quotePrefix="1" applyFont="1" applyFill="1" applyBorder="1" applyAlignment="1" applyProtection="1">
      <alignment horizontal="right"/>
    </xf>
    <xf numFmtId="0" fontId="9" fillId="0" borderId="34" xfId="0" quotePrefix="1" applyFont="1" applyFill="1" applyBorder="1" applyAlignment="1" applyProtection="1">
      <alignment wrapText="1"/>
    </xf>
    <xf numFmtId="0" fontId="9" fillId="0" borderId="8" xfId="0" applyFont="1" applyFill="1" applyBorder="1" applyAlignment="1" applyProtection="1"/>
    <xf numFmtId="0" fontId="9" fillId="0" borderId="9" xfId="0" applyFont="1" applyFill="1" applyBorder="1" applyAlignment="1" applyProtection="1"/>
    <xf numFmtId="0" fontId="4" fillId="0" borderId="39" xfId="1" applyFont="1" applyFill="1" applyBorder="1" applyAlignment="1" applyProtection="1">
      <alignment horizontal="left" vertical="center"/>
      <protection hidden="1"/>
    </xf>
    <xf numFmtId="0" fontId="9" fillId="0" borderId="35" xfId="0" applyFont="1" applyFill="1" applyBorder="1" applyAlignment="1" applyProtection="1">
      <alignment horizontal="center"/>
    </xf>
    <xf numFmtId="0" fontId="18" fillId="0" borderId="31" xfId="0" quotePrefix="1" applyFont="1" applyFill="1" applyBorder="1" applyAlignment="1" applyProtection="1">
      <alignment horizontal="right"/>
    </xf>
    <xf numFmtId="0" fontId="4" fillId="0" borderId="37" xfId="1" applyFont="1" applyFill="1" applyBorder="1" applyAlignment="1" applyProtection="1">
      <protection hidden="1"/>
    </xf>
    <xf numFmtId="0" fontId="4" fillId="3" borderId="12" xfId="1" applyFont="1" applyFill="1" applyBorder="1" applyAlignment="1" applyProtection="1">
      <alignment horizontal="left"/>
      <protection hidden="1"/>
    </xf>
    <xf numFmtId="0" fontId="12" fillId="3" borderId="13" xfId="1" applyFont="1" applyFill="1" applyBorder="1" applyAlignment="1" applyProtection="1">
      <alignment horizontal="center"/>
      <protection hidden="1"/>
    </xf>
    <xf numFmtId="0" fontId="18" fillId="0" borderId="34" xfId="0" quotePrefix="1" applyFont="1" applyFill="1" applyBorder="1" applyAlignment="1" applyProtection="1">
      <alignment horizontal="left"/>
    </xf>
    <xf numFmtId="0" fontId="9" fillId="0" borderId="8" xfId="1" applyFont="1" applyFill="1" applyBorder="1" applyAlignment="1" applyProtection="1">
      <alignment horizontal="left"/>
      <protection hidden="1"/>
    </xf>
    <xf numFmtId="0" fontId="9" fillId="0" borderId="9" xfId="1" applyFont="1" applyFill="1" applyBorder="1" applyAlignment="1" applyProtection="1">
      <alignment horizontal="left"/>
      <protection hidden="1"/>
    </xf>
    <xf numFmtId="0" fontId="4" fillId="0" borderId="0" xfId="3" applyFont="1" applyFill="1" applyBorder="1" applyAlignment="1" applyProtection="1">
      <alignment horizontal="center"/>
    </xf>
    <xf numFmtId="0" fontId="18" fillId="0" borderId="31" xfId="0" quotePrefix="1" applyFont="1" applyFill="1" applyBorder="1" applyAlignment="1" applyProtection="1">
      <alignment horizontal="right" vertical="top"/>
    </xf>
    <xf numFmtId="0" fontId="12" fillId="0" borderId="52" xfId="1" applyFont="1" applyFill="1" applyBorder="1" applyAlignment="1" applyProtection="1">
      <alignment horizontal="center"/>
      <protection hidden="1"/>
    </xf>
    <xf numFmtId="0" fontId="1" fillId="0" borderId="3" xfId="1" applyBorder="1" applyProtection="1">
      <protection hidden="1"/>
    </xf>
    <xf numFmtId="0" fontId="1" fillId="2" borderId="0" xfId="1" applyFill="1" applyBorder="1" applyProtection="1">
      <protection hidden="1"/>
    </xf>
    <xf numFmtId="0" fontId="9" fillId="0" borderId="33" xfId="1" applyFont="1" applyFill="1" applyBorder="1" applyAlignment="1" applyProtection="1">
      <alignment horizontal="center"/>
      <protection hidden="1"/>
    </xf>
    <xf numFmtId="0" fontId="9" fillId="0" borderId="4" xfId="1" applyFont="1" applyFill="1" applyBorder="1" applyAlignment="1" applyProtection="1">
      <protection hidden="1"/>
    </xf>
    <xf numFmtId="0" fontId="12" fillId="3" borderId="15" xfId="1" applyFont="1" applyFill="1" applyBorder="1" applyAlignment="1" applyProtection="1">
      <alignment horizontal="center"/>
      <protection hidden="1"/>
    </xf>
    <xf numFmtId="0" fontId="12" fillId="0" borderId="15" xfId="1" applyFont="1" applyFill="1" applyBorder="1" applyAlignment="1" applyProtection="1">
      <alignment horizontal="center" vertical="center"/>
      <protection hidden="1"/>
    </xf>
    <xf numFmtId="0" fontId="19" fillId="2" borderId="35" xfId="1" applyFont="1" applyFill="1" applyBorder="1" applyAlignment="1" applyProtection="1">
      <alignment horizontal="right" vertical="center"/>
      <protection hidden="1"/>
    </xf>
    <xf numFmtId="0" fontId="1" fillId="0" borderId="35" xfId="1" applyBorder="1" applyProtection="1">
      <protection hidden="1"/>
    </xf>
    <xf numFmtId="0" fontId="1" fillId="0" borderId="36" xfId="1" applyBorder="1" applyProtection="1">
      <protection hidden="1"/>
    </xf>
    <xf numFmtId="0" fontId="9" fillId="0" borderId="42" xfId="0" applyFont="1" applyFill="1" applyBorder="1" applyAlignment="1" applyProtection="1">
      <alignment horizontal="center"/>
    </xf>
    <xf numFmtId="165" fontId="19" fillId="0" borderId="53" xfId="1" applyNumberFormat="1" applyFont="1" applyFill="1" applyBorder="1" applyAlignment="1" applyProtection="1">
      <alignment vertical="center"/>
      <protection hidden="1"/>
    </xf>
    <xf numFmtId="0" fontId="25" fillId="4" borderId="54" xfId="4" applyFont="1" applyFill="1" applyBorder="1" applyAlignment="1" applyProtection="1">
      <alignment horizontal="centerContinuous" readingOrder="1"/>
    </xf>
    <xf numFmtId="0" fontId="26" fillId="4" borderId="54" xfId="4" applyFont="1" applyFill="1" applyBorder="1" applyAlignment="1" applyProtection="1">
      <alignment horizontal="centerContinuous" readingOrder="1"/>
    </xf>
    <xf numFmtId="166" fontId="28" fillId="4" borderId="54" xfId="5" applyNumberFormat="1" applyFont="1" applyFill="1" applyBorder="1" applyAlignment="1" applyProtection="1">
      <alignment horizontal="centerContinuous" vertical="center" readingOrder="1"/>
    </xf>
    <xf numFmtId="166" fontId="28" fillId="4" borderId="28" xfId="5" applyNumberFormat="1" applyFont="1" applyFill="1" applyBorder="1" applyAlignment="1" applyProtection="1">
      <alignment horizontal="centerContinuous" vertical="center" readingOrder="1"/>
    </xf>
    <xf numFmtId="0" fontId="7" fillId="5" borderId="48" xfId="1" applyFont="1" applyFill="1" applyBorder="1" applyAlignment="1" applyProtection="1">
      <alignment horizontal="center" vertical="center"/>
    </xf>
    <xf numFmtId="166" fontId="27" fillId="5" borderId="0" xfId="5" applyNumberFormat="1" applyFill="1" applyAlignment="1" applyProtection="1">
      <alignment vertical="center"/>
    </xf>
    <xf numFmtId="164" fontId="27" fillId="5" borderId="0" xfId="5" applyNumberFormat="1" applyFont="1" applyFill="1" applyAlignment="1" applyProtection="1">
      <alignment horizontal="center" vertical="center" wrapText="1"/>
    </xf>
    <xf numFmtId="0" fontId="25" fillId="4" borderId="0" xfId="4" applyFont="1" applyFill="1" applyBorder="1" applyAlignment="1" applyProtection="1">
      <alignment horizontal="centerContinuous" readingOrder="1"/>
    </xf>
    <xf numFmtId="0" fontId="26" fillId="4" borderId="0" xfId="4" applyFont="1" applyFill="1" applyBorder="1" applyAlignment="1" applyProtection="1">
      <alignment horizontal="centerContinuous" readingOrder="1"/>
    </xf>
    <xf numFmtId="0" fontId="25" fillId="4" borderId="0" xfId="4" applyFont="1" applyFill="1" applyBorder="1" applyAlignment="1" applyProtection="1">
      <alignment horizontal="centerContinuous"/>
    </xf>
    <xf numFmtId="166" fontId="28" fillId="4" borderId="0" xfId="5" applyNumberFormat="1" applyFont="1" applyFill="1" applyBorder="1" applyAlignment="1" applyProtection="1">
      <alignment horizontal="centerContinuous" vertical="center"/>
    </xf>
    <xf numFmtId="166" fontId="28" fillId="4" borderId="55" xfId="5" applyNumberFormat="1" applyFont="1" applyFill="1" applyBorder="1" applyAlignment="1" applyProtection="1">
      <alignment horizontal="centerContinuous" vertical="center"/>
    </xf>
    <xf numFmtId="0" fontId="3" fillId="5" borderId="10" xfId="1" applyFont="1" applyFill="1" applyBorder="1" applyAlignment="1" applyProtection="1">
      <alignment horizontal="center" vertical="center" wrapText="1"/>
    </xf>
    <xf numFmtId="166" fontId="27" fillId="4" borderId="56" xfId="5" applyNumberFormat="1" applyFont="1" applyFill="1" applyBorder="1" applyAlignment="1" applyProtection="1">
      <alignment horizontal="right" vertical="top"/>
    </xf>
    <xf numFmtId="166" fontId="29" fillId="4" borderId="44" xfId="5" applyNumberFormat="1" applyFont="1" applyFill="1" applyBorder="1" applyAlignment="1" applyProtection="1">
      <alignment horizontal="right" vertical="top"/>
    </xf>
    <xf numFmtId="0" fontId="25" fillId="4" borderId="44" xfId="4" applyFont="1" applyFill="1" applyBorder="1" applyAlignment="1" applyProtection="1">
      <alignment vertical="top"/>
    </xf>
    <xf numFmtId="166" fontId="28" fillId="4" borderId="44" xfId="5" applyNumberFormat="1" applyFont="1" applyFill="1" applyBorder="1" applyAlignment="1" applyProtection="1">
      <alignment vertical="top"/>
    </xf>
    <xf numFmtId="166" fontId="28" fillId="4" borderId="57" xfId="5" applyNumberFormat="1" applyFont="1" applyFill="1" applyBorder="1" applyAlignment="1" applyProtection="1">
      <alignment vertical="top"/>
    </xf>
    <xf numFmtId="0" fontId="15" fillId="5" borderId="47" xfId="2" applyFill="1" applyBorder="1" applyAlignment="1">
      <alignment horizontal="center" vertical="center" wrapText="1"/>
    </xf>
    <xf numFmtId="166" fontId="27" fillId="5" borderId="0" xfId="5" applyNumberFormat="1" applyFill="1" applyAlignment="1" applyProtection="1">
      <alignment vertical="top"/>
    </xf>
    <xf numFmtId="166" fontId="27" fillId="5" borderId="0" xfId="5" applyNumberFormat="1" applyFont="1" applyFill="1" applyAlignment="1" applyProtection="1">
      <alignment horizontal="right" vertical="center"/>
    </xf>
    <xf numFmtId="166" fontId="28" fillId="5" borderId="0" xfId="5" applyNumberFormat="1" applyFont="1" applyFill="1" applyAlignment="1" applyProtection="1">
      <alignment vertical="center"/>
    </xf>
    <xf numFmtId="166" fontId="7" fillId="5" borderId="10" xfId="5" applyNumberFormat="1" applyFont="1" applyFill="1" applyBorder="1" applyAlignment="1" applyProtection="1">
      <alignment horizontal="center" vertical="center" wrapText="1"/>
    </xf>
    <xf numFmtId="166" fontId="30" fillId="5" borderId="0" xfId="5" applyNumberFormat="1" applyFont="1" applyFill="1" applyAlignment="1" applyProtection="1">
      <alignment horizontal="centerContinuous" vertical="center"/>
    </xf>
    <xf numFmtId="166" fontId="31" fillId="5" borderId="0" xfId="5" applyNumberFormat="1" applyFont="1" applyFill="1" applyAlignment="1" applyProtection="1">
      <alignment horizontal="centerContinuous" vertical="center"/>
    </xf>
    <xf numFmtId="166" fontId="32" fillId="5" borderId="0" xfId="5" applyNumberFormat="1" applyFont="1" applyFill="1" applyAlignment="1" applyProtection="1">
      <alignment horizontal="centerContinuous" vertical="center"/>
    </xf>
    <xf numFmtId="0" fontId="33" fillId="5" borderId="47" xfId="2" applyFont="1" applyFill="1" applyBorder="1" applyAlignment="1">
      <alignment horizontal="center" vertical="center" wrapText="1"/>
    </xf>
    <xf numFmtId="166" fontId="3" fillId="5" borderId="10" xfId="5" applyNumberFormat="1" applyFont="1" applyFill="1" applyBorder="1" applyAlignment="1" applyProtection="1">
      <alignment horizontal="center" vertical="center" wrapText="1"/>
    </xf>
    <xf numFmtId="166" fontId="32" fillId="5" borderId="0" xfId="5" applyNumberFormat="1" applyFont="1" applyFill="1" applyAlignment="1" applyProtection="1">
      <alignment vertical="center"/>
    </xf>
    <xf numFmtId="166" fontId="32" fillId="5" borderId="0" xfId="5" applyNumberFormat="1" applyFont="1" applyFill="1" applyAlignment="1" applyProtection="1">
      <alignment horizontal="right" vertical="center"/>
    </xf>
    <xf numFmtId="166" fontId="31" fillId="5" borderId="0" xfId="5" applyNumberFormat="1" applyFont="1" applyFill="1" applyAlignment="1" applyProtection="1">
      <alignment vertical="center"/>
    </xf>
    <xf numFmtId="166" fontId="34" fillId="5" borderId="0" xfId="5" applyNumberFormat="1" applyFont="1" applyFill="1" applyBorder="1" applyAlignment="1" applyProtection="1">
      <alignment horizontal="center" vertical="center" wrapText="1"/>
    </xf>
    <xf numFmtId="0" fontId="15" fillId="5" borderId="14" xfId="2" applyFill="1" applyBorder="1" applyAlignment="1">
      <alignment horizontal="center" vertical="center" wrapText="1"/>
    </xf>
    <xf numFmtId="166" fontId="35" fillId="5" borderId="0" xfId="5" applyNumberFormat="1" applyFont="1" applyFill="1" applyBorder="1" applyAlignment="1" applyProtection="1">
      <alignment horizontal="right" vertical="center"/>
    </xf>
    <xf numFmtId="166" fontId="34" fillId="6" borderId="13" xfId="5" applyNumberFormat="1" applyFont="1" applyFill="1" applyBorder="1" applyAlignment="1" applyProtection="1">
      <alignment horizontal="center" vertical="center"/>
    </xf>
    <xf numFmtId="0" fontId="16" fillId="5" borderId="0" xfId="2" applyFont="1" applyFill="1" applyAlignment="1" applyProtection="1">
      <alignment horizontal="center" vertical="center"/>
      <protection hidden="1"/>
    </xf>
    <xf numFmtId="166" fontId="34" fillId="5" borderId="0" xfId="5" applyNumberFormat="1" applyFont="1" applyFill="1" applyBorder="1" applyAlignment="1" applyProtection="1">
      <alignment horizontal="left" vertical="center"/>
    </xf>
    <xf numFmtId="166" fontId="32" fillId="5" borderId="0" xfId="5" applyNumberFormat="1" applyFont="1" applyFill="1" applyAlignment="1" applyProtection="1">
      <alignment horizontal="center" vertical="center"/>
    </xf>
    <xf numFmtId="0" fontId="36" fillId="5" borderId="0" xfId="2" applyFont="1" applyFill="1" applyAlignment="1">
      <alignment horizontal="center" vertical="center"/>
    </xf>
    <xf numFmtId="0" fontId="37" fillId="5" borderId="0" xfId="2" applyFont="1" applyFill="1" applyAlignment="1">
      <alignment horizontal="center" vertical="center"/>
    </xf>
    <xf numFmtId="0" fontId="38" fillId="5" borderId="0" xfId="2" applyFont="1" applyFill="1" applyAlignment="1">
      <alignment horizontal="center" vertical="center"/>
    </xf>
    <xf numFmtId="0" fontId="39" fillId="5" borderId="0" xfId="2" applyFont="1" applyFill="1" applyAlignment="1">
      <alignment wrapText="1"/>
    </xf>
    <xf numFmtId="0" fontId="39" fillId="5" borderId="0" xfId="2" applyFont="1" applyFill="1"/>
    <xf numFmtId="0" fontId="40" fillId="7" borderId="0" xfId="1" applyFont="1" applyFill="1" applyAlignment="1" applyProtection="1">
      <alignment horizontal="centerContinuous" vertical="center"/>
    </xf>
    <xf numFmtId="0" fontId="41" fillId="7" borderId="0" xfId="1" applyFont="1" applyFill="1" applyAlignment="1" applyProtection="1">
      <alignment horizontal="center" vertical="center"/>
    </xf>
    <xf numFmtId="0" fontId="40" fillId="7" borderId="0" xfId="1" applyFont="1" applyFill="1" applyAlignment="1" applyProtection="1">
      <alignment horizontal="center" vertical="center"/>
    </xf>
    <xf numFmtId="0" fontId="42" fillId="7" borderId="0" xfId="1" applyFont="1" applyFill="1" applyAlignment="1" applyProtection="1">
      <alignment horizontal="center" vertical="center"/>
    </xf>
    <xf numFmtId="0" fontId="39" fillId="5" borderId="0" xfId="2" applyFont="1" applyFill="1" applyAlignment="1" applyProtection="1">
      <alignment vertical="center" wrapText="1"/>
    </xf>
    <xf numFmtId="0" fontId="39" fillId="5" borderId="0" xfId="2" applyFont="1" applyFill="1" applyAlignment="1">
      <alignment vertical="center"/>
    </xf>
    <xf numFmtId="0" fontId="43" fillId="5" borderId="0" xfId="2" applyFont="1" applyFill="1" applyAlignment="1">
      <alignment vertical="center" wrapText="1"/>
    </xf>
    <xf numFmtId="0" fontId="38" fillId="5" borderId="0" xfId="2" applyFont="1" applyFill="1" applyAlignment="1">
      <alignment vertical="center"/>
    </xf>
    <xf numFmtId="0" fontId="44" fillId="5" borderId="0" xfId="2" applyFont="1" applyFill="1" applyAlignment="1">
      <alignment horizontal="center" vertical="center"/>
    </xf>
    <xf numFmtId="0" fontId="45" fillId="5" borderId="0" xfId="2" applyFont="1" applyFill="1" applyAlignment="1">
      <alignment horizontal="center" vertical="center"/>
    </xf>
    <xf numFmtId="0" fontId="39" fillId="5" borderId="0" xfId="2" applyFont="1" applyFill="1" applyAlignment="1">
      <alignment vertical="center" wrapText="1"/>
    </xf>
    <xf numFmtId="0" fontId="38" fillId="5" borderId="13" xfId="2" applyFont="1" applyFill="1" applyBorder="1" applyAlignment="1" applyProtection="1">
      <alignment horizontal="center" vertical="center" wrapText="1"/>
      <protection locked="0"/>
    </xf>
    <xf numFmtId="0" fontId="46" fillId="5" borderId="0" xfId="2" applyFont="1" applyFill="1" applyAlignment="1" applyProtection="1">
      <alignment vertical="center" wrapText="1"/>
    </xf>
    <xf numFmtId="0" fontId="39" fillId="5" borderId="0" xfId="2" applyFont="1" applyFill="1" applyAlignment="1" applyProtection="1">
      <alignment horizontal="center" vertical="center"/>
      <protection hidden="1"/>
    </xf>
    <xf numFmtId="0" fontId="47" fillId="5" borderId="0" xfId="2" applyFont="1" applyFill="1" applyAlignment="1" applyProtection="1">
      <alignment vertical="center" wrapText="1"/>
    </xf>
    <xf numFmtId="14" fontId="38" fillId="5" borderId="13" xfId="1" applyNumberFormat="1" applyFont="1" applyFill="1" applyBorder="1" applyAlignment="1" applyProtection="1">
      <alignment horizontal="center" vertical="center" wrapText="1"/>
      <protection locked="0"/>
    </xf>
    <xf numFmtId="0" fontId="39" fillId="5" borderId="0" xfId="2" applyNumberFormat="1" applyFont="1" applyFill="1" applyAlignment="1" applyProtection="1">
      <alignment horizontal="center" vertical="center"/>
      <protection hidden="1"/>
    </xf>
    <xf numFmtId="3" fontId="38" fillId="5" borderId="13" xfId="2" applyNumberFormat="1" applyFont="1" applyFill="1" applyBorder="1" applyAlignment="1" applyProtection="1">
      <alignment horizontal="center" vertical="center" wrapText="1"/>
      <protection locked="0"/>
    </xf>
    <xf numFmtId="0" fontId="43" fillId="5" borderId="0" xfId="2" applyFont="1" applyFill="1" applyAlignment="1">
      <alignment horizontal="center" vertical="center" wrapText="1"/>
    </xf>
    <xf numFmtId="0" fontId="48" fillId="5" borderId="0" xfId="2" applyFont="1" applyFill="1" applyAlignment="1">
      <alignment vertical="center" wrapText="1"/>
    </xf>
    <xf numFmtId="0" fontId="28" fillId="5" borderId="0" xfId="2" applyFont="1" applyFill="1" applyAlignment="1">
      <alignment vertical="center" wrapText="1"/>
    </xf>
    <xf numFmtId="3" fontId="38" fillId="5" borderId="13" xfId="2" applyNumberFormat="1" applyFont="1" applyFill="1" applyBorder="1" applyAlignment="1" applyProtection="1">
      <alignment horizontal="center" vertical="center" wrapText="1"/>
    </xf>
    <xf numFmtId="10" fontId="38" fillId="5" borderId="13" xfId="2" applyNumberFormat="1" applyFont="1" applyFill="1" applyBorder="1" applyAlignment="1" applyProtection="1">
      <alignment horizontal="center" vertical="center" wrapText="1"/>
      <protection locked="0"/>
    </xf>
    <xf numFmtId="0" fontId="49" fillId="5" borderId="0" xfId="2" applyFont="1" applyFill="1" applyAlignment="1">
      <alignment horizontal="center" vertical="center"/>
    </xf>
    <xf numFmtId="0" fontId="28" fillId="5" borderId="0" xfId="2" applyFont="1" applyFill="1" applyAlignment="1">
      <alignment horizontal="center" vertical="center" wrapText="1"/>
    </xf>
    <xf numFmtId="0" fontId="50" fillId="5" borderId="0" xfId="2" applyFont="1" applyFill="1" applyAlignment="1">
      <alignment vertical="center" wrapText="1"/>
    </xf>
    <xf numFmtId="0" fontId="48" fillId="5" borderId="0" xfId="2" applyFont="1" applyFill="1" applyAlignment="1">
      <alignment vertical="center"/>
    </xf>
    <xf numFmtId="0" fontId="51" fillId="5" borderId="0" xfId="2" applyFont="1" applyFill="1" applyAlignment="1">
      <alignment vertical="center"/>
    </xf>
    <xf numFmtId="0" fontId="3" fillId="5" borderId="0" xfId="2" applyFont="1" applyFill="1" applyAlignment="1" applyProtection="1">
      <alignment vertical="center" wrapText="1"/>
    </xf>
    <xf numFmtId="0" fontId="52" fillId="5" borderId="0" xfId="2" applyFont="1" applyFill="1" applyAlignment="1">
      <alignment horizontal="center" vertical="center"/>
    </xf>
    <xf numFmtId="0" fontId="43" fillId="5" borderId="0" xfId="2" applyFont="1" applyFill="1" applyBorder="1" applyAlignment="1">
      <alignment vertical="center"/>
    </xf>
    <xf numFmtId="0" fontId="39" fillId="5" borderId="15" xfId="2" applyFont="1" applyFill="1" applyBorder="1" applyAlignment="1" applyProtection="1">
      <alignment horizontal="center" vertical="center" wrapText="1"/>
      <protection locked="0"/>
    </xf>
    <xf numFmtId="0" fontId="39" fillId="5" borderId="20" xfId="2" applyFont="1" applyFill="1" applyBorder="1" applyAlignment="1" applyProtection="1">
      <alignment horizontal="center" vertical="center" wrapText="1"/>
      <protection locked="0"/>
    </xf>
    <xf numFmtId="0" fontId="39" fillId="5" borderId="39" xfId="2" applyFont="1" applyFill="1" applyBorder="1" applyAlignment="1" applyProtection="1">
      <alignment horizontal="center" vertical="center" wrapText="1"/>
      <protection locked="0"/>
    </xf>
    <xf numFmtId="0" fontId="53" fillId="5" borderId="0" xfId="0" applyFont="1" applyFill="1" applyAlignment="1" applyProtection="1">
      <alignment vertical="center" wrapText="1"/>
    </xf>
    <xf numFmtId="0" fontId="54" fillId="5" borderId="0" xfId="2" applyFont="1" applyFill="1" applyAlignment="1">
      <alignment vertical="top"/>
    </xf>
    <xf numFmtId="0" fontId="43" fillId="5" borderId="0" xfId="2" applyFont="1" applyFill="1" applyAlignment="1">
      <alignment wrapText="1"/>
    </xf>
    <xf numFmtId="0" fontId="38" fillId="5" borderId="0" xfId="2" applyFont="1" applyFill="1" applyAlignment="1">
      <alignment wrapText="1"/>
    </xf>
    <xf numFmtId="0" fontId="39" fillId="5" borderId="0" xfId="2" applyFont="1" applyFill="1" applyAlignment="1" applyProtection="1">
      <alignment wrapText="1"/>
    </xf>
    <xf numFmtId="0" fontId="43" fillId="5" borderId="0" xfId="2" applyFont="1" applyFill="1" applyBorder="1" applyAlignment="1"/>
    <xf numFmtId="0" fontId="39" fillId="5" borderId="0" xfId="1" applyFont="1" applyFill="1" applyAlignment="1">
      <alignment horizontal="center" vertical="center"/>
    </xf>
    <xf numFmtId="0" fontId="54" fillId="5" borderId="0" xfId="2" applyFont="1" applyFill="1"/>
    <xf numFmtId="0" fontId="38" fillId="5" borderId="0" xfId="2" applyFont="1" applyFill="1"/>
    <xf numFmtId="166" fontId="29" fillId="5" borderId="0" xfId="5" applyNumberFormat="1" applyFont="1" applyFill="1" applyAlignment="1" applyProtection="1">
      <alignment horizontal="right" vertical="center"/>
    </xf>
    <xf numFmtId="166" fontId="19" fillId="5" borderId="0" xfId="5" applyNumberFormat="1" applyFont="1" applyFill="1" applyAlignment="1" applyProtection="1">
      <alignment horizontal="centerContinuous" vertical="center"/>
    </xf>
    <xf numFmtId="166" fontId="29" fillId="5" borderId="0" xfId="5" applyNumberFormat="1" applyFont="1" applyFill="1" applyAlignment="1" applyProtection="1">
      <alignment vertical="center"/>
    </xf>
    <xf numFmtId="166" fontId="30" fillId="5" borderId="0" xfId="5" applyNumberFormat="1" applyFont="1" applyFill="1" applyAlignment="1" applyProtection="1">
      <alignment horizontal="left" vertical="center"/>
    </xf>
    <xf numFmtId="166" fontId="55" fillId="5" borderId="0" xfId="5" applyNumberFormat="1" applyFont="1" applyFill="1" applyAlignment="1" applyProtection="1">
      <alignment horizontal="right" vertical="center"/>
    </xf>
    <xf numFmtId="166" fontId="3" fillId="5" borderId="14" xfId="5" applyNumberFormat="1" applyFont="1" applyFill="1" applyBorder="1" applyAlignment="1" applyProtection="1">
      <alignment horizontal="center" vertical="center" wrapText="1"/>
    </xf>
    <xf numFmtId="166" fontId="29" fillId="5" borderId="0" xfId="5" applyNumberFormat="1" applyFont="1" applyFill="1" applyBorder="1" applyAlignment="1" applyProtection="1">
      <alignment horizontal="right" vertical="center"/>
    </xf>
    <xf numFmtId="166" fontId="3" fillId="5" borderId="47" xfId="5" applyNumberFormat="1" applyFont="1" applyFill="1" applyBorder="1" applyAlignment="1" applyProtection="1">
      <alignment horizontal="center" vertical="center" wrapText="1"/>
    </xf>
    <xf numFmtId="0" fontId="56" fillId="5" borderId="0" xfId="2" applyFont="1" applyFill="1" applyAlignment="1">
      <alignment wrapText="1"/>
    </xf>
    <xf numFmtId="0" fontId="56" fillId="5" borderId="0" xfId="2" applyFont="1" applyFill="1" applyAlignment="1">
      <alignment vertical="center" wrapText="1"/>
    </xf>
    <xf numFmtId="0" fontId="45" fillId="5" borderId="0" xfId="2" applyFont="1" applyFill="1" applyAlignment="1">
      <alignment vertical="center" wrapText="1"/>
    </xf>
    <xf numFmtId="0" fontId="47" fillId="5" borderId="0" xfId="2" applyFont="1" applyFill="1" applyAlignment="1">
      <alignment vertical="center"/>
    </xf>
    <xf numFmtId="0" fontId="57" fillId="5" borderId="0" xfId="2" applyFont="1" applyFill="1" applyAlignment="1">
      <alignment vertical="center" wrapText="1"/>
    </xf>
    <xf numFmtId="0" fontId="45" fillId="5" borderId="0" xfId="2" applyFont="1" applyFill="1" applyAlignment="1">
      <alignment horizontal="center" vertical="center" wrapText="1"/>
    </xf>
    <xf numFmtId="0" fontId="4" fillId="5" borderId="0" xfId="2" applyFont="1" applyFill="1" applyAlignment="1">
      <alignment horizontal="center" vertical="center" wrapText="1"/>
    </xf>
    <xf numFmtId="0" fontId="4" fillId="5" borderId="0" xfId="2" applyFont="1" applyFill="1" applyAlignment="1">
      <alignment horizontal="center" vertical="center"/>
    </xf>
    <xf numFmtId="0" fontId="58" fillId="5" borderId="0" xfId="2" applyFont="1" applyFill="1" applyAlignment="1">
      <alignment horizontal="center" vertical="center"/>
    </xf>
    <xf numFmtId="0" fontId="59" fillId="5" borderId="0" xfId="2" applyFont="1" applyFill="1" applyAlignment="1">
      <alignment horizontal="center" vertical="center"/>
    </xf>
    <xf numFmtId="0" fontId="60" fillId="5" borderId="0" xfId="2" applyFont="1" applyFill="1" applyAlignment="1">
      <alignment vertical="center" wrapText="1"/>
    </xf>
    <xf numFmtId="0" fontId="27" fillId="5" borderId="0" xfId="2" applyFont="1" applyFill="1" applyAlignment="1">
      <alignment vertical="center" wrapText="1"/>
    </xf>
    <xf numFmtId="0" fontId="61" fillId="5" borderId="0" xfId="2" applyFont="1" applyFill="1" applyAlignment="1">
      <alignment horizontal="center" vertical="center"/>
    </xf>
    <xf numFmtId="0" fontId="45" fillId="5" borderId="0" xfId="2" applyFont="1" applyFill="1" applyBorder="1" applyAlignment="1">
      <alignment vertical="center"/>
    </xf>
    <xf numFmtId="0" fontId="53" fillId="5" borderId="0" xfId="0" applyFont="1" applyFill="1" applyAlignment="1">
      <alignment vertical="center" wrapText="1"/>
    </xf>
    <xf numFmtId="0" fontId="62" fillId="5" borderId="0" xfId="2" applyFont="1" applyFill="1" applyAlignment="1">
      <alignment vertical="top"/>
    </xf>
    <xf numFmtId="0" fontId="45" fillId="5" borderId="0" xfId="2" applyFont="1" applyFill="1" applyBorder="1" applyAlignment="1"/>
    <xf numFmtId="0" fontId="62" fillId="5" borderId="0" xfId="2" applyFont="1" applyFill="1"/>
    <xf numFmtId="164" fontId="27" fillId="5" borderId="0" xfId="5" applyNumberFormat="1" applyFont="1" applyFill="1" applyAlignment="1" applyProtection="1">
      <alignment vertical="center" wrapText="1"/>
    </xf>
    <xf numFmtId="166" fontId="27" fillId="4" borderId="44" xfId="5" applyNumberFormat="1" applyFont="1" applyFill="1" applyBorder="1" applyAlignment="1" applyProtection="1">
      <alignment horizontal="right" vertical="top"/>
    </xf>
    <xf numFmtId="0" fontId="15" fillId="5" borderId="0" xfId="2" applyFill="1" applyBorder="1" applyAlignment="1">
      <alignment horizontal="center" vertical="center" wrapText="1"/>
    </xf>
  </cellXfs>
  <cellStyles count="16">
    <cellStyle name="Collegamento ipertestuale 2" xfId="6"/>
    <cellStyle name="Euro" xfId="7"/>
    <cellStyle name="Migliaia (0)_3tabella15" xfId="8"/>
    <cellStyle name="Migliaia 2" xfId="9"/>
    <cellStyle name="Migliaia 2 2" xfId="10"/>
    <cellStyle name="Normale" xfId="0" builtinId="0"/>
    <cellStyle name="Normale 2" xfId="1"/>
    <cellStyle name="Normale 2 2 2" xfId="11"/>
    <cellStyle name="Normale 3" xfId="12"/>
    <cellStyle name="Normale 4" xfId="2"/>
    <cellStyle name="Normale 4 2" xfId="3"/>
    <cellStyle name="Normale_modello si2 raln_MODIFICATO_ALESSIO" xfId="4"/>
    <cellStyle name="Normale_PRINFEL98_modello si2 raln_MODIFICATO_ALESSIO 2" xfId="5"/>
    <cellStyle name="Percentuale 2" xfId="13"/>
    <cellStyle name="Percentuale 2 2" xfId="14"/>
    <cellStyle name="Valuta (0)_3tabella15" xfId="1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41197</xdr:rowOff>
    </xdr:from>
    <xdr:to>
      <xdr:col>3</xdr:col>
      <xdr:colOff>9525</xdr:colOff>
      <xdr:row>1</xdr:row>
      <xdr:rowOff>440008</xdr:rowOff>
    </xdr:to>
    <xdr:sp macro="" textlink="">
      <xdr:nvSpPr>
        <xdr:cNvPr id="2" name="Testo 3"/>
        <xdr:cNvSpPr txBox="1">
          <a:spLocks noChangeArrowheads="1"/>
        </xdr:cNvSpPr>
      </xdr:nvSpPr>
      <xdr:spPr bwMode="auto">
        <a:xfrm>
          <a:off x="9525" y="1146097"/>
          <a:ext cx="5505450" cy="398811"/>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15</a:t>
          </a:r>
          <a:r>
            <a:rPr lang="it-IT" sz="1000" b="1" i="0" strike="noStrike">
              <a:solidFill>
                <a:srgbClr val="000000"/>
              </a:solidFill>
              <a:latin typeface="Arial"/>
              <a:cs typeface="Arial"/>
            </a:rPr>
            <a:t> </a:t>
          </a:r>
          <a:r>
            <a:rPr lang="it-IT" sz="1000" b="1" i="0" strike="noStrike">
              <a:solidFill>
                <a:srgbClr val="000000"/>
              </a:solidFill>
              <a:latin typeface="Arial" pitchFamily="34" charset="0"/>
              <a:cs typeface="Arial" pitchFamily="34" charset="0"/>
            </a:rPr>
            <a:t>- </a:t>
          </a:r>
          <a:r>
            <a:rPr lang="it-IT" sz="1000" b="0" i="0">
              <a:latin typeface="Arial" pitchFamily="34" charset="0"/>
              <a:ea typeface="+mn-ea"/>
              <a:cs typeface="Arial" pitchFamily="34" charset="0"/>
            </a:rPr>
            <a:t>FONDI PER LA CONTRATTAZIONE INTEGRATIVA</a:t>
          </a:r>
          <a:endParaRPr lang="it-IT" sz="1000" b="0" i="0" strike="noStrike">
            <a:solidFill>
              <a:srgbClr val="000000"/>
            </a:solidFill>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it-IT" sz="1000" b="1" i="0" strike="noStrike">
              <a:solidFill>
                <a:srgbClr val="000000"/>
              </a:solidFill>
              <a:latin typeface="Arial"/>
              <a:cs typeface="Arial"/>
            </a:rPr>
            <a:t>MACROCATEGORIA:     </a:t>
          </a:r>
          <a:r>
            <a:rPr lang="it-IT" sz="1000" b="1" i="0">
              <a:latin typeface="Arial" pitchFamily="34" charset="0"/>
              <a:ea typeface="+mn-ea"/>
              <a:cs typeface="Arial" pitchFamily="34" charset="0"/>
            </a:rPr>
            <a:t>MEDICI</a:t>
          </a:r>
          <a:endParaRPr lang="it-IT">
            <a:latin typeface="Arial" pitchFamily="34" charset="0"/>
            <a:cs typeface="Arial" pitchFamily="34" charset="0"/>
          </a:endParaRPr>
        </a:p>
        <a:p>
          <a:pPr algn="l" rtl="0">
            <a:defRPr sz="1000"/>
          </a:pPr>
          <a:endParaRPr lang="it-IT" sz="1000" b="1" i="0" strike="noStrike">
            <a:solidFill>
              <a:srgbClr val="000000"/>
            </a:solidFill>
            <a:latin typeface="Arial"/>
            <a:cs typeface="Arial"/>
          </a:endParaRPr>
        </a:p>
      </xdr:txBody>
    </xdr:sp>
    <xdr:clientData/>
  </xdr:twoCellAnchor>
  <xdr:twoCellAnchor editAs="oneCell">
    <xdr:from>
      <xdr:col>0</xdr:col>
      <xdr:colOff>9525</xdr:colOff>
      <xdr:row>0</xdr:row>
      <xdr:rowOff>333375</xdr:rowOff>
    </xdr:from>
    <xdr:to>
      <xdr:col>0</xdr:col>
      <xdr:colOff>3105150</xdr:colOff>
      <xdr:row>0</xdr:row>
      <xdr:rowOff>1066800</xdr:rowOff>
    </xdr:to>
    <xdr:pic>
      <xdr:nvPicPr>
        <xdr:cNvPr id="3" name="Picture 23"/>
        <xdr:cNvPicPr>
          <a:picLocks noChangeAspect="1" noChangeArrowheads="1"/>
        </xdr:cNvPicPr>
      </xdr:nvPicPr>
      <xdr:blipFill>
        <a:blip xmlns:r="http://schemas.openxmlformats.org/officeDocument/2006/relationships" r:embed="rId1"/>
        <a:srcRect/>
        <a:stretch>
          <a:fillRect/>
        </a:stretch>
      </xdr:blipFill>
      <xdr:spPr bwMode="auto">
        <a:xfrm>
          <a:off x="9525" y="333375"/>
          <a:ext cx="3095625" cy="733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41197</xdr:rowOff>
    </xdr:from>
    <xdr:to>
      <xdr:col>3</xdr:col>
      <xdr:colOff>9525</xdr:colOff>
      <xdr:row>1</xdr:row>
      <xdr:rowOff>440008</xdr:rowOff>
    </xdr:to>
    <xdr:sp macro="" textlink="">
      <xdr:nvSpPr>
        <xdr:cNvPr id="2" name="Testo 3"/>
        <xdr:cNvSpPr txBox="1">
          <a:spLocks noChangeArrowheads="1"/>
        </xdr:cNvSpPr>
      </xdr:nvSpPr>
      <xdr:spPr bwMode="auto">
        <a:xfrm>
          <a:off x="9525" y="1146097"/>
          <a:ext cx="5505450" cy="398811"/>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15</a:t>
          </a:r>
          <a:r>
            <a:rPr lang="it-IT" sz="1000" b="1" i="0" strike="noStrike">
              <a:solidFill>
                <a:srgbClr val="000000"/>
              </a:solidFill>
              <a:latin typeface="Arial"/>
              <a:cs typeface="Arial"/>
            </a:rPr>
            <a:t> </a:t>
          </a:r>
          <a:r>
            <a:rPr lang="it-IT" sz="1000" b="1" i="0" strike="noStrike">
              <a:solidFill>
                <a:srgbClr val="000000"/>
              </a:solidFill>
              <a:latin typeface="Arial" pitchFamily="34" charset="0"/>
              <a:cs typeface="Arial" pitchFamily="34" charset="0"/>
            </a:rPr>
            <a:t>- </a:t>
          </a:r>
          <a:r>
            <a:rPr lang="it-IT" sz="1000" b="0" i="0">
              <a:latin typeface="Arial" pitchFamily="34" charset="0"/>
              <a:ea typeface="+mn-ea"/>
              <a:cs typeface="Arial" pitchFamily="34" charset="0"/>
            </a:rPr>
            <a:t>FONDI PER LA CONTRATTAZIONE INTEGRATIVA</a:t>
          </a:r>
          <a:endParaRPr lang="it-IT" sz="1000" b="0" i="0" strike="noStrike">
            <a:solidFill>
              <a:srgbClr val="000000"/>
            </a:solidFill>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it-IT" sz="1000" b="1" i="0" strike="noStrike">
              <a:solidFill>
                <a:srgbClr val="000000"/>
              </a:solidFill>
              <a:latin typeface="Arial"/>
              <a:cs typeface="Arial"/>
            </a:rPr>
            <a:t>MACROCATEGORIA:     </a:t>
          </a:r>
          <a:r>
            <a:rPr lang="it-IT" sz="1000" b="1" i="0">
              <a:latin typeface="Arial" pitchFamily="34" charset="0"/>
              <a:ea typeface="+mn-ea"/>
              <a:cs typeface="Arial" pitchFamily="34" charset="0"/>
            </a:rPr>
            <a:t>DIRIGENTI NON MEDICI</a:t>
          </a:r>
          <a:endParaRPr lang="it-IT">
            <a:latin typeface="Arial" pitchFamily="34" charset="0"/>
            <a:cs typeface="Arial" pitchFamily="34" charset="0"/>
          </a:endParaRPr>
        </a:p>
        <a:p>
          <a:pPr algn="l" rtl="0">
            <a:defRPr sz="1000"/>
          </a:pPr>
          <a:endParaRPr lang="it-IT" sz="1000" b="1" i="0" strike="noStrike">
            <a:solidFill>
              <a:srgbClr val="000000"/>
            </a:solidFill>
            <a:latin typeface="Arial"/>
            <a:cs typeface="Arial"/>
          </a:endParaRPr>
        </a:p>
      </xdr:txBody>
    </xdr:sp>
    <xdr:clientData/>
  </xdr:twoCellAnchor>
  <xdr:twoCellAnchor editAs="oneCell">
    <xdr:from>
      <xdr:col>0</xdr:col>
      <xdr:colOff>9525</xdr:colOff>
      <xdr:row>0</xdr:row>
      <xdr:rowOff>333375</xdr:rowOff>
    </xdr:from>
    <xdr:to>
      <xdr:col>0</xdr:col>
      <xdr:colOff>3105150</xdr:colOff>
      <xdr:row>0</xdr:row>
      <xdr:rowOff>1066800</xdr:rowOff>
    </xdr:to>
    <xdr:pic>
      <xdr:nvPicPr>
        <xdr:cNvPr id="3" name="Picture 23"/>
        <xdr:cNvPicPr>
          <a:picLocks noChangeAspect="1" noChangeArrowheads="1"/>
        </xdr:cNvPicPr>
      </xdr:nvPicPr>
      <xdr:blipFill>
        <a:blip xmlns:r="http://schemas.openxmlformats.org/officeDocument/2006/relationships" r:embed="rId1"/>
        <a:srcRect/>
        <a:stretch>
          <a:fillRect/>
        </a:stretch>
      </xdr:blipFill>
      <xdr:spPr bwMode="auto">
        <a:xfrm>
          <a:off x="9525" y="333375"/>
          <a:ext cx="3095625" cy="7334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41197</xdr:rowOff>
    </xdr:from>
    <xdr:to>
      <xdr:col>3</xdr:col>
      <xdr:colOff>1912</xdr:colOff>
      <xdr:row>1</xdr:row>
      <xdr:rowOff>440008</xdr:rowOff>
    </xdr:to>
    <xdr:sp macro="" textlink="">
      <xdr:nvSpPr>
        <xdr:cNvPr id="2" name="Testo 3"/>
        <xdr:cNvSpPr txBox="1">
          <a:spLocks noChangeArrowheads="1"/>
        </xdr:cNvSpPr>
      </xdr:nvSpPr>
      <xdr:spPr bwMode="auto">
        <a:xfrm>
          <a:off x="9525" y="1146097"/>
          <a:ext cx="5497837" cy="398811"/>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it-IT" sz="1200" b="1" i="0" strike="noStrike">
              <a:solidFill>
                <a:srgbClr val="000000"/>
              </a:solidFill>
              <a:latin typeface="Arial"/>
              <a:cs typeface="Arial"/>
            </a:rPr>
            <a:t>TABELLA 15</a:t>
          </a:r>
          <a:r>
            <a:rPr lang="it-IT" sz="1000" b="1" i="0" strike="noStrike">
              <a:solidFill>
                <a:srgbClr val="000000"/>
              </a:solidFill>
              <a:latin typeface="Arial"/>
              <a:cs typeface="Arial"/>
            </a:rPr>
            <a:t> </a:t>
          </a:r>
          <a:r>
            <a:rPr lang="it-IT" sz="1000" b="1" i="0" strike="noStrike">
              <a:solidFill>
                <a:srgbClr val="000000"/>
              </a:solidFill>
              <a:latin typeface="Arial" pitchFamily="34" charset="0"/>
              <a:cs typeface="Arial" pitchFamily="34" charset="0"/>
            </a:rPr>
            <a:t>- </a:t>
          </a:r>
          <a:r>
            <a:rPr lang="it-IT" sz="1000" b="0" i="0">
              <a:latin typeface="Arial" pitchFamily="34" charset="0"/>
              <a:ea typeface="+mn-ea"/>
              <a:cs typeface="Arial" pitchFamily="34" charset="0"/>
            </a:rPr>
            <a:t>FONDI PER LA CONTRATTAZIONE INTEGRATIVA</a:t>
          </a:r>
          <a:endParaRPr lang="it-IT" sz="1000" b="0" i="0" strike="noStrike">
            <a:solidFill>
              <a:srgbClr val="000000"/>
            </a:solidFill>
            <a:latin typeface="Arial" pitchFamily="34" charset="0"/>
            <a:ea typeface="+mn-ea"/>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it-IT" sz="1000" b="1" i="0" strike="noStrike">
              <a:solidFill>
                <a:srgbClr val="000000"/>
              </a:solidFill>
              <a:latin typeface="Arial"/>
              <a:cs typeface="Arial"/>
            </a:rPr>
            <a:t>MACROCATEGORIA:     </a:t>
          </a:r>
          <a:r>
            <a:rPr lang="it-IT" sz="1000" b="1" i="0">
              <a:latin typeface="Arial" pitchFamily="34" charset="0"/>
              <a:ea typeface="+mn-ea"/>
              <a:cs typeface="Arial" pitchFamily="34" charset="0"/>
            </a:rPr>
            <a:t>PERSONALE NON DIRIGENTE</a:t>
          </a:r>
          <a:endParaRPr lang="it-IT">
            <a:latin typeface="Arial" pitchFamily="34" charset="0"/>
            <a:cs typeface="Arial" pitchFamily="34" charset="0"/>
          </a:endParaRPr>
        </a:p>
        <a:p>
          <a:pPr algn="l" rtl="0">
            <a:defRPr sz="1000"/>
          </a:pPr>
          <a:endParaRPr lang="it-IT" sz="1000" b="1" i="0" strike="noStrike">
            <a:solidFill>
              <a:srgbClr val="000000"/>
            </a:solidFill>
            <a:latin typeface="Arial"/>
            <a:cs typeface="Arial"/>
          </a:endParaRPr>
        </a:p>
      </xdr:txBody>
    </xdr:sp>
    <xdr:clientData/>
  </xdr:twoCellAnchor>
  <xdr:twoCellAnchor editAs="oneCell">
    <xdr:from>
      <xdr:col>0</xdr:col>
      <xdr:colOff>9525</xdr:colOff>
      <xdr:row>0</xdr:row>
      <xdr:rowOff>333375</xdr:rowOff>
    </xdr:from>
    <xdr:to>
      <xdr:col>0</xdr:col>
      <xdr:colOff>3105150</xdr:colOff>
      <xdr:row>0</xdr:row>
      <xdr:rowOff>1066800</xdr:rowOff>
    </xdr:to>
    <xdr:pic>
      <xdr:nvPicPr>
        <xdr:cNvPr id="3" name="Picture 23"/>
        <xdr:cNvPicPr>
          <a:picLocks noChangeAspect="1" noChangeArrowheads="1"/>
        </xdr:cNvPicPr>
      </xdr:nvPicPr>
      <xdr:blipFill>
        <a:blip xmlns:r="http://schemas.openxmlformats.org/officeDocument/2006/relationships" r:embed="rId1"/>
        <a:srcRect/>
        <a:stretch>
          <a:fillRect/>
        </a:stretch>
      </xdr:blipFill>
      <xdr:spPr bwMode="auto">
        <a:xfrm>
          <a:off x="9525" y="333375"/>
          <a:ext cx="3095625" cy="733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3724275</xdr:colOff>
      <xdr:row>5</xdr:row>
      <xdr:rowOff>171450</xdr:rowOff>
    </xdr:from>
    <xdr:to>
      <xdr:col>2</xdr:col>
      <xdr:colOff>7134225</xdr:colOff>
      <xdr:row>6</xdr:row>
      <xdr:rowOff>647700</xdr:rowOff>
    </xdr:to>
    <xdr:pic>
      <xdr:nvPicPr>
        <xdr:cNvPr id="2" name="Picture 10"/>
        <xdr:cNvPicPr>
          <a:picLocks noChangeAspect="1" noChangeArrowheads="1"/>
        </xdr:cNvPicPr>
      </xdr:nvPicPr>
      <xdr:blipFill>
        <a:blip xmlns:r="http://schemas.openxmlformats.org/officeDocument/2006/relationships" r:embed="rId1"/>
        <a:srcRect/>
        <a:stretch>
          <a:fillRect/>
        </a:stretch>
      </xdr:blipFill>
      <xdr:spPr bwMode="auto">
        <a:xfrm>
          <a:off x="4867275" y="2114550"/>
          <a:ext cx="3409950" cy="7334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3686175</xdr:colOff>
      <xdr:row>5</xdr:row>
      <xdr:rowOff>180975</xdr:rowOff>
    </xdr:from>
    <xdr:to>
      <xdr:col>2</xdr:col>
      <xdr:colOff>7096125</xdr:colOff>
      <xdr:row>6</xdr:row>
      <xdr:rowOff>647700</xdr:rowOff>
    </xdr:to>
    <xdr:pic>
      <xdr:nvPicPr>
        <xdr:cNvPr id="2" name="Picture 10"/>
        <xdr:cNvPicPr>
          <a:picLocks noChangeAspect="1" noChangeArrowheads="1"/>
        </xdr:cNvPicPr>
      </xdr:nvPicPr>
      <xdr:blipFill>
        <a:blip xmlns:r="http://schemas.openxmlformats.org/officeDocument/2006/relationships" r:embed="rId1"/>
        <a:srcRect/>
        <a:stretch>
          <a:fillRect/>
        </a:stretch>
      </xdr:blipFill>
      <xdr:spPr bwMode="auto">
        <a:xfrm>
          <a:off x="4829175" y="2124075"/>
          <a:ext cx="3409950" cy="7239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3667125</xdr:colOff>
      <xdr:row>5</xdr:row>
      <xdr:rowOff>190500</xdr:rowOff>
    </xdr:from>
    <xdr:to>
      <xdr:col>2</xdr:col>
      <xdr:colOff>7077075</xdr:colOff>
      <xdr:row>6</xdr:row>
      <xdr:rowOff>657225</xdr:rowOff>
    </xdr:to>
    <xdr:pic>
      <xdr:nvPicPr>
        <xdr:cNvPr id="2" name="Picture 10"/>
        <xdr:cNvPicPr>
          <a:picLocks noChangeAspect="1" noChangeArrowheads="1"/>
        </xdr:cNvPicPr>
      </xdr:nvPicPr>
      <xdr:blipFill>
        <a:blip xmlns:r="http://schemas.openxmlformats.org/officeDocument/2006/relationships" r:embed="rId1"/>
        <a:srcRect/>
        <a:stretch>
          <a:fillRect/>
        </a:stretch>
      </xdr:blipFill>
      <xdr:spPr bwMode="auto">
        <a:xfrm>
          <a:off x="4810125" y="2133600"/>
          <a:ext cx="340995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4052/AppData/Local/Temp/flux_1_xls_20190612_1703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ncetta/AppData/Local/Temp/wz7d59/CA_2016_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ncetta/AppData/Local/Temp/wz7d59/CA_2016_SP.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I_1"/>
      <sheetName val="IN_SI_1"/>
      <sheetName val="out_SI_1"/>
      <sheetName val="COCOCO"/>
      <sheetName val="IN_COCOCO"/>
      <sheetName val="out_COCOCO"/>
      <sheetName val="t1"/>
      <sheetName val="IN_T1"/>
      <sheetName val="IN_T1_NOTE"/>
      <sheetName val="1A"/>
      <sheetName val="IN_1A"/>
      <sheetName val="1B"/>
      <sheetName val="IN_1B"/>
      <sheetName val="1C"/>
      <sheetName val="IN_1C"/>
      <sheetName val="1D"/>
      <sheetName val="IN_1D"/>
      <sheetName val="1E"/>
      <sheetName val="IN_1E"/>
      <sheetName val="1F"/>
      <sheetName val="IN_1F"/>
      <sheetName val="1G"/>
      <sheetName val="IN_1G"/>
      <sheetName val="IN_1G_HEAD"/>
      <sheetName val="t2"/>
      <sheetName val="IN_T2"/>
      <sheetName val="t2A"/>
      <sheetName val="IN_T2A"/>
      <sheetName val="t3"/>
      <sheetName val="IN_T3"/>
      <sheetName val="t4"/>
      <sheetName val="IN_T4"/>
      <sheetName val="t5"/>
      <sheetName val="IN_T5"/>
      <sheetName val="t6"/>
      <sheetName val="IN_T6"/>
      <sheetName val="t7"/>
      <sheetName val="IN_T7"/>
      <sheetName val="t8"/>
      <sheetName val="IN_T8"/>
      <sheetName val="t9"/>
      <sheetName val="IN_T9"/>
      <sheetName val="t10"/>
      <sheetName val="IN_T10"/>
      <sheetName val="t11"/>
      <sheetName val="IN_T11"/>
      <sheetName val="t12"/>
      <sheetName val="IN_T12"/>
      <sheetName val="t13"/>
      <sheetName val="IN_T13"/>
      <sheetName val="t14"/>
      <sheetName val="IN_T14"/>
      <sheetName val="IN_T14_NOTE"/>
      <sheetName val="IN_T14_IRAP"/>
      <sheetName val="t15(1)"/>
      <sheetName val="IN_T15_1"/>
      <sheetName val="t15(2)"/>
      <sheetName val="IN_T15_2"/>
      <sheetName val="t15(3)"/>
      <sheetName val="IN_T15_3"/>
      <sheetName val="IN_SICI_LEG144"/>
      <sheetName val="SICI(1)"/>
      <sheetName val="SICI(1)_OUT"/>
      <sheetName val="SICI(2)"/>
      <sheetName val="SICI(2)_OUT"/>
      <sheetName val="SICI(3)"/>
      <sheetName val="SICI(3)_OUT"/>
      <sheetName val="Tabella Riconciliazione"/>
      <sheetName val="IN_RICONC"/>
      <sheetName val="Valori Medi"/>
      <sheetName val="Squadratura 1"/>
      <sheetName val="Squadratura 2"/>
      <sheetName val="Squadratura 3"/>
      <sheetName val="Squadratura 4"/>
      <sheetName val="Squadratura 8"/>
      <sheetName val="Incongruenza 1"/>
      <sheetName val="Incongruenza 2"/>
      <sheetName val="Incongruenza 3"/>
      <sheetName val="Incongruenza 4 e controlli t14"/>
      <sheetName val="out_Incongruenza_4"/>
      <sheetName val="Incongruenza 5"/>
      <sheetName val="Incongruenza 6"/>
      <sheetName val="Incongruenza 7"/>
      <sheetName val="Incongruenza 8"/>
      <sheetName val="out_incongruenza_9"/>
      <sheetName val="Incongruenza 10"/>
      <sheetName val="COM"/>
      <sheetName val="VERSIONE"/>
      <sheetName val="STRUTTURE"/>
    </sheetNames>
    <sheetDataSet>
      <sheetData sheetId="0"/>
      <sheetData sheetId="1"/>
      <sheetData sheetId="2"/>
      <sheetData sheetId="3"/>
      <sheetData sheetId="4"/>
      <sheetData sheetId="5"/>
      <sheetData sheetId="6">
        <row r="1">
          <cell r="A1" t="str">
            <v>COMPARTO SERVIZIO SANITARIO NAZIONALE - anno 2016</v>
          </cell>
          <cell r="M1">
            <v>2016</v>
          </cell>
        </row>
        <row r="4">
          <cell r="L4" t="str">
            <v>Presenti al 31/12/2016 (**)</v>
          </cell>
        </row>
        <row r="5">
          <cell r="L5" t="str">
            <v>Uomini</v>
          </cell>
          <cell r="M5" t="str">
            <v>Donne</v>
          </cell>
        </row>
        <row r="6">
          <cell r="L6">
            <v>0</v>
          </cell>
          <cell r="M6">
            <v>0</v>
          </cell>
        </row>
        <row r="7">
          <cell r="L7">
            <v>1</v>
          </cell>
          <cell r="M7">
            <v>0</v>
          </cell>
          <cell r="O7" t="str">
            <v>Non classificato</v>
          </cell>
        </row>
        <row r="8">
          <cell r="L8">
            <v>1</v>
          </cell>
          <cell r="M8">
            <v>0</v>
          </cell>
          <cell r="O8" t="str">
            <v>Non classificato</v>
          </cell>
        </row>
        <row r="9">
          <cell r="L9">
            <v>0</v>
          </cell>
          <cell r="M9">
            <v>1</v>
          </cell>
          <cell r="O9" t="str">
            <v>Non classificato</v>
          </cell>
        </row>
        <row r="10">
          <cell r="L10">
            <v>0</v>
          </cell>
          <cell r="M10">
            <v>1</v>
          </cell>
          <cell r="O10" t="str">
            <v>Non classificato</v>
          </cell>
        </row>
        <row r="11">
          <cell r="L11">
            <v>19</v>
          </cell>
          <cell r="M11">
            <v>0</v>
          </cell>
          <cell r="O11" t="str">
            <v>ME</v>
          </cell>
        </row>
        <row r="12">
          <cell r="L12">
            <v>3</v>
          </cell>
          <cell r="M12">
            <v>0</v>
          </cell>
          <cell r="O12" t="str">
            <v>ME</v>
          </cell>
        </row>
        <row r="13">
          <cell r="L13">
            <v>45</v>
          </cell>
          <cell r="M13">
            <v>28</v>
          </cell>
          <cell r="O13" t="str">
            <v>ME</v>
          </cell>
        </row>
        <row r="14">
          <cell r="L14">
            <v>5</v>
          </cell>
          <cell r="M14">
            <v>0</v>
          </cell>
          <cell r="O14" t="str">
            <v>ME</v>
          </cell>
        </row>
        <row r="15">
          <cell r="L15">
            <v>199</v>
          </cell>
          <cell r="M15">
            <v>249</v>
          </cell>
          <cell r="O15" t="str">
            <v>ME</v>
          </cell>
        </row>
        <row r="16">
          <cell r="L16">
            <v>22</v>
          </cell>
          <cell r="M16">
            <v>11</v>
          </cell>
          <cell r="O16" t="str">
            <v>ME</v>
          </cell>
        </row>
        <row r="17">
          <cell r="L17">
            <v>0</v>
          </cell>
          <cell r="M17">
            <v>0</v>
          </cell>
          <cell r="O17" t="str">
            <v>ME</v>
          </cell>
        </row>
        <row r="18">
          <cell r="L18">
            <v>0</v>
          </cell>
          <cell r="M18">
            <v>0</v>
          </cell>
          <cell r="O18" t="str">
            <v>ME</v>
          </cell>
        </row>
        <row r="19">
          <cell r="L19">
            <v>0</v>
          </cell>
          <cell r="M19">
            <v>0</v>
          </cell>
          <cell r="O19" t="str">
            <v>ME</v>
          </cell>
        </row>
        <row r="20">
          <cell r="L20">
            <v>0</v>
          </cell>
          <cell r="M20">
            <v>0</v>
          </cell>
          <cell r="O20" t="str">
            <v>ME</v>
          </cell>
        </row>
        <row r="21">
          <cell r="L21">
            <v>0</v>
          </cell>
          <cell r="M21">
            <v>0</v>
          </cell>
          <cell r="O21" t="str">
            <v>ME</v>
          </cell>
        </row>
        <row r="22">
          <cell r="L22">
            <v>0</v>
          </cell>
          <cell r="M22">
            <v>0</v>
          </cell>
          <cell r="O22" t="str">
            <v>ME</v>
          </cell>
        </row>
        <row r="23">
          <cell r="L23">
            <v>0</v>
          </cell>
          <cell r="M23">
            <v>0</v>
          </cell>
          <cell r="O23" t="str">
            <v>ME</v>
          </cell>
        </row>
        <row r="24">
          <cell r="L24">
            <v>0</v>
          </cell>
          <cell r="M24">
            <v>0</v>
          </cell>
          <cell r="O24" t="str">
            <v>ME</v>
          </cell>
        </row>
        <row r="25">
          <cell r="L25">
            <v>0</v>
          </cell>
          <cell r="M25">
            <v>0</v>
          </cell>
          <cell r="O25" t="str">
            <v>ME</v>
          </cell>
        </row>
        <row r="26">
          <cell r="L26">
            <v>0</v>
          </cell>
          <cell r="M26">
            <v>0</v>
          </cell>
          <cell r="O26" t="str">
            <v>ME</v>
          </cell>
        </row>
        <row r="27">
          <cell r="L27">
            <v>0</v>
          </cell>
          <cell r="M27">
            <v>0</v>
          </cell>
          <cell r="O27" t="str">
            <v>ME</v>
          </cell>
        </row>
        <row r="28">
          <cell r="L28">
            <v>0</v>
          </cell>
          <cell r="M28">
            <v>0</v>
          </cell>
          <cell r="O28" t="str">
            <v>ME</v>
          </cell>
        </row>
        <row r="29">
          <cell r="L29">
            <v>0</v>
          </cell>
          <cell r="M29">
            <v>0</v>
          </cell>
          <cell r="O29" t="str">
            <v>ME</v>
          </cell>
        </row>
        <row r="30">
          <cell r="L30">
            <v>0</v>
          </cell>
          <cell r="M30">
            <v>0</v>
          </cell>
          <cell r="O30" t="str">
            <v>ME</v>
          </cell>
        </row>
        <row r="31">
          <cell r="L31">
            <v>0</v>
          </cell>
          <cell r="M31">
            <v>0</v>
          </cell>
          <cell r="O31" t="str">
            <v>ME</v>
          </cell>
        </row>
        <row r="32">
          <cell r="L32">
            <v>0</v>
          </cell>
          <cell r="M32">
            <v>1</v>
          </cell>
          <cell r="O32" t="str">
            <v>NM</v>
          </cell>
        </row>
        <row r="33">
          <cell r="L33">
            <v>0</v>
          </cell>
          <cell r="M33">
            <v>0</v>
          </cell>
          <cell r="O33" t="str">
            <v>NM</v>
          </cell>
        </row>
        <row r="34">
          <cell r="L34">
            <v>1</v>
          </cell>
          <cell r="M34">
            <v>1</v>
          </cell>
          <cell r="O34" t="str">
            <v>NM</v>
          </cell>
        </row>
        <row r="35">
          <cell r="L35">
            <v>0</v>
          </cell>
          <cell r="M35">
            <v>0</v>
          </cell>
          <cell r="O35" t="str">
            <v>NM</v>
          </cell>
        </row>
        <row r="36">
          <cell r="L36">
            <v>0</v>
          </cell>
          <cell r="M36">
            <v>4</v>
          </cell>
          <cell r="O36" t="str">
            <v>NM</v>
          </cell>
        </row>
        <row r="37">
          <cell r="L37">
            <v>0</v>
          </cell>
          <cell r="M37">
            <v>0</v>
          </cell>
          <cell r="O37" t="str">
            <v>NM</v>
          </cell>
        </row>
        <row r="38">
          <cell r="L38">
            <v>0</v>
          </cell>
          <cell r="M38">
            <v>0</v>
          </cell>
          <cell r="O38" t="str">
            <v>NM</v>
          </cell>
        </row>
        <row r="39">
          <cell r="L39">
            <v>0</v>
          </cell>
          <cell r="M39">
            <v>0</v>
          </cell>
          <cell r="O39" t="str">
            <v>NM</v>
          </cell>
        </row>
        <row r="40">
          <cell r="L40">
            <v>0</v>
          </cell>
          <cell r="M40">
            <v>0</v>
          </cell>
          <cell r="O40" t="str">
            <v>NM</v>
          </cell>
        </row>
        <row r="41">
          <cell r="L41">
            <v>0</v>
          </cell>
          <cell r="M41">
            <v>0</v>
          </cell>
          <cell r="O41" t="str">
            <v>NM</v>
          </cell>
        </row>
        <row r="42">
          <cell r="L42">
            <v>0</v>
          </cell>
          <cell r="M42">
            <v>0</v>
          </cell>
          <cell r="O42" t="str">
            <v>NM</v>
          </cell>
        </row>
        <row r="43">
          <cell r="L43">
            <v>3</v>
          </cell>
          <cell r="M43">
            <v>21</v>
          </cell>
          <cell r="O43" t="str">
            <v>NM</v>
          </cell>
        </row>
        <row r="44">
          <cell r="L44">
            <v>0</v>
          </cell>
          <cell r="M44">
            <v>0</v>
          </cell>
          <cell r="O44" t="str">
            <v>NM</v>
          </cell>
        </row>
        <row r="45">
          <cell r="L45">
            <v>0</v>
          </cell>
          <cell r="M45">
            <v>0</v>
          </cell>
          <cell r="O45" t="str">
            <v>NM</v>
          </cell>
        </row>
        <row r="46">
          <cell r="L46">
            <v>0</v>
          </cell>
          <cell r="M46">
            <v>0</v>
          </cell>
          <cell r="O46" t="str">
            <v>NM</v>
          </cell>
        </row>
        <row r="47">
          <cell r="L47">
            <v>0</v>
          </cell>
          <cell r="M47">
            <v>0</v>
          </cell>
          <cell r="O47" t="str">
            <v>NM</v>
          </cell>
        </row>
        <row r="48">
          <cell r="L48">
            <v>0</v>
          </cell>
          <cell r="M48">
            <v>0</v>
          </cell>
          <cell r="O48" t="str">
            <v>NM</v>
          </cell>
        </row>
        <row r="49">
          <cell r="L49">
            <v>0</v>
          </cell>
          <cell r="M49">
            <v>0</v>
          </cell>
          <cell r="O49" t="str">
            <v>NM</v>
          </cell>
        </row>
        <row r="50">
          <cell r="L50">
            <v>0</v>
          </cell>
          <cell r="M50">
            <v>0</v>
          </cell>
          <cell r="O50" t="str">
            <v>NM</v>
          </cell>
        </row>
        <row r="51">
          <cell r="L51">
            <v>0</v>
          </cell>
          <cell r="M51">
            <v>0</v>
          </cell>
          <cell r="O51" t="str">
            <v>NM</v>
          </cell>
        </row>
        <row r="52">
          <cell r="L52">
            <v>0</v>
          </cell>
          <cell r="M52">
            <v>0</v>
          </cell>
          <cell r="O52" t="str">
            <v>NM</v>
          </cell>
        </row>
        <row r="53">
          <cell r="L53">
            <v>0</v>
          </cell>
          <cell r="M53">
            <v>0</v>
          </cell>
          <cell r="O53" t="str">
            <v>NM</v>
          </cell>
        </row>
        <row r="54">
          <cell r="L54">
            <v>0</v>
          </cell>
          <cell r="M54">
            <v>0</v>
          </cell>
          <cell r="O54" t="str">
            <v>NM</v>
          </cell>
        </row>
        <row r="55">
          <cell r="L55">
            <v>0</v>
          </cell>
          <cell r="M55">
            <v>0</v>
          </cell>
          <cell r="O55" t="str">
            <v>NM</v>
          </cell>
        </row>
        <row r="56">
          <cell r="L56">
            <v>0</v>
          </cell>
          <cell r="M56">
            <v>0</v>
          </cell>
          <cell r="O56" t="str">
            <v>NM</v>
          </cell>
        </row>
        <row r="57">
          <cell r="L57">
            <v>0</v>
          </cell>
          <cell r="M57">
            <v>2</v>
          </cell>
          <cell r="O57" t="str">
            <v>NM</v>
          </cell>
        </row>
        <row r="58">
          <cell r="L58">
            <v>0</v>
          </cell>
          <cell r="M58">
            <v>0</v>
          </cell>
          <cell r="O58" t="str">
            <v>NM</v>
          </cell>
        </row>
        <row r="59">
          <cell r="L59">
            <v>0</v>
          </cell>
          <cell r="M59">
            <v>0</v>
          </cell>
          <cell r="O59" t="str">
            <v>NM</v>
          </cell>
        </row>
        <row r="60">
          <cell r="L60">
            <v>0</v>
          </cell>
          <cell r="M60">
            <v>0</v>
          </cell>
          <cell r="O60" t="str">
            <v>NM</v>
          </cell>
        </row>
        <row r="61">
          <cell r="L61">
            <v>0</v>
          </cell>
          <cell r="M61">
            <v>0</v>
          </cell>
          <cell r="O61" t="str">
            <v>NM</v>
          </cell>
        </row>
        <row r="62">
          <cell r="L62">
            <v>0</v>
          </cell>
          <cell r="M62">
            <v>0</v>
          </cell>
          <cell r="O62" t="str">
            <v>NM</v>
          </cell>
        </row>
        <row r="63">
          <cell r="L63">
            <v>0</v>
          </cell>
          <cell r="M63">
            <v>0</v>
          </cell>
          <cell r="O63" t="str">
            <v>NM</v>
          </cell>
        </row>
        <row r="64">
          <cell r="L64">
            <v>3</v>
          </cell>
          <cell r="M64">
            <v>12</v>
          </cell>
          <cell r="O64" t="str">
            <v>NM</v>
          </cell>
        </row>
        <row r="65">
          <cell r="L65">
            <v>1</v>
          </cell>
          <cell r="M65">
            <v>0</v>
          </cell>
          <cell r="O65" t="str">
            <v>NM</v>
          </cell>
        </row>
        <row r="66">
          <cell r="L66">
            <v>0</v>
          </cell>
          <cell r="M66">
            <v>0</v>
          </cell>
          <cell r="O66" t="str">
            <v>NM</v>
          </cell>
        </row>
        <row r="67">
          <cell r="L67">
            <v>2</v>
          </cell>
          <cell r="M67">
            <v>1</v>
          </cell>
          <cell r="O67" t="str">
            <v>NM</v>
          </cell>
        </row>
        <row r="68">
          <cell r="L68">
            <v>0</v>
          </cell>
          <cell r="M68">
            <v>0</v>
          </cell>
          <cell r="O68" t="str">
            <v>NM</v>
          </cell>
        </row>
        <row r="69">
          <cell r="L69">
            <v>45</v>
          </cell>
          <cell r="M69">
            <v>131</v>
          </cell>
          <cell r="O69" t="str">
            <v>ND</v>
          </cell>
        </row>
        <row r="70">
          <cell r="L70">
            <v>318</v>
          </cell>
          <cell r="M70">
            <v>959</v>
          </cell>
          <cell r="O70" t="str">
            <v>ND</v>
          </cell>
        </row>
        <row r="71">
          <cell r="L71">
            <v>0</v>
          </cell>
          <cell r="M71">
            <v>0</v>
          </cell>
          <cell r="O71" t="str">
            <v>ND</v>
          </cell>
        </row>
        <row r="72">
          <cell r="L72">
            <v>9</v>
          </cell>
          <cell r="M72">
            <v>49</v>
          </cell>
          <cell r="O72" t="str">
            <v>ND</v>
          </cell>
        </row>
        <row r="73">
          <cell r="L73">
            <v>0</v>
          </cell>
          <cell r="M73">
            <v>9</v>
          </cell>
          <cell r="O73" t="str">
            <v>ND</v>
          </cell>
        </row>
        <row r="74">
          <cell r="L74">
            <v>10</v>
          </cell>
          <cell r="M74">
            <v>21</v>
          </cell>
          <cell r="O74" t="str">
            <v>ND</v>
          </cell>
        </row>
        <row r="75">
          <cell r="L75">
            <v>46</v>
          </cell>
          <cell r="M75">
            <v>108</v>
          </cell>
          <cell r="O75" t="str">
            <v>ND</v>
          </cell>
        </row>
        <row r="76">
          <cell r="L76">
            <v>0</v>
          </cell>
          <cell r="M76">
            <v>0</v>
          </cell>
          <cell r="O76" t="str">
            <v>ND</v>
          </cell>
        </row>
        <row r="77">
          <cell r="L77">
            <v>0</v>
          </cell>
          <cell r="M77">
            <v>0</v>
          </cell>
          <cell r="O77" t="str">
            <v>ND</v>
          </cell>
        </row>
        <row r="78">
          <cell r="L78">
            <v>1</v>
          </cell>
          <cell r="M78">
            <v>1</v>
          </cell>
          <cell r="O78" t="str">
            <v>ND</v>
          </cell>
        </row>
        <row r="79">
          <cell r="L79">
            <v>0</v>
          </cell>
          <cell r="M79">
            <v>0</v>
          </cell>
          <cell r="O79" t="str">
            <v>ND</v>
          </cell>
        </row>
        <row r="80">
          <cell r="L80">
            <v>5</v>
          </cell>
          <cell r="M80">
            <v>9</v>
          </cell>
          <cell r="O80" t="str">
            <v>ND</v>
          </cell>
        </row>
        <row r="81">
          <cell r="L81">
            <v>16</v>
          </cell>
          <cell r="M81">
            <v>70</v>
          </cell>
          <cell r="O81" t="str">
            <v>ND</v>
          </cell>
        </row>
        <row r="82">
          <cell r="L82">
            <v>0</v>
          </cell>
          <cell r="M82">
            <v>0</v>
          </cell>
          <cell r="O82" t="str">
            <v>ND</v>
          </cell>
        </row>
        <row r="83">
          <cell r="L83">
            <v>0</v>
          </cell>
          <cell r="M83">
            <v>0</v>
          </cell>
          <cell r="O83" t="str">
            <v>ND</v>
          </cell>
        </row>
        <row r="84">
          <cell r="L84">
            <v>1</v>
          </cell>
          <cell r="M84">
            <v>0</v>
          </cell>
          <cell r="O84" t="str">
            <v>ND</v>
          </cell>
        </row>
        <row r="85">
          <cell r="L85">
            <v>0</v>
          </cell>
          <cell r="M85">
            <v>0</v>
          </cell>
          <cell r="O85" t="str">
            <v>ND</v>
          </cell>
        </row>
        <row r="86">
          <cell r="L86">
            <v>1</v>
          </cell>
          <cell r="M86">
            <v>0</v>
          </cell>
          <cell r="O86" t="str">
            <v>NM</v>
          </cell>
        </row>
        <row r="87">
          <cell r="L87">
            <v>0</v>
          </cell>
          <cell r="M87">
            <v>0</v>
          </cell>
          <cell r="O87" t="str">
            <v>NM</v>
          </cell>
        </row>
        <row r="88">
          <cell r="L88">
            <v>0</v>
          </cell>
          <cell r="M88">
            <v>0</v>
          </cell>
          <cell r="O88" t="str">
            <v>NM</v>
          </cell>
        </row>
        <row r="89">
          <cell r="L89">
            <v>0</v>
          </cell>
          <cell r="M89">
            <v>0</v>
          </cell>
          <cell r="O89" t="str">
            <v>NM</v>
          </cell>
        </row>
        <row r="90">
          <cell r="L90">
            <v>0</v>
          </cell>
          <cell r="M90">
            <v>1</v>
          </cell>
          <cell r="O90" t="str">
            <v>NM</v>
          </cell>
        </row>
        <row r="91">
          <cell r="L91">
            <v>2</v>
          </cell>
          <cell r="M91">
            <v>0</v>
          </cell>
          <cell r="O91" t="str">
            <v>NM</v>
          </cell>
        </row>
        <row r="92">
          <cell r="L92">
            <v>0</v>
          </cell>
          <cell r="M92">
            <v>0</v>
          </cell>
          <cell r="O92" t="str">
            <v>NM</v>
          </cell>
        </row>
        <row r="93">
          <cell r="L93">
            <v>0</v>
          </cell>
          <cell r="M93">
            <v>0</v>
          </cell>
          <cell r="O93" t="str">
            <v>NM</v>
          </cell>
        </row>
        <row r="94">
          <cell r="L94">
            <v>0</v>
          </cell>
          <cell r="M94">
            <v>0</v>
          </cell>
          <cell r="O94" t="str">
            <v>NM</v>
          </cell>
        </row>
        <row r="95">
          <cell r="L95">
            <v>0</v>
          </cell>
          <cell r="M95">
            <v>1</v>
          </cell>
          <cell r="O95" t="str">
            <v>NM</v>
          </cell>
        </row>
        <row r="96">
          <cell r="L96">
            <v>0</v>
          </cell>
          <cell r="M96">
            <v>0</v>
          </cell>
          <cell r="O96" t="str">
            <v>NM</v>
          </cell>
        </row>
        <row r="97">
          <cell r="L97">
            <v>0</v>
          </cell>
          <cell r="M97">
            <v>0</v>
          </cell>
          <cell r="O97" t="str">
            <v>NM</v>
          </cell>
        </row>
        <row r="98">
          <cell r="L98">
            <v>0</v>
          </cell>
          <cell r="M98">
            <v>0</v>
          </cell>
          <cell r="O98" t="str">
            <v>NM</v>
          </cell>
        </row>
        <row r="99">
          <cell r="L99">
            <v>0</v>
          </cell>
          <cell r="M99">
            <v>0</v>
          </cell>
          <cell r="O99" t="str">
            <v>NM</v>
          </cell>
        </row>
        <row r="100">
          <cell r="L100">
            <v>0</v>
          </cell>
          <cell r="M100">
            <v>0</v>
          </cell>
          <cell r="O100" t="str">
            <v>NM</v>
          </cell>
        </row>
        <row r="101">
          <cell r="L101">
            <v>0</v>
          </cell>
          <cell r="M101">
            <v>0</v>
          </cell>
          <cell r="O101" t="str">
            <v>NM</v>
          </cell>
        </row>
        <row r="102">
          <cell r="L102">
            <v>2</v>
          </cell>
          <cell r="M102">
            <v>0</v>
          </cell>
          <cell r="O102" t="str">
            <v>ND</v>
          </cell>
        </row>
        <row r="103">
          <cell r="L103">
            <v>0</v>
          </cell>
          <cell r="M103">
            <v>0</v>
          </cell>
          <cell r="O103" t="str">
            <v>ND</v>
          </cell>
        </row>
        <row r="104">
          <cell r="L104">
            <v>0</v>
          </cell>
          <cell r="M104">
            <v>0</v>
          </cell>
          <cell r="O104" t="str">
            <v>NM</v>
          </cell>
        </row>
        <row r="105">
          <cell r="L105">
            <v>0</v>
          </cell>
          <cell r="M105">
            <v>0</v>
          </cell>
          <cell r="O105" t="str">
            <v>NM</v>
          </cell>
        </row>
        <row r="106">
          <cell r="L106">
            <v>1</v>
          </cell>
          <cell r="M106">
            <v>1</v>
          </cell>
          <cell r="O106" t="str">
            <v>NM</v>
          </cell>
        </row>
        <row r="107">
          <cell r="L107">
            <v>0</v>
          </cell>
          <cell r="M107">
            <v>0</v>
          </cell>
          <cell r="O107" t="str">
            <v>NM</v>
          </cell>
        </row>
        <row r="108">
          <cell r="L108">
            <v>0</v>
          </cell>
          <cell r="M108">
            <v>0</v>
          </cell>
          <cell r="O108" t="str">
            <v>NM</v>
          </cell>
        </row>
        <row r="109">
          <cell r="L109">
            <v>0</v>
          </cell>
          <cell r="M109">
            <v>0</v>
          </cell>
          <cell r="O109" t="str">
            <v>NM</v>
          </cell>
        </row>
        <row r="110">
          <cell r="L110">
            <v>0</v>
          </cell>
          <cell r="M110">
            <v>0</v>
          </cell>
          <cell r="O110" t="str">
            <v>NM</v>
          </cell>
        </row>
        <row r="111">
          <cell r="L111">
            <v>0</v>
          </cell>
          <cell r="M111">
            <v>0</v>
          </cell>
          <cell r="O111" t="str">
            <v>NM</v>
          </cell>
        </row>
        <row r="112">
          <cell r="L112">
            <v>0</v>
          </cell>
          <cell r="M112">
            <v>0</v>
          </cell>
          <cell r="O112" t="str">
            <v>NM</v>
          </cell>
        </row>
        <row r="113">
          <cell r="L113">
            <v>0</v>
          </cell>
          <cell r="M113">
            <v>0</v>
          </cell>
          <cell r="O113" t="str">
            <v>NM</v>
          </cell>
        </row>
        <row r="114">
          <cell r="L114">
            <v>0</v>
          </cell>
          <cell r="M114">
            <v>0</v>
          </cell>
          <cell r="O114" t="str">
            <v>NM</v>
          </cell>
        </row>
        <row r="115">
          <cell r="L115">
            <v>0</v>
          </cell>
          <cell r="M115">
            <v>0</v>
          </cell>
          <cell r="O115" t="str">
            <v>NM</v>
          </cell>
        </row>
        <row r="116">
          <cell r="L116">
            <v>0</v>
          </cell>
          <cell r="M116">
            <v>2</v>
          </cell>
          <cell r="O116" t="str">
            <v>ND</v>
          </cell>
        </row>
        <row r="117">
          <cell r="L117">
            <v>2</v>
          </cell>
          <cell r="M117">
            <v>15</v>
          </cell>
          <cell r="O117" t="str">
            <v>ND</v>
          </cell>
        </row>
        <row r="118">
          <cell r="L118">
            <v>3</v>
          </cell>
          <cell r="M118">
            <v>1</v>
          </cell>
          <cell r="O118" t="str">
            <v>ND</v>
          </cell>
        </row>
        <row r="119">
          <cell r="L119">
            <v>15</v>
          </cell>
          <cell r="M119">
            <v>3</v>
          </cell>
          <cell r="O119" t="str">
            <v>ND</v>
          </cell>
        </row>
        <row r="120">
          <cell r="L120">
            <v>0</v>
          </cell>
          <cell r="M120">
            <v>0</v>
          </cell>
          <cell r="O120" t="str">
            <v>ND</v>
          </cell>
        </row>
        <row r="121">
          <cell r="L121">
            <v>22</v>
          </cell>
          <cell r="M121">
            <v>13</v>
          </cell>
          <cell r="O121" t="str">
            <v>ND</v>
          </cell>
        </row>
        <row r="122">
          <cell r="L122">
            <v>3</v>
          </cell>
          <cell r="M122">
            <v>0</v>
          </cell>
          <cell r="O122" t="str">
            <v>ND</v>
          </cell>
        </row>
        <row r="123">
          <cell r="L123">
            <v>23</v>
          </cell>
          <cell r="M123">
            <v>9</v>
          </cell>
          <cell r="O123" t="str">
            <v>ND</v>
          </cell>
        </row>
        <row r="124">
          <cell r="L124">
            <v>18</v>
          </cell>
          <cell r="M124">
            <v>12</v>
          </cell>
          <cell r="O124" t="str">
            <v>ND</v>
          </cell>
        </row>
        <row r="125">
          <cell r="L125">
            <v>46</v>
          </cell>
          <cell r="M125">
            <v>218</v>
          </cell>
          <cell r="O125" t="str">
            <v>ND</v>
          </cell>
        </row>
        <row r="126">
          <cell r="L126">
            <v>54</v>
          </cell>
          <cell r="M126">
            <v>153</v>
          </cell>
          <cell r="O126" t="str">
            <v>ND</v>
          </cell>
        </row>
        <row r="127">
          <cell r="L127">
            <v>10</v>
          </cell>
          <cell r="M127">
            <v>49</v>
          </cell>
          <cell r="O127" t="str">
            <v>ND</v>
          </cell>
        </row>
        <row r="128">
          <cell r="L128">
            <v>11</v>
          </cell>
          <cell r="M128">
            <v>34</v>
          </cell>
          <cell r="O128" t="str">
            <v>ND</v>
          </cell>
        </row>
        <row r="129">
          <cell r="L129">
            <v>0</v>
          </cell>
          <cell r="M129">
            <v>0</v>
          </cell>
          <cell r="O129" t="str">
            <v>ND</v>
          </cell>
        </row>
        <row r="130">
          <cell r="L130">
            <v>4</v>
          </cell>
          <cell r="M130">
            <v>3</v>
          </cell>
          <cell r="O130" t="str">
            <v>NM</v>
          </cell>
        </row>
        <row r="131">
          <cell r="L131">
            <v>0</v>
          </cell>
          <cell r="M131">
            <v>1</v>
          </cell>
          <cell r="O131" t="str">
            <v>NM</v>
          </cell>
        </row>
        <row r="132">
          <cell r="L132">
            <v>3</v>
          </cell>
          <cell r="M132">
            <v>1</v>
          </cell>
          <cell r="O132" t="str">
            <v>NM</v>
          </cell>
        </row>
        <row r="133">
          <cell r="L133">
            <v>0</v>
          </cell>
          <cell r="M133">
            <v>0</v>
          </cell>
          <cell r="O133" t="str">
            <v>NM</v>
          </cell>
        </row>
        <row r="134">
          <cell r="L134">
            <v>9</v>
          </cell>
          <cell r="M134">
            <v>23</v>
          </cell>
          <cell r="O134" t="str">
            <v>ND</v>
          </cell>
        </row>
        <row r="135">
          <cell r="L135">
            <v>4</v>
          </cell>
          <cell r="M135">
            <v>35</v>
          </cell>
          <cell r="O135" t="str">
            <v>ND</v>
          </cell>
        </row>
        <row r="136">
          <cell r="L136">
            <v>21</v>
          </cell>
          <cell r="M136">
            <v>107</v>
          </cell>
          <cell r="O136" t="str">
            <v>ND</v>
          </cell>
        </row>
        <row r="137">
          <cell r="L137">
            <v>5</v>
          </cell>
          <cell r="M137">
            <v>29</v>
          </cell>
          <cell r="O137" t="str">
            <v>ND</v>
          </cell>
        </row>
        <row r="138">
          <cell r="L138">
            <v>26</v>
          </cell>
          <cell r="M138">
            <v>64</v>
          </cell>
          <cell r="O138" t="str">
            <v>ND</v>
          </cell>
        </row>
        <row r="139">
          <cell r="L139">
            <v>2</v>
          </cell>
          <cell r="M139">
            <v>6</v>
          </cell>
          <cell r="O139" t="str">
            <v>ND</v>
          </cell>
        </row>
        <row r="140">
          <cell r="L140">
            <v>0</v>
          </cell>
          <cell r="M140">
            <v>0</v>
          </cell>
          <cell r="O140" t="str">
            <v>ND</v>
          </cell>
        </row>
        <row r="141">
          <cell r="L141">
            <v>0</v>
          </cell>
          <cell r="M141">
            <v>0</v>
          </cell>
          <cell r="O141" t="str">
            <v>Non classificato</v>
          </cell>
        </row>
        <row r="142">
          <cell r="L142">
            <v>1043</v>
          </cell>
          <cell r="M142">
            <v>2470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0">
          <cell r="Z10">
            <v>12</v>
          </cell>
        </row>
        <row r="11">
          <cell r="Z11">
            <v>0</v>
          </cell>
        </row>
        <row r="14">
          <cell r="Z14">
            <v>35</v>
          </cell>
        </row>
        <row r="15">
          <cell r="Z15">
            <v>0</v>
          </cell>
        </row>
        <row r="18">
          <cell r="Z18">
            <v>15</v>
          </cell>
        </row>
        <row r="19">
          <cell r="Z19">
            <v>0</v>
          </cell>
        </row>
        <row r="22">
          <cell r="Z22">
            <v>67</v>
          </cell>
        </row>
        <row r="23">
          <cell r="Z23">
            <v>0</v>
          </cell>
        </row>
        <row r="26">
          <cell r="Z26">
            <v>498</v>
          </cell>
        </row>
        <row r="27">
          <cell r="Z27">
            <v>0</v>
          </cell>
        </row>
        <row r="31">
          <cell r="Z31">
            <v>0</v>
          </cell>
        </row>
        <row r="32">
          <cell r="Z32">
            <v>0</v>
          </cell>
        </row>
        <row r="35">
          <cell r="Z35">
            <v>2</v>
          </cell>
        </row>
        <row r="36">
          <cell r="Z36">
            <v>0</v>
          </cell>
        </row>
        <row r="39">
          <cell r="Z39">
            <v>0</v>
          </cell>
        </row>
        <row r="40">
          <cell r="Z40">
            <v>0</v>
          </cell>
        </row>
        <row r="43">
          <cell r="Z43">
            <v>3</v>
          </cell>
        </row>
        <row r="44">
          <cell r="Z44">
            <v>0</v>
          </cell>
        </row>
        <row r="47">
          <cell r="Z47">
            <v>49</v>
          </cell>
        </row>
        <row r="48">
          <cell r="Z48">
            <v>0</v>
          </cell>
        </row>
        <row r="52">
          <cell r="Z52">
            <v>1</v>
          </cell>
        </row>
        <row r="53">
          <cell r="Z53">
            <v>0</v>
          </cell>
        </row>
        <row r="56">
          <cell r="Z56">
            <v>8</v>
          </cell>
        </row>
        <row r="57">
          <cell r="Z57">
            <v>0</v>
          </cell>
        </row>
        <row r="60">
          <cell r="Z60">
            <v>0</v>
          </cell>
        </row>
        <row r="61">
          <cell r="Z61">
            <v>0</v>
          </cell>
        </row>
        <row r="64">
          <cell r="Z64">
            <v>4</v>
          </cell>
        </row>
        <row r="65">
          <cell r="Z65">
            <v>0</v>
          </cell>
        </row>
        <row r="68">
          <cell r="Z68">
            <v>6</v>
          </cell>
        </row>
        <row r="69">
          <cell r="Z69">
            <v>0</v>
          </cell>
        </row>
        <row r="72">
          <cell r="Z72">
            <v>21</v>
          </cell>
        </row>
        <row r="76">
          <cell r="Z76">
            <v>0</v>
          </cell>
        </row>
        <row r="80">
          <cell r="Z80">
            <v>4</v>
          </cell>
        </row>
        <row r="84">
          <cell r="Z84">
            <v>15</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C3" t="str">
            <v>V O C I   D I   S P E S A</v>
          </cell>
        </row>
        <row r="4">
          <cell r="C4" t="str">
            <v>NUMERO DI MENSILITA' (**)</v>
          </cell>
        </row>
        <row r="5">
          <cell r="C5" t="str">
            <v>M000</v>
          </cell>
        </row>
        <row r="6">
          <cell r="C6">
            <v>0</v>
          </cell>
        </row>
        <row r="7">
          <cell r="C7">
            <v>12</v>
          </cell>
          <cell r="L7" t="str">
            <v>Non classificato</v>
          </cell>
        </row>
        <row r="8">
          <cell r="C8">
            <v>12</v>
          </cell>
          <cell r="L8" t="str">
            <v>Non classificato</v>
          </cell>
        </row>
        <row r="9">
          <cell r="C9">
            <v>12</v>
          </cell>
          <cell r="L9" t="str">
            <v>Non classificato</v>
          </cell>
        </row>
        <row r="10">
          <cell r="C10">
            <v>12</v>
          </cell>
          <cell r="L10" t="str">
            <v>Non classificato</v>
          </cell>
        </row>
        <row r="11">
          <cell r="C11">
            <v>257</v>
          </cell>
          <cell r="L11" t="str">
            <v>ME</v>
          </cell>
        </row>
        <row r="12">
          <cell r="C12">
            <v>43</v>
          </cell>
          <cell r="L12" t="str">
            <v>ME</v>
          </cell>
        </row>
        <row r="13">
          <cell r="C13">
            <v>956.3</v>
          </cell>
          <cell r="L13" t="str">
            <v>ME</v>
          </cell>
        </row>
        <row r="14">
          <cell r="C14">
            <v>60</v>
          </cell>
          <cell r="L14" t="str">
            <v>ME</v>
          </cell>
        </row>
        <row r="15">
          <cell r="C15">
            <v>5161.5400000000009</v>
          </cell>
          <cell r="L15" t="str">
            <v>ME</v>
          </cell>
        </row>
        <row r="16">
          <cell r="C16">
            <v>301.84000000000003</v>
          </cell>
          <cell r="L16" t="str">
            <v>ME</v>
          </cell>
        </row>
        <row r="17">
          <cell r="C17">
            <v>0</v>
          </cell>
          <cell r="L17" t="str">
            <v>ME</v>
          </cell>
        </row>
        <row r="18">
          <cell r="C18">
            <v>0</v>
          </cell>
          <cell r="L18" t="str">
            <v>ME</v>
          </cell>
        </row>
        <row r="19">
          <cell r="C19">
            <v>0</v>
          </cell>
          <cell r="L19" t="str">
            <v>ME</v>
          </cell>
        </row>
        <row r="20">
          <cell r="C20">
            <v>0</v>
          </cell>
          <cell r="L20" t="str">
            <v>ME</v>
          </cell>
        </row>
        <row r="21">
          <cell r="C21">
            <v>0</v>
          </cell>
          <cell r="L21" t="str">
            <v>ME</v>
          </cell>
        </row>
        <row r="22">
          <cell r="C22">
            <v>0</v>
          </cell>
          <cell r="L22" t="str">
            <v>ME</v>
          </cell>
        </row>
        <row r="23">
          <cell r="C23">
            <v>0</v>
          </cell>
          <cell r="L23" t="str">
            <v>ME</v>
          </cell>
        </row>
        <row r="24">
          <cell r="C24">
            <v>0</v>
          </cell>
          <cell r="L24" t="str">
            <v>ME</v>
          </cell>
        </row>
        <row r="25">
          <cell r="C25">
            <v>0</v>
          </cell>
          <cell r="L25" t="str">
            <v>ME</v>
          </cell>
        </row>
        <row r="26">
          <cell r="C26">
            <v>0</v>
          </cell>
          <cell r="L26" t="str">
            <v>ME</v>
          </cell>
        </row>
        <row r="27">
          <cell r="C27">
            <v>0</v>
          </cell>
          <cell r="L27" t="str">
            <v>ME</v>
          </cell>
        </row>
        <row r="28">
          <cell r="C28">
            <v>0</v>
          </cell>
          <cell r="L28" t="str">
            <v>ME</v>
          </cell>
        </row>
        <row r="29">
          <cell r="C29">
            <v>0</v>
          </cell>
          <cell r="L29" t="str">
            <v>ME</v>
          </cell>
        </row>
        <row r="30">
          <cell r="C30">
            <v>0</v>
          </cell>
          <cell r="L30" t="str">
            <v>ME</v>
          </cell>
        </row>
        <row r="31">
          <cell r="C31">
            <v>0</v>
          </cell>
          <cell r="L31" t="str">
            <v>ME</v>
          </cell>
        </row>
        <row r="32">
          <cell r="C32">
            <v>12</v>
          </cell>
          <cell r="L32" t="str">
            <v>NM</v>
          </cell>
        </row>
        <row r="33">
          <cell r="C33">
            <v>0</v>
          </cell>
          <cell r="L33" t="str">
            <v>NM</v>
          </cell>
        </row>
        <row r="34">
          <cell r="C34">
            <v>24</v>
          </cell>
          <cell r="L34" t="str">
            <v>NM</v>
          </cell>
        </row>
        <row r="35">
          <cell r="C35">
            <v>0</v>
          </cell>
          <cell r="L35" t="str">
            <v>NM</v>
          </cell>
        </row>
        <row r="36">
          <cell r="C36">
            <v>48</v>
          </cell>
          <cell r="L36" t="str">
            <v>NM</v>
          </cell>
        </row>
        <row r="37">
          <cell r="C37">
            <v>0</v>
          </cell>
          <cell r="L37" t="str">
            <v>NM</v>
          </cell>
        </row>
        <row r="38">
          <cell r="C38">
            <v>0</v>
          </cell>
          <cell r="L38" t="str">
            <v>NM</v>
          </cell>
        </row>
        <row r="39">
          <cell r="C39">
            <v>0</v>
          </cell>
          <cell r="L39" t="str">
            <v>NM</v>
          </cell>
        </row>
        <row r="40">
          <cell r="C40">
            <v>0</v>
          </cell>
          <cell r="L40" t="str">
            <v>NM</v>
          </cell>
        </row>
        <row r="41">
          <cell r="C41">
            <v>0</v>
          </cell>
          <cell r="L41" t="str">
            <v>NM</v>
          </cell>
        </row>
        <row r="42">
          <cell r="C42">
            <v>0</v>
          </cell>
          <cell r="L42" t="str">
            <v>NM</v>
          </cell>
        </row>
        <row r="43">
          <cell r="C43">
            <v>287.16999999999996</v>
          </cell>
          <cell r="L43" t="str">
            <v>NM</v>
          </cell>
        </row>
        <row r="44">
          <cell r="C44">
            <v>0</v>
          </cell>
          <cell r="L44" t="str">
            <v>NM</v>
          </cell>
        </row>
        <row r="45">
          <cell r="C45">
            <v>0</v>
          </cell>
          <cell r="L45" t="str">
            <v>NM</v>
          </cell>
        </row>
        <row r="46">
          <cell r="C46">
            <v>0</v>
          </cell>
          <cell r="L46" t="str">
            <v>NM</v>
          </cell>
        </row>
        <row r="47">
          <cell r="C47">
            <v>0</v>
          </cell>
          <cell r="L47" t="str">
            <v>NM</v>
          </cell>
        </row>
        <row r="48">
          <cell r="C48">
            <v>0</v>
          </cell>
          <cell r="L48" t="str">
            <v>NM</v>
          </cell>
        </row>
        <row r="49">
          <cell r="C49">
            <v>0</v>
          </cell>
          <cell r="L49" t="str">
            <v>NM</v>
          </cell>
        </row>
        <row r="50">
          <cell r="C50">
            <v>0</v>
          </cell>
          <cell r="L50" t="str">
            <v>NM</v>
          </cell>
        </row>
        <row r="51">
          <cell r="C51">
            <v>0</v>
          </cell>
          <cell r="L51" t="str">
            <v>NM</v>
          </cell>
        </row>
        <row r="52">
          <cell r="C52">
            <v>0</v>
          </cell>
          <cell r="L52" t="str">
            <v>NM</v>
          </cell>
        </row>
        <row r="53">
          <cell r="C53">
            <v>0</v>
          </cell>
          <cell r="L53" t="str">
            <v>NM</v>
          </cell>
        </row>
        <row r="54">
          <cell r="C54">
            <v>0</v>
          </cell>
          <cell r="L54" t="str">
            <v>NM</v>
          </cell>
        </row>
        <row r="55">
          <cell r="C55">
            <v>0</v>
          </cell>
          <cell r="L55" t="str">
            <v>NM</v>
          </cell>
        </row>
        <row r="56">
          <cell r="C56">
            <v>0</v>
          </cell>
          <cell r="L56" t="str">
            <v>NM</v>
          </cell>
        </row>
        <row r="57">
          <cell r="C57">
            <v>21.07</v>
          </cell>
          <cell r="L57" t="str">
            <v>NM</v>
          </cell>
        </row>
        <row r="58">
          <cell r="C58">
            <v>0</v>
          </cell>
          <cell r="L58" t="str">
            <v>NM</v>
          </cell>
        </row>
        <row r="59">
          <cell r="C59">
            <v>0</v>
          </cell>
          <cell r="L59" t="str">
            <v>NM</v>
          </cell>
        </row>
        <row r="60">
          <cell r="C60">
            <v>0</v>
          </cell>
          <cell r="L60" t="str">
            <v>NM</v>
          </cell>
        </row>
        <row r="61">
          <cell r="C61">
            <v>0</v>
          </cell>
          <cell r="L61" t="str">
            <v>NM</v>
          </cell>
        </row>
        <row r="62">
          <cell r="C62">
            <v>0</v>
          </cell>
          <cell r="L62" t="str">
            <v>NM</v>
          </cell>
        </row>
        <row r="63">
          <cell r="C63">
            <v>0</v>
          </cell>
          <cell r="L63" t="str">
            <v>NM</v>
          </cell>
        </row>
        <row r="64">
          <cell r="C64">
            <v>166.86</v>
          </cell>
          <cell r="L64" t="str">
            <v>NM</v>
          </cell>
        </row>
        <row r="65">
          <cell r="C65">
            <v>12</v>
          </cell>
          <cell r="L65" t="str">
            <v>NM</v>
          </cell>
        </row>
        <row r="66">
          <cell r="C66">
            <v>0</v>
          </cell>
          <cell r="L66" t="str">
            <v>NM</v>
          </cell>
        </row>
        <row r="67">
          <cell r="C67">
            <v>36</v>
          </cell>
          <cell r="L67" t="str">
            <v>NM</v>
          </cell>
        </row>
        <row r="68">
          <cell r="C68">
            <v>0</v>
          </cell>
          <cell r="L68" t="str">
            <v>NM</v>
          </cell>
        </row>
        <row r="69">
          <cell r="C69">
            <v>2055.83</v>
          </cell>
          <cell r="L69" t="str">
            <v>ND</v>
          </cell>
        </row>
        <row r="70">
          <cell r="C70">
            <v>14616.32</v>
          </cell>
          <cell r="L70" t="str">
            <v>ND</v>
          </cell>
        </row>
        <row r="71">
          <cell r="C71">
            <v>0</v>
          </cell>
          <cell r="L71" t="str">
            <v>ND</v>
          </cell>
        </row>
        <row r="72">
          <cell r="C72">
            <v>652.87</v>
          </cell>
          <cell r="L72" t="str">
            <v>ND</v>
          </cell>
        </row>
        <row r="73">
          <cell r="C73">
            <v>101.85</v>
          </cell>
          <cell r="L73" t="str">
            <v>ND</v>
          </cell>
        </row>
        <row r="74">
          <cell r="C74">
            <v>378.24</v>
          </cell>
          <cell r="L74" t="str">
            <v>ND</v>
          </cell>
        </row>
        <row r="75">
          <cell r="C75">
            <v>1781.3600000000001</v>
          </cell>
          <cell r="L75" t="str">
            <v>ND</v>
          </cell>
        </row>
        <row r="76">
          <cell r="C76">
            <v>0</v>
          </cell>
          <cell r="L76" t="str">
            <v>ND</v>
          </cell>
        </row>
        <row r="77">
          <cell r="C77">
            <v>0</v>
          </cell>
          <cell r="L77" t="str">
            <v>ND</v>
          </cell>
        </row>
        <row r="78">
          <cell r="C78">
            <v>19.68</v>
          </cell>
          <cell r="L78" t="str">
            <v>ND</v>
          </cell>
        </row>
        <row r="79">
          <cell r="C79">
            <v>0</v>
          </cell>
          <cell r="L79" t="str">
            <v>ND</v>
          </cell>
        </row>
        <row r="80">
          <cell r="C80">
            <v>160.26999999999998</v>
          </cell>
          <cell r="L80" t="str">
            <v>ND</v>
          </cell>
        </row>
        <row r="81">
          <cell r="C81">
            <v>891.09</v>
          </cell>
          <cell r="L81" t="str">
            <v>ND</v>
          </cell>
        </row>
        <row r="82">
          <cell r="C82">
            <v>0</v>
          </cell>
          <cell r="L82" t="str">
            <v>ND</v>
          </cell>
        </row>
        <row r="83">
          <cell r="C83">
            <v>0</v>
          </cell>
          <cell r="L83" t="str">
            <v>ND</v>
          </cell>
        </row>
        <row r="84">
          <cell r="C84">
            <v>12</v>
          </cell>
          <cell r="L84" t="str">
            <v>ND</v>
          </cell>
        </row>
        <row r="85">
          <cell r="C85">
            <v>0</v>
          </cell>
          <cell r="L85" t="str">
            <v>ND</v>
          </cell>
        </row>
        <row r="86">
          <cell r="C86">
            <v>12</v>
          </cell>
          <cell r="L86" t="str">
            <v>NM</v>
          </cell>
        </row>
        <row r="87">
          <cell r="C87">
            <v>0</v>
          </cell>
          <cell r="L87" t="str">
            <v>NM</v>
          </cell>
        </row>
        <row r="88">
          <cell r="C88">
            <v>0</v>
          </cell>
          <cell r="L88" t="str">
            <v>NM</v>
          </cell>
        </row>
        <row r="89">
          <cell r="C89">
            <v>0</v>
          </cell>
          <cell r="L89" t="str">
            <v>NM</v>
          </cell>
        </row>
        <row r="90">
          <cell r="C90">
            <v>11.7</v>
          </cell>
          <cell r="L90" t="str">
            <v>NM</v>
          </cell>
        </row>
        <row r="91">
          <cell r="C91">
            <v>24</v>
          </cell>
          <cell r="L91" t="str">
            <v>NM</v>
          </cell>
        </row>
        <row r="92">
          <cell r="C92">
            <v>0</v>
          </cell>
          <cell r="L92" t="str">
            <v>NM</v>
          </cell>
        </row>
        <row r="93">
          <cell r="C93">
            <v>3</v>
          </cell>
          <cell r="L93" t="str">
            <v>NM</v>
          </cell>
        </row>
        <row r="94">
          <cell r="C94">
            <v>0</v>
          </cell>
          <cell r="L94" t="str">
            <v>NM</v>
          </cell>
        </row>
        <row r="95">
          <cell r="C95">
            <v>12</v>
          </cell>
          <cell r="L95" t="str">
            <v>NM</v>
          </cell>
        </row>
        <row r="96">
          <cell r="C96">
            <v>0</v>
          </cell>
          <cell r="L96" t="str">
            <v>NM</v>
          </cell>
        </row>
        <row r="97">
          <cell r="C97">
            <v>0</v>
          </cell>
          <cell r="L97" t="str">
            <v>NM</v>
          </cell>
        </row>
        <row r="98">
          <cell r="C98">
            <v>0</v>
          </cell>
          <cell r="L98" t="str">
            <v>NM</v>
          </cell>
        </row>
        <row r="99">
          <cell r="C99">
            <v>0</v>
          </cell>
          <cell r="L99" t="str">
            <v>NM</v>
          </cell>
        </row>
        <row r="100">
          <cell r="C100">
            <v>0</v>
          </cell>
          <cell r="L100" t="str">
            <v>NM</v>
          </cell>
        </row>
        <row r="101">
          <cell r="C101">
            <v>0</v>
          </cell>
          <cell r="L101" t="str">
            <v>NM</v>
          </cell>
        </row>
        <row r="102">
          <cell r="C102">
            <v>24</v>
          </cell>
          <cell r="L102" t="str">
            <v>ND</v>
          </cell>
        </row>
        <row r="103">
          <cell r="C103">
            <v>0</v>
          </cell>
          <cell r="L103" t="str">
            <v>ND</v>
          </cell>
        </row>
        <row r="104">
          <cell r="C104">
            <v>0</v>
          </cell>
          <cell r="L104" t="str">
            <v>NM</v>
          </cell>
        </row>
        <row r="105">
          <cell r="C105">
            <v>0</v>
          </cell>
          <cell r="L105" t="str">
            <v>NM</v>
          </cell>
        </row>
        <row r="106">
          <cell r="C106">
            <v>24</v>
          </cell>
          <cell r="L106" t="str">
            <v>NM</v>
          </cell>
        </row>
        <row r="107">
          <cell r="C107">
            <v>0</v>
          </cell>
          <cell r="L107" t="str">
            <v>NM</v>
          </cell>
        </row>
        <row r="108">
          <cell r="C108">
            <v>0</v>
          </cell>
          <cell r="L108" t="str">
            <v>NM</v>
          </cell>
        </row>
        <row r="109">
          <cell r="C109">
            <v>0</v>
          </cell>
          <cell r="L109" t="str">
            <v>NM</v>
          </cell>
        </row>
        <row r="110">
          <cell r="C110">
            <v>0</v>
          </cell>
          <cell r="L110" t="str">
            <v>NM</v>
          </cell>
        </row>
        <row r="111">
          <cell r="C111">
            <v>0</v>
          </cell>
          <cell r="L111" t="str">
            <v>NM</v>
          </cell>
        </row>
        <row r="112">
          <cell r="C112">
            <v>0</v>
          </cell>
          <cell r="L112" t="str">
            <v>NM</v>
          </cell>
        </row>
        <row r="113">
          <cell r="C113">
            <v>0</v>
          </cell>
          <cell r="L113" t="str">
            <v>NM</v>
          </cell>
        </row>
        <row r="114">
          <cell r="C114">
            <v>0</v>
          </cell>
          <cell r="L114" t="str">
            <v>NM</v>
          </cell>
        </row>
        <row r="115">
          <cell r="C115">
            <v>0</v>
          </cell>
          <cell r="L115" t="str">
            <v>NM</v>
          </cell>
        </row>
        <row r="116">
          <cell r="C116">
            <v>24</v>
          </cell>
          <cell r="L116" t="str">
            <v>ND</v>
          </cell>
        </row>
        <row r="117">
          <cell r="C117">
            <v>186.16</v>
          </cell>
          <cell r="L117" t="str">
            <v>ND</v>
          </cell>
        </row>
        <row r="118">
          <cell r="C118">
            <v>48</v>
          </cell>
          <cell r="L118" t="str">
            <v>ND</v>
          </cell>
        </row>
        <row r="119">
          <cell r="C119">
            <v>223.9</v>
          </cell>
          <cell r="L119" t="str">
            <v>ND</v>
          </cell>
        </row>
        <row r="120">
          <cell r="C120">
            <v>0</v>
          </cell>
          <cell r="L120" t="str">
            <v>ND</v>
          </cell>
        </row>
        <row r="121">
          <cell r="C121">
            <v>416</v>
          </cell>
          <cell r="L121" t="str">
            <v>ND</v>
          </cell>
        </row>
        <row r="122">
          <cell r="C122">
            <v>36</v>
          </cell>
          <cell r="L122" t="str">
            <v>ND</v>
          </cell>
        </row>
        <row r="123">
          <cell r="C123">
            <v>391.9</v>
          </cell>
          <cell r="L123" t="str">
            <v>ND</v>
          </cell>
        </row>
        <row r="124">
          <cell r="C124">
            <v>366.9</v>
          </cell>
          <cell r="L124" t="str">
            <v>ND</v>
          </cell>
        </row>
        <row r="125">
          <cell r="C125">
            <v>3108.44</v>
          </cell>
          <cell r="L125" t="str">
            <v>ND</v>
          </cell>
        </row>
        <row r="126">
          <cell r="C126">
            <v>2401.62</v>
          </cell>
          <cell r="L126" t="str">
            <v>ND</v>
          </cell>
        </row>
        <row r="127">
          <cell r="C127">
            <v>657.34999999999991</v>
          </cell>
          <cell r="L127" t="str">
            <v>ND</v>
          </cell>
        </row>
        <row r="128">
          <cell r="C128">
            <v>530.32999999999993</v>
          </cell>
          <cell r="L128" t="str">
            <v>ND</v>
          </cell>
        </row>
        <row r="129">
          <cell r="C129">
            <v>0</v>
          </cell>
          <cell r="L129" t="str">
            <v>ND</v>
          </cell>
        </row>
        <row r="130">
          <cell r="C130">
            <v>83.56</v>
          </cell>
          <cell r="L130" t="str">
            <v>NM</v>
          </cell>
        </row>
        <row r="131">
          <cell r="C131">
            <v>12</v>
          </cell>
          <cell r="L131" t="str">
            <v>NM</v>
          </cell>
        </row>
        <row r="132">
          <cell r="C132">
            <v>38.5</v>
          </cell>
          <cell r="L132" t="str">
            <v>NM</v>
          </cell>
        </row>
        <row r="133">
          <cell r="C133">
            <v>0</v>
          </cell>
          <cell r="L133" t="str">
            <v>NM</v>
          </cell>
        </row>
        <row r="134">
          <cell r="C134">
            <v>397.12</v>
          </cell>
          <cell r="L134" t="str">
            <v>ND</v>
          </cell>
        </row>
        <row r="135">
          <cell r="C135">
            <v>444.34000000000003</v>
          </cell>
          <cell r="L135" t="str">
            <v>ND</v>
          </cell>
        </row>
        <row r="136">
          <cell r="C136">
            <v>1487.98</v>
          </cell>
          <cell r="L136" t="str">
            <v>ND</v>
          </cell>
        </row>
        <row r="137">
          <cell r="C137">
            <v>385.71000000000004</v>
          </cell>
          <cell r="L137" t="str">
            <v>ND</v>
          </cell>
        </row>
        <row r="138">
          <cell r="C138">
            <v>1018.1100000000001</v>
          </cell>
          <cell r="L138" t="str">
            <v>ND</v>
          </cell>
        </row>
        <row r="139">
          <cell r="C139">
            <v>97.24</v>
          </cell>
          <cell r="L139" t="str">
            <v>ND</v>
          </cell>
        </row>
        <row r="140">
          <cell r="C140">
            <v>0</v>
          </cell>
          <cell r="L140" t="str">
            <v>ND</v>
          </cell>
        </row>
        <row r="141">
          <cell r="C141">
            <v>0</v>
          </cell>
          <cell r="L141" t="str">
            <v>Non classificato</v>
          </cell>
        </row>
        <row r="142">
          <cell r="C142">
            <v>40570.150000000009</v>
          </cell>
        </row>
      </sheetData>
      <sheetData sheetId="47"/>
      <sheetData sheetId="48"/>
      <sheetData sheetId="49"/>
      <sheetData sheetId="50"/>
      <sheetData sheetId="51"/>
      <sheetData sheetId="52"/>
      <sheetData sheetId="53"/>
      <sheetData sheetId="54"/>
      <sheetData sheetId="55">
        <row r="2">
          <cell r="A2" t="str">
            <v>29.7.F01A</v>
          </cell>
          <cell r="B2" t="str">
            <v>29</v>
          </cell>
          <cell r="C2" t="str">
            <v>7</v>
          </cell>
          <cell r="D2" t="str">
            <v>F01A</v>
          </cell>
          <cell r="E2">
            <v>0</v>
          </cell>
        </row>
        <row r="3">
          <cell r="A3" t="str">
            <v>29.7.F69G</v>
          </cell>
          <cell r="B3" t="str">
            <v>29</v>
          </cell>
          <cell r="C3" t="str">
            <v>7</v>
          </cell>
          <cell r="D3" t="str">
            <v>F69G</v>
          </cell>
          <cell r="E3">
            <v>0</v>
          </cell>
        </row>
        <row r="4">
          <cell r="A4" t="str">
            <v>29.7.F950</v>
          </cell>
          <cell r="B4" t="str">
            <v>29</v>
          </cell>
          <cell r="C4" t="str">
            <v>7</v>
          </cell>
          <cell r="D4" t="str">
            <v>F950</v>
          </cell>
          <cell r="E4">
            <v>0</v>
          </cell>
        </row>
        <row r="5">
          <cell r="A5" t="str">
            <v>29.7.F947</v>
          </cell>
          <cell r="B5" t="str">
            <v>29</v>
          </cell>
          <cell r="C5" t="str">
            <v>7</v>
          </cell>
          <cell r="D5" t="str">
            <v>F947</v>
          </cell>
          <cell r="E5">
            <v>0</v>
          </cell>
        </row>
        <row r="6">
          <cell r="A6" t="str">
            <v>29.7.F948</v>
          </cell>
          <cell r="B6" t="str">
            <v>29</v>
          </cell>
          <cell r="C6" t="str">
            <v>7</v>
          </cell>
          <cell r="D6" t="str">
            <v>F948</v>
          </cell>
          <cell r="E6">
            <v>0</v>
          </cell>
        </row>
        <row r="7">
          <cell r="A7" t="str">
            <v>29.7.F949</v>
          </cell>
          <cell r="B7" t="str">
            <v>29</v>
          </cell>
          <cell r="C7" t="str">
            <v>7</v>
          </cell>
          <cell r="D7" t="str">
            <v>F949</v>
          </cell>
          <cell r="E7">
            <v>0</v>
          </cell>
        </row>
        <row r="8">
          <cell r="A8" t="str">
            <v>29.7.F951</v>
          </cell>
          <cell r="B8" t="str">
            <v>29</v>
          </cell>
          <cell r="C8" t="str">
            <v>7</v>
          </cell>
          <cell r="D8" t="str">
            <v>F951</v>
          </cell>
          <cell r="E8">
            <v>0</v>
          </cell>
        </row>
        <row r="9">
          <cell r="A9" t="str">
            <v>29.7.F996</v>
          </cell>
          <cell r="B9" t="str">
            <v>29</v>
          </cell>
          <cell r="C9" t="str">
            <v>7</v>
          </cell>
          <cell r="D9" t="str">
            <v>F996</v>
          </cell>
          <cell r="E9">
            <v>0</v>
          </cell>
        </row>
        <row r="10">
          <cell r="A10" t="str">
            <v>29.7.F27I</v>
          </cell>
          <cell r="B10" t="str">
            <v>29</v>
          </cell>
          <cell r="C10" t="str">
            <v>7</v>
          </cell>
          <cell r="D10" t="str">
            <v>F27I</v>
          </cell>
          <cell r="E10">
            <v>0</v>
          </cell>
        </row>
        <row r="11">
          <cell r="A11" t="str">
            <v>29.7.F86H</v>
          </cell>
          <cell r="B11" t="str">
            <v>29</v>
          </cell>
          <cell r="C11" t="str">
            <v>7</v>
          </cell>
          <cell r="D11" t="str">
            <v>F86H</v>
          </cell>
          <cell r="E11">
            <v>0</v>
          </cell>
        </row>
        <row r="12">
          <cell r="A12" t="str">
            <v>36.7.F70G</v>
          </cell>
          <cell r="B12" t="str">
            <v>36</v>
          </cell>
          <cell r="C12" t="str">
            <v>7</v>
          </cell>
          <cell r="D12" t="str">
            <v>F70G</v>
          </cell>
          <cell r="E12">
            <v>0</v>
          </cell>
        </row>
        <row r="13">
          <cell r="A13" t="str">
            <v>36.7.F954</v>
          </cell>
          <cell r="B13" t="str">
            <v>36</v>
          </cell>
          <cell r="C13" t="str">
            <v>7</v>
          </cell>
          <cell r="D13" t="str">
            <v>F954</v>
          </cell>
          <cell r="E13">
            <v>0</v>
          </cell>
        </row>
        <row r="14">
          <cell r="A14" t="str">
            <v>36.7.F01I</v>
          </cell>
          <cell r="B14" t="str">
            <v>36</v>
          </cell>
          <cell r="C14" t="str">
            <v>7</v>
          </cell>
          <cell r="D14" t="str">
            <v>F01I</v>
          </cell>
          <cell r="E14">
            <v>0</v>
          </cell>
        </row>
        <row r="15">
          <cell r="A15" t="str">
            <v>36.7.F991</v>
          </cell>
          <cell r="B15" t="str">
            <v>36</v>
          </cell>
          <cell r="C15" t="str">
            <v>7</v>
          </cell>
          <cell r="D15" t="str">
            <v>F991</v>
          </cell>
          <cell r="E15">
            <v>0</v>
          </cell>
        </row>
        <row r="16">
          <cell r="A16" t="str">
            <v>36.7.F955</v>
          </cell>
          <cell r="B16" t="str">
            <v>36</v>
          </cell>
          <cell r="C16" t="str">
            <v>7</v>
          </cell>
          <cell r="D16" t="str">
            <v>F955</v>
          </cell>
          <cell r="E16">
            <v>0</v>
          </cell>
        </row>
        <row r="17">
          <cell r="A17" t="str">
            <v>36.7.F86H</v>
          </cell>
          <cell r="B17" t="str">
            <v>36</v>
          </cell>
          <cell r="C17" t="str">
            <v>7</v>
          </cell>
          <cell r="D17" t="str">
            <v>F86H</v>
          </cell>
          <cell r="E17">
            <v>0</v>
          </cell>
        </row>
        <row r="18">
          <cell r="A18" t="str">
            <v>36.7.F27I</v>
          </cell>
          <cell r="B18" t="str">
            <v>36</v>
          </cell>
          <cell r="C18" t="str">
            <v>7</v>
          </cell>
          <cell r="D18" t="str">
            <v>F27I</v>
          </cell>
          <cell r="E18">
            <v>0</v>
          </cell>
        </row>
        <row r="19">
          <cell r="A19" t="str">
            <v>2.7.F71G</v>
          </cell>
          <cell r="B19" t="str">
            <v>2</v>
          </cell>
          <cell r="C19" t="str">
            <v>7</v>
          </cell>
          <cell r="D19" t="str">
            <v>F71G</v>
          </cell>
          <cell r="E19">
            <v>0</v>
          </cell>
        </row>
        <row r="20">
          <cell r="A20" t="str">
            <v>2.7.F72G</v>
          </cell>
          <cell r="B20" t="str">
            <v>2</v>
          </cell>
          <cell r="C20" t="str">
            <v>7</v>
          </cell>
          <cell r="D20" t="str">
            <v>F72G</v>
          </cell>
          <cell r="E20">
            <v>0</v>
          </cell>
        </row>
        <row r="21">
          <cell r="A21" t="str">
            <v>2.7.F958</v>
          </cell>
          <cell r="B21" t="str">
            <v>2</v>
          </cell>
          <cell r="C21" t="str">
            <v>7</v>
          </cell>
          <cell r="D21" t="str">
            <v>F958</v>
          </cell>
          <cell r="E21">
            <v>0</v>
          </cell>
        </row>
        <row r="22">
          <cell r="A22" t="str">
            <v>2.7.F989</v>
          </cell>
          <cell r="B22" t="str">
            <v>2</v>
          </cell>
          <cell r="C22" t="str">
            <v>7</v>
          </cell>
          <cell r="D22" t="str">
            <v>F989</v>
          </cell>
          <cell r="E22">
            <v>0</v>
          </cell>
        </row>
        <row r="23">
          <cell r="A23" t="str">
            <v>2.7.F27I</v>
          </cell>
          <cell r="B23" t="str">
            <v>2</v>
          </cell>
          <cell r="C23" t="str">
            <v>7</v>
          </cell>
          <cell r="D23" t="str">
            <v>F27I</v>
          </cell>
          <cell r="E23">
            <v>0</v>
          </cell>
        </row>
        <row r="24">
          <cell r="A24" t="str">
            <v>2.7.F86H</v>
          </cell>
          <cell r="B24" t="str">
            <v>2</v>
          </cell>
          <cell r="C24" t="str">
            <v>7</v>
          </cell>
          <cell r="D24" t="str">
            <v>F86H</v>
          </cell>
          <cell r="E24">
            <v>0</v>
          </cell>
        </row>
        <row r="25">
          <cell r="A25" t="str">
            <v>2.9.F50H</v>
          </cell>
          <cell r="B25" t="str">
            <v>2</v>
          </cell>
          <cell r="C25" t="str">
            <v>9</v>
          </cell>
          <cell r="D25" t="str">
            <v>F50H</v>
          </cell>
          <cell r="E25">
            <v>0</v>
          </cell>
        </row>
        <row r="26">
          <cell r="A26" t="str">
            <v>2.9.F962</v>
          </cell>
          <cell r="B26" t="str">
            <v>2</v>
          </cell>
          <cell r="C26" t="str">
            <v>9</v>
          </cell>
          <cell r="D26" t="str">
            <v>F962</v>
          </cell>
          <cell r="E26">
            <v>0</v>
          </cell>
        </row>
        <row r="27">
          <cell r="A27" t="str">
            <v>2.9.F960</v>
          </cell>
          <cell r="B27" t="str">
            <v>2</v>
          </cell>
          <cell r="C27" t="str">
            <v>9</v>
          </cell>
          <cell r="D27" t="str">
            <v>F960</v>
          </cell>
          <cell r="E27">
            <v>0</v>
          </cell>
        </row>
        <row r="28">
          <cell r="A28" t="str">
            <v>2.9.F961</v>
          </cell>
          <cell r="B28" t="str">
            <v>2</v>
          </cell>
          <cell r="C28" t="str">
            <v>9</v>
          </cell>
          <cell r="D28" t="str">
            <v>F961</v>
          </cell>
          <cell r="E28">
            <v>0</v>
          </cell>
        </row>
        <row r="29">
          <cell r="A29" t="str">
            <v>2.9.F987</v>
          </cell>
          <cell r="B29" t="str">
            <v>2</v>
          </cell>
          <cell r="C29" t="str">
            <v>9</v>
          </cell>
          <cell r="D29" t="str">
            <v>F987</v>
          </cell>
          <cell r="E29">
            <v>0</v>
          </cell>
        </row>
        <row r="30">
          <cell r="A30" t="str">
            <v>2.9.F999</v>
          </cell>
          <cell r="B30" t="str">
            <v>2</v>
          </cell>
          <cell r="C30" t="str">
            <v>9</v>
          </cell>
          <cell r="D30" t="str">
            <v>F999</v>
          </cell>
          <cell r="E30">
            <v>0</v>
          </cell>
        </row>
        <row r="31">
          <cell r="A31" t="str">
            <v>2.9.F91H</v>
          </cell>
          <cell r="B31" t="str">
            <v>2</v>
          </cell>
          <cell r="C31" t="str">
            <v>9</v>
          </cell>
          <cell r="D31" t="str">
            <v>F91H</v>
          </cell>
          <cell r="E31">
            <v>0</v>
          </cell>
        </row>
        <row r="32">
          <cell r="A32" t="str">
            <v>29.41.U264</v>
          </cell>
          <cell r="B32" t="str">
            <v>29</v>
          </cell>
          <cell r="C32" t="str">
            <v>41</v>
          </cell>
          <cell r="D32" t="str">
            <v>U264</v>
          </cell>
          <cell r="E32">
            <v>0</v>
          </cell>
        </row>
        <row r="33">
          <cell r="A33" t="str">
            <v>29.41.U265</v>
          </cell>
          <cell r="B33" t="str">
            <v>29</v>
          </cell>
          <cell r="C33" t="str">
            <v>41</v>
          </cell>
          <cell r="D33" t="str">
            <v>U265</v>
          </cell>
          <cell r="E33">
            <v>0</v>
          </cell>
        </row>
        <row r="34">
          <cell r="A34" t="str">
            <v>29.41.U45A</v>
          </cell>
          <cell r="B34" t="str">
            <v>29</v>
          </cell>
          <cell r="C34" t="str">
            <v>41</v>
          </cell>
          <cell r="D34" t="str">
            <v>U45A</v>
          </cell>
          <cell r="E34">
            <v>0</v>
          </cell>
        </row>
        <row r="35">
          <cell r="A35" t="str">
            <v>29.41.U58A</v>
          </cell>
          <cell r="B35" t="str">
            <v>29</v>
          </cell>
          <cell r="C35" t="str">
            <v>41</v>
          </cell>
          <cell r="D35" t="str">
            <v>U58A</v>
          </cell>
          <cell r="E35">
            <v>0</v>
          </cell>
        </row>
        <row r="36">
          <cell r="A36" t="str">
            <v>29.41.U267</v>
          </cell>
          <cell r="B36" t="str">
            <v>29</v>
          </cell>
          <cell r="C36" t="str">
            <v>41</v>
          </cell>
          <cell r="D36" t="str">
            <v>U267</v>
          </cell>
          <cell r="E36">
            <v>0</v>
          </cell>
        </row>
        <row r="37">
          <cell r="A37" t="str">
            <v>29.41.U268</v>
          </cell>
          <cell r="B37" t="str">
            <v>29</v>
          </cell>
          <cell r="C37" t="str">
            <v>41</v>
          </cell>
          <cell r="D37" t="str">
            <v>U268</v>
          </cell>
          <cell r="E37">
            <v>0</v>
          </cell>
        </row>
        <row r="38">
          <cell r="A38" t="str">
            <v>29.41.U269</v>
          </cell>
          <cell r="B38" t="str">
            <v>29</v>
          </cell>
          <cell r="C38" t="str">
            <v>41</v>
          </cell>
          <cell r="D38" t="str">
            <v>U269</v>
          </cell>
          <cell r="E38">
            <v>0</v>
          </cell>
        </row>
        <row r="39">
          <cell r="A39" t="str">
            <v>36.41.U273</v>
          </cell>
          <cell r="B39" t="str">
            <v>36</v>
          </cell>
          <cell r="C39" t="str">
            <v>41</v>
          </cell>
          <cell r="D39" t="str">
            <v>U273</v>
          </cell>
          <cell r="E39">
            <v>0</v>
          </cell>
        </row>
        <row r="40">
          <cell r="A40" t="str">
            <v>36.41.U274</v>
          </cell>
          <cell r="B40" t="str">
            <v>36</v>
          </cell>
          <cell r="C40" t="str">
            <v>41</v>
          </cell>
          <cell r="D40" t="str">
            <v>U274</v>
          </cell>
          <cell r="E40">
            <v>0</v>
          </cell>
        </row>
        <row r="41">
          <cell r="A41" t="str">
            <v>36.20.U271</v>
          </cell>
          <cell r="B41" t="str">
            <v>36</v>
          </cell>
          <cell r="C41" t="str">
            <v>20</v>
          </cell>
          <cell r="D41" t="str">
            <v>U271</v>
          </cell>
          <cell r="E41">
            <v>0</v>
          </cell>
        </row>
        <row r="42">
          <cell r="A42" t="str">
            <v>2.41.U449</v>
          </cell>
          <cell r="B42" t="str">
            <v>2</v>
          </cell>
          <cell r="C42" t="str">
            <v>41</v>
          </cell>
          <cell r="D42" t="str">
            <v>U449</v>
          </cell>
          <cell r="E42">
            <v>0</v>
          </cell>
        </row>
        <row r="43">
          <cell r="A43" t="str">
            <v>2.41.U280</v>
          </cell>
          <cell r="B43" t="str">
            <v>2</v>
          </cell>
          <cell r="C43" t="str">
            <v>41</v>
          </cell>
          <cell r="D43" t="str">
            <v>U280</v>
          </cell>
          <cell r="E43">
            <v>0</v>
          </cell>
        </row>
        <row r="44">
          <cell r="A44" t="str">
            <v>2.41.U582</v>
          </cell>
          <cell r="B44" t="str">
            <v>2</v>
          </cell>
          <cell r="C44" t="str">
            <v>41</v>
          </cell>
          <cell r="D44" t="str">
            <v>U582</v>
          </cell>
          <cell r="E44">
            <v>0</v>
          </cell>
        </row>
        <row r="45">
          <cell r="A45" t="str">
            <v>2.41.U281</v>
          </cell>
          <cell r="B45" t="str">
            <v>2</v>
          </cell>
          <cell r="C45" t="str">
            <v>41</v>
          </cell>
          <cell r="D45" t="str">
            <v>U281</v>
          </cell>
          <cell r="E45">
            <v>0</v>
          </cell>
        </row>
        <row r="46">
          <cell r="A46" t="str">
            <v>2.9.F96H</v>
          </cell>
          <cell r="B46" t="str">
            <v>2</v>
          </cell>
          <cell r="C46" t="str">
            <v>9</v>
          </cell>
          <cell r="D46" t="str">
            <v>F96H</v>
          </cell>
          <cell r="E46">
            <v>0</v>
          </cell>
        </row>
        <row r="47">
          <cell r="A47" t="str">
            <v>2.42.U03I</v>
          </cell>
          <cell r="B47" t="str">
            <v>2</v>
          </cell>
          <cell r="C47" t="str">
            <v>42</v>
          </cell>
          <cell r="D47" t="str">
            <v>U03I</v>
          </cell>
          <cell r="E47">
            <v>0</v>
          </cell>
        </row>
        <row r="48">
          <cell r="A48" t="str">
            <v>29.7.F00G</v>
          </cell>
          <cell r="B48" t="str">
            <v>29</v>
          </cell>
          <cell r="C48" t="str">
            <v>7</v>
          </cell>
          <cell r="D48" t="str">
            <v>F00G</v>
          </cell>
          <cell r="E48">
            <v>0</v>
          </cell>
        </row>
        <row r="49">
          <cell r="A49" t="str">
            <v>29.7.F00H</v>
          </cell>
          <cell r="B49" t="str">
            <v>29</v>
          </cell>
          <cell r="C49" t="str">
            <v>7</v>
          </cell>
          <cell r="D49" t="str">
            <v>F00H</v>
          </cell>
          <cell r="E49">
            <v>0</v>
          </cell>
        </row>
        <row r="50">
          <cell r="A50" t="str">
            <v>36.7.F00G</v>
          </cell>
          <cell r="B50" t="str">
            <v>36</v>
          </cell>
          <cell r="C50" t="str">
            <v>7</v>
          </cell>
          <cell r="D50" t="str">
            <v>F00G</v>
          </cell>
          <cell r="E50">
            <v>0</v>
          </cell>
        </row>
        <row r="51">
          <cell r="A51" t="str">
            <v>36.7.F00H</v>
          </cell>
          <cell r="B51" t="str">
            <v>36</v>
          </cell>
          <cell r="C51" t="str">
            <v>7</v>
          </cell>
          <cell r="D51" t="str">
            <v>F00H</v>
          </cell>
          <cell r="E51">
            <v>0</v>
          </cell>
        </row>
        <row r="52">
          <cell r="A52" t="str">
            <v>2.7.F00G</v>
          </cell>
          <cell r="B52" t="str">
            <v>2</v>
          </cell>
          <cell r="C52" t="str">
            <v>7</v>
          </cell>
          <cell r="D52" t="str">
            <v>F00G</v>
          </cell>
          <cell r="E52">
            <v>0</v>
          </cell>
        </row>
        <row r="53">
          <cell r="A53" t="str">
            <v>2.7.F00H</v>
          </cell>
          <cell r="B53" t="str">
            <v>2</v>
          </cell>
          <cell r="C53" t="str">
            <v>7</v>
          </cell>
          <cell r="D53" t="str">
            <v>F00H</v>
          </cell>
          <cell r="E53">
            <v>0</v>
          </cell>
        </row>
        <row r="54">
          <cell r="A54" t="str">
            <v>2.9.F00I</v>
          </cell>
          <cell r="B54" t="str">
            <v>2</v>
          </cell>
          <cell r="C54" t="str">
            <v>9</v>
          </cell>
          <cell r="D54" t="str">
            <v>F00I</v>
          </cell>
          <cell r="E54">
            <v>0</v>
          </cell>
        </row>
        <row r="55">
          <cell r="A55" t="str">
            <v>2.9.F00L</v>
          </cell>
          <cell r="B55" t="str">
            <v>2</v>
          </cell>
          <cell r="C55" t="str">
            <v>9</v>
          </cell>
          <cell r="D55" t="str">
            <v>F00L</v>
          </cell>
          <cell r="E55">
            <v>0</v>
          </cell>
        </row>
      </sheetData>
      <sheetData sheetId="56"/>
      <sheetData sheetId="57">
        <row r="2">
          <cell r="A2" t="str">
            <v>20.7.F09A</v>
          </cell>
          <cell r="B2" t="str">
            <v>20</v>
          </cell>
          <cell r="C2" t="str">
            <v>7</v>
          </cell>
          <cell r="D2" t="str">
            <v>F09A</v>
          </cell>
          <cell r="E2">
            <v>0</v>
          </cell>
        </row>
        <row r="3">
          <cell r="A3" t="str">
            <v>20.7.F73G</v>
          </cell>
          <cell r="B3" t="str">
            <v>20</v>
          </cell>
          <cell r="C3" t="str">
            <v>7</v>
          </cell>
          <cell r="D3" t="str">
            <v>F73G</v>
          </cell>
          <cell r="E3">
            <v>0</v>
          </cell>
        </row>
        <row r="4">
          <cell r="A4" t="str">
            <v>20.7.F965</v>
          </cell>
          <cell r="B4" t="str">
            <v>20</v>
          </cell>
          <cell r="C4" t="str">
            <v>7</v>
          </cell>
          <cell r="D4" t="str">
            <v>F965</v>
          </cell>
          <cell r="E4">
            <v>0</v>
          </cell>
        </row>
        <row r="5">
          <cell r="A5" t="str">
            <v>20.7.F948</v>
          </cell>
          <cell r="B5" t="str">
            <v>20</v>
          </cell>
          <cell r="C5" t="str">
            <v>7</v>
          </cell>
          <cell r="D5" t="str">
            <v>F948</v>
          </cell>
          <cell r="E5">
            <v>0</v>
          </cell>
        </row>
        <row r="6">
          <cell r="A6" t="str">
            <v>20.7.F967</v>
          </cell>
          <cell r="B6" t="str">
            <v>20</v>
          </cell>
          <cell r="C6" t="str">
            <v>7</v>
          </cell>
          <cell r="D6" t="str">
            <v>F967</v>
          </cell>
          <cell r="E6">
            <v>0</v>
          </cell>
        </row>
        <row r="7">
          <cell r="A7" t="str">
            <v>20.7.F968</v>
          </cell>
          <cell r="B7" t="str">
            <v>20</v>
          </cell>
          <cell r="C7" t="str">
            <v>7</v>
          </cell>
          <cell r="D7" t="str">
            <v>F968</v>
          </cell>
          <cell r="E7">
            <v>0</v>
          </cell>
        </row>
        <row r="8">
          <cell r="A8" t="str">
            <v>20.7.F951</v>
          </cell>
          <cell r="B8" t="str">
            <v>20</v>
          </cell>
          <cell r="C8" t="str">
            <v>7</v>
          </cell>
          <cell r="D8" t="str">
            <v>F951</v>
          </cell>
          <cell r="E8">
            <v>0</v>
          </cell>
        </row>
        <row r="9">
          <cell r="A9" t="str">
            <v>20.7.F996</v>
          </cell>
          <cell r="B9" t="str">
            <v>20</v>
          </cell>
          <cell r="C9" t="str">
            <v>7</v>
          </cell>
          <cell r="D9" t="str">
            <v>F996</v>
          </cell>
          <cell r="E9">
            <v>0</v>
          </cell>
        </row>
        <row r="10">
          <cell r="A10" t="str">
            <v>20.7.F27I</v>
          </cell>
          <cell r="B10" t="str">
            <v>20</v>
          </cell>
          <cell r="C10" t="str">
            <v>7</v>
          </cell>
          <cell r="D10" t="str">
            <v>F27I</v>
          </cell>
          <cell r="E10">
            <v>0</v>
          </cell>
        </row>
        <row r="11">
          <cell r="A11" t="str">
            <v>20.7.F86H</v>
          </cell>
          <cell r="B11" t="str">
            <v>20</v>
          </cell>
          <cell r="C11" t="str">
            <v>7</v>
          </cell>
          <cell r="D11" t="str">
            <v>F86H</v>
          </cell>
          <cell r="E11">
            <v>0</v>
          </cell>
        </row>
        <row r="12">
          <cell r="A12" t="str">
            <v>36.7.F01A</v>
          </cell>
          <cell r="B12" t="str">
            <v>36</v>
          </cell>
          <cell r="C12" t="str">
            <v>7</v>
          </cell>
          <cell r="D12" t="str">
            <v>F01A</v>
          </cell>
          <cell r="E12">
            <v>0</v>
          </cell>
        </row>
        <row r="13">
          <cell r="A13" t="str">
            <v>36.7.F02I</v>
          </cell>
          <cell r="B13" t="str">
            <v>36</v>
          </cell>
          <cell r="C13" t="str">
            <v>7</v>
          </cell>
          <cell r="D13" t="str">
            <v>F02I</v>
          </cell>
          <cell r="E13">
            <v>0</v>
          </cell>
        </row>
        <row r="14">
          <cell r="A14" t="str">
            <v>36.7.F954</v>
          </cell>
          <cell r="B14" t="str">
            <v>36</v>
          </cell>
          <cell r="C14" t="str">
            <v>7</v>
          </cell>
          <cell r="D14" t="str">
            <v>F954</v>
          </cell>
          <cell r="E14">
            <v>0</v>
          </cell>
        </row>
        <row r="15">
          <cell r="A15" t="str">
            <v>36.7.F01I</v>
          </cell>
          <cell r="B15" t="str">
            <v>36</v>
          </cell>
          <cell r="C15" t="str">
            <v>7</v>
          </cell>
          <cell r="D15" t="str">
            <v>F01I</v>
          </cell>
          <cell r="E15">
            <v>0</v>
          </cell>
        </row>
        <row r="16">
          <cell r="A16" t="str">
            <v>36.7.F991</v>
          </cell>
          <cell r="B16" t="str">
            <v>36</v>
          </cell>
          <cell r="C16" t="str">
            <v>7</v>
          </cell>
          <cell r="D16" t="str">
            <v>F991</v>
          </cell>
          <cell r="E16">
            <v>0</v>
          </cell>
        </row>
        <row r="17">
          <cell r="A17" t="str">
            <v>36.7.F955</v>
          </cell>
          <cell r="B17" t="str">
            <v>36</v>
          </cell>
          <cell r="C17" t="str">
            <v>7</v>
          </cell>
          <cell r="D17" t="str">
            <v>F955</v>
          </cell>
          <cell r="E17">
            <v>0</v>
          </cell>
        </row>
        <row r="18">
          <cell r="A18" t="str">
            <v>36.7.F27I</v>
          </cell>
          <cell r="B18" t="str">
            <v>36</v>
          </cell>
          <cell r="C18" t="str">
            <v>7</v>
          </cell>
          <cell r="D18" t="str">
            <v>F27I</v>
          </cell>
          <cell r="E18">
            <v>0</v>
          </cell>
        </row>
        <row r="19">
          <cell r="A19" t="str">
            <v>36.7.F86H</v>
          </cell>
          <cell r="B19" t="str">
            <v>36</v>
          </cell>
          <cell r="C19" t="str">
            <v>7</v>
          </cell>
          <cell r="D19" t="str">
            <v>F86H</v>
          </cell>
          <cell r="E19">
            <v>0</v>
          </cell>
        </row>
        <row r="20">
          <cell r="A20" t="str">
            <v>2.7.F70G</v>
          </cell>
          <cell r="B20" t="str">
            <v>2</v>
          </cell>
          <cell r="C20" t="str">
            <v>7</v>
          </cell>
          <cell r="D20" t="str">
            <v>F70G</v>
          </cell>
          <cell r="E20">
            <v>0</v>
          </cell>
        </row>
        <row r="21">
          <cell r="A21" t="str">
            <v>2.7.F05I</v>
          </cell>
          <cell r="B21" t="str">
            <v>2</v>
          </cell>
          <cell r="C21" t="str">
            <v>7</v>
          </cell>
          <cell r="D21" t="str">
            <v>F05I</v>
          </cell>
          <cell r="E21">
            <v>0</v>
          </cell>
        </row>
        <row r="22">
          <cell r="A22" t="str">
            <v>2.7.F74G</v>
          </cell>
          <cell r="B22" t="str">
            <v>2</v>
          </cell>
          <cell r="C22" t="str">
            <v>7</v>
          </cell>
          <cell r="D22" t="str">
            <v>F74G</v>
          </cell>
          <cell r="E22">
            <v>0</v>
          </cell>
        </row>
        <row r="23">
          <cell r="A23" t="str">
            <v>2.7.F958</v>
          </cell>
          <cell r="B23" t="str">
            <v>2</v>
          </cell>
          <cell r="C23" t="str">
            <v>7</v>
          </cell>
          <cell r="D23" t="str">
            <v>F958</v>
          </cell>
          <cell r="E23">
            <v>0</v>
          </cell>
        </row>
        <row r="24">
          <cell r="A24" t="str">
            <v>2.7.F989</v>
          </cell>
          <cell r="B24" t="str">
            <v>2</v>
          </cell>
          <cell r="C24" t="str">
            <v>7</v>
          </cell>
          <cell r="D24" t="str">
            <v>F989</v>
          </cell>
          <cell r="E24">
            <v>0</v>
          </cell>
        </row>
        <row r="25">
          <cell r="A25" t="str">
            <v>2.7.F27I</v>
          </cell>
          <cell r="B25" t="str">
            <v>2</v>
          </cell>
          <cell r="C25" t="str">
            <v>7</v>
          </cell>
          <cell r="D25" t="str">
            <v>F27I</v>
          </cell>
          <cell r="E25">
            <v>0</v>
          </cell>
        </row>
        <row r="26">
          <cell r="A26" t="str">
            <v>2.7.F86H</v>
          </cell>
          <cell r="B26" t="str">
            <v>2</v>
          </cell>
          <cell r="C26" t="str">
            <v>7</v>
          </cell>
          <cell r="D26" t="str">
            <v>F86H</v>
          </cell>
          <cell r="E26">
            <v>0</v>
          </cell>
        </row>
        <row r="27">
          <cell r="A27" t="str">
            <v>2.9.F50H</v>
          </cell>
          <cell r="B27" t="str">
            <v>2</v>
          </cell>
          <cell r="C27" t="str">
            <v>9</v>
          </cell>
          <cell r="D27" t="str">
            <v>F50H</v>
          </cell>
          <cell r="E27">
            <v>0</v>
          </cell>
        </row>
        <row r="28">
          <cell r="A28" t="str">
            <v>2.9.F962</v>
          </cell>
          <cell r="B28" t="str">
            <v>2</v>
          </cell>
          <cell r="C28" t="str">
            <v>9</v>
          </cell>
          <cell r="D28" t="str">
            <v>F962</v>
          </cell>
          <cell r="E28">
            <v>0</v>
          </cell>
        </row>
        <row r="29">
          <cell r="A29" t="str">
            <v>2.9.F960</v>
          </cell>
          <cell r="B29" t="str">
            <v>2</v>
          </cell>
          <cell r="C29" t="str">
            <v>9</v>
          </cell>
          <cell r="D29" t="str">
            <v>F960</v>
          </cell>
          <cell r="E29">
            <v>0</v>
          </cell>
        </row>
        <row r="30">
          <cell r="A30" t="str">
            <v>2.9.F961</v>
          </cell>
          <cell r="B30" t="str">
            <v>2</v>
          </cell>
          <cell r="C30" t="str">
            <v>9</v>
          </cell>
          <cell r="D30" t="str">
            <v>F961</v>
          </cell>
          <cell r="E30">
            <v>0</v>
          </cell>
        </row>
        <row r="31">
          <cell r="A31" t="str">
            <v>2.9.F963</v>
          </cell>
          <cell r="B31" t="str">
            <v>2</v>
          </cell>
          <cell r="C31" t="str">
            <v>9</v>
          </cell>
          <cell r="D31" t="str">
            <v>F963</v>
          </cell>
          <cell r="E31">
            <v>0</v>
          </cell>
        </row>
        <row r="32">
          <cell r="A32" t="str">
            <v>2.9.F999</v>
          </cell>
          <cell r="B32" t="str">
            <v>2</v>
          </cell>
          <cell r="C32" t="str">
            <v>9</v>
          </cell>
          <cell r="D32" t="str">
            <v>F999</v>
          </cell>
          <cell r="E32">
            <v>0</v>
          </cell>
        </row>
        <row r="33">
          <cell r="A33" t="str">
            <v>2.9.F987</v>
          </cell>
          <cell r="B33" t="str">
            <v>2</v>
          </cell>
          <cell r="C33" t="str">
            <v>9</v>
          </cell>
          <cell r="D33" t="str">
            <v>F987</v>
          </cell>
          <cell r="E33">
            <v>0</v>
          </cell>
        </row>
        <row r="34">
          <cell r="A34" t="str">
            <v>2.9.F91H</v>
          </cell>
          <cell r="B34" t="str">
            <v>2</v>
          </cell>
          <cell r="C34" t="str">
            <v>9</v>
          </cell>
          <cell r="D34" t="str">
            <v>F91H</v>
          </cell>
          <cell r="E34">
            <v>0</v>
          </cell>
        </row>
        <row r="35">
          <cell r="A35" t="str">
            <v>20.41.U265</v>
          </cell>
          <cell r="B35" t="str">
            <v>20</v>
          </cell>
          <cell r="C35" t="str">
            <v>41</v>
          </cell>
          <cell r="D35" t="str">
            <v>U265</v>
          </cell>
          <cell r="E35">
            <v>0</v>
          </cell>
        </row>
        <row r="36">
          <cell r="A36" t="str">
            <v>20.41.U45A</v>
          </cell>
          <cell r="B36" t="str">
            <v>20</v>
          </cell>
          <cell r="C36" t="str">
            <v>41</v>
          </cell>
          <cell r="D36" t="str">
            <v>U45A</v>
          </cell>
          <cell r="E36">
            <v>0</v>
          </cell>
        </row>
        <row r="37">
          <cell r="A37" t="str">
            <v>20.41.U58A</v>
          </cell>
          <cell r="B37" t="str">
            <v>20</v>
          </cell>
          <cell r="C37" t="str">
            <v>41</v>
          </cell>
          <cell r="D37" t="str">
            <v>U58A</v>
          </cell>
          <cell r="E37">
            <v>0</v>
          </cell>
        </row>
        <row r="38">
          <cell r="A38" t="str">
            <v>20.41.U267</v>
          </cell>
          <cell r="B38" t="str">
            <v>20</v>
          </cell>
          <cell r="C38" t="str">
            <v>41</v>
          </cell>
          <cell r="D38" t="str">
            <v>U267</v>
          </cell>
          <cell r="E38">
            <v>0</v>
          </cell>
        </row>
        <row r="39">
          <cell r="A39" t="str">
            <v>20.41.U268</v>
          </cell>
          <cell r="B39" t="str">
            <v>20</v>
          </cell>
          <cell r="C39" t="str">
            <v>41</v>
          </cell>
          <cell r="D39" t="str">
            <v>U268</v>
          </cell>
          <cell r="E39">
            <v>0</v>
          </cell>
        </row>
        <row r="40">
          <cell r="A40" t="str">
            <v>20.41.U269</v>
          </cell>
          <cell r="B40" t="str">
            <v>20</v>
          </cell>
          <cell r="C40" t="str">
            <v>41</v>
          </cell>
          <cell r="D40" t="str">
            <v>U269</v>
          </cell>
          <cell r="E40">
            <v>0</v>
          </cell>
        </row>
        <row r="41">
          <cell r="A41" t="str">
            <v>36.41.U273</v>
          </cell>
          <cell r="B41" t="str">
            <v>36</v>
          </cell>
          <cell r="C41" t="str">
            <v>41</v>
          </cell>
          <cell r="D41" t="str">
            <v>U273</v>
          </cell>
          <cell r="E41">
            <v>0</v>
          </cell>
        </row>
        <row r="42">
          <cell r="A42" t="str">
            <v>36.41.U274</v>
          </cell>
          <cell r="B42" t="str">
            <v>36</v>
          </cell>
          <cell r="C42" t="str">
            <v>41</v>
          </cell>
          <cell r="D42" t="str">
            <v>U274</v>
          </cell>
          <cell r="E42">
            <v>0</v>
          </cell>
        </row>
        <row r="43">
          <cell r="A43" t="str">
            <v>2.41.U449</v>
          </cell>
          <cell r="B43" t="str">
            <v>2</v>
          </cell>
          <cell r="C43" t="str">
            <v>41</v>
          </cell>
          <cell r="D43" t="str">
            <v>U449</v>
          </cell>
          <cell r="E43">
            <v>0</v>
          </cell>
        </row>
        <row r="44">
          <cell r="A44" t="str">
            <v>2.41.U280</v>
          </cell>
          <cell r="B44" t="str">
            <v>2</v>
          </cell>
          <cell r="C44" t="str">
            <v>41</v>
          </cell>
          <cell r="D44" t="str">
            <v>U280</v>
          </cell>
          <cell r="E44">
            <v>0</v>
          </cell>
        </row>
        <row r="45">
          <cell r="A45" t="str">
            <v>2.41.U582</v>
          </cell>
          <cell r="B45" t="str">
            <v>2</v>
          </cell>
          <cell r="C45" t="str">
            <v>41</v>
          </cell>
          <cell r="D45" t="str">
            <v>U582</v>
          </cell>
          <cell r="E45">
            <v>0</v>
          </cell>
        </row>
        <row r="46">
          <cell r="A46" t="str">
            <v>2.41.U281</v>
          </cell>
          <cell r="B46" t="str">
            <v>2</v>
          </cell>
          <cell r="C46" t="str">
            <v>41</v>
          </cell>
          <cell r="D46" t="str">
            <v>U281</v>
          </cell>
          <cell r="E46">
            <v>0</v>
          </cell>
        </row>
        <row r="47">
          <cell r="A47" t="str">
            <v>2.9.F96H</v>
          </cell>
          <cell r="B47" t="str">
            <v>2</v>
          </cell>
          <cell r="C47" t="str">
            <v>9</v>
          </cell>
          <cell r="D47" t="str">
            <v>F96H</v>
          </cell>
          <cell r="E47">
            <v>0</v>
          </cell>
        </row>
        <row r="48">
          <cell r="A48" t="str">
            <v>2.42.U03I</v>
          </cell>
          <cell r="B48" t="str">
            <v>2</v>
          </cell>
          <cell r="C48" t="str">
            <v>42</v>
          </cell>
          <cell r="D48" t="str">
            <v>U03I</v>
          </cell>
          <cell r="E48">
            <v>0</v>
          </cell>
        </row>
        <row r="49">
          <cell r="A49" t="str">
            <v>20.7.F00G</v>
          </cell>
          <cell r="B49" t="str">
            <v>20</v>
          </cell>
          <cell r="C49" t="str">
            <v>7</v>
          </cell>
          <cell r="D49" t="str">
            <v>F00G</v>
          </cell>
          <cell r="E49">
            <v>0</v>
          </cell>
        </row>
        <row r="50">
          <cell r="A50" t="str">
            <v>20.7.F00H</v>
          </cell>
          <cell r="B50" t="str">
            <v>20</v>
          </cell>
          <cell r="C50" t="str">
            <v>7</v>
          </cell>
          <cell r="D50" t="str">
            <v>F00H</v>
          </cell>
          <cell r="E50">
            <v>0</v>
          </cell>
        </row>
        <row r="51">
          <cell r="A51" t="str">
            <v>36.7.F00G</v>
          </cell>
          <cell r="B51" t="str">
            <v>36</v>
          </cell>
          <cell r="C51" t="str">
            <v>7</v>
          </cell>
          <cell r="D51" t="str">
            <v>F00G</v>
          </cell>
          <cell r="E51">
            <v>0</v>
          </cell>
        </row>
        <row r="52">
          <cell r="A52" t="str">
            <v>36.7.F00H</v>
          </cell>
          <cell r="B52" t="str">
            <v>36</v>
          </cell>
          <cell r="C52" t="str">
            <v>7</v>
          </cell>
          <cell r="D52" t="str">
            <v>F00H</v>
          </cell>
          <cell r="E52">
            <v>0</v>
          </cell>
        </row>
        <row r="53">
          <cell r="A53" t="str">
            <v>2.7.F00G</v>
          </cell>
          <cell r="B53" t="str">
            <v>2</v>
          </cell>
          <cell r="C53" t="str">
            <v>7</v>
          </cell>
          <cell r="D53" t="str">
            <v>F00G</v>
          </cell>
          <cell r="E53">
            <v>0</v>
          </cell>
        </row>
        <row r="54">
          <cell r="A54" t="str">
            <v>2.7.F00H</v>
          </cell>
          <cell r="B54" t="str">
            <v>2</v>
          </cell>
          <cell r="C54" t="str">
            <v>7</v>
          </cell>
          <cell r="D54" t="str">
            <v>F00H</v>
          </cell>
          <cell r="E54">
            <v>0</v>
          </cell>
        </row>
        <row r="55">
          <cell r="A55" t="str">
            <v>2.9.F00I</v>
          </cell>
          <cell r="B55" t="str">
            <v>2</v>
          </cell>
          <cell r="C55" t="str">
            <v>9</v>
          </cell>
          <cell r="D55" t="str">
            <v>F00I</v>
          </cell>
          <cell r="E55">
            <v>0</v>
          </cell>
        </row>
        <row r="56">
          <cell r="A56" t="str">
            <v>2.9.F00L</v>
          </cell>
          <cell r="B56" t="str">
            <v>2</v>
          </cell>
          <cell r="C56" t="str">
            <v>9</v>
          </cell>
          <cell r="D56" t="str">
            <v>F00L</v>
          </cell>
          <cell r="E56">
            <v>0</v>
          </cell>
        </row>
      </sheetData>
      <sheetData sheetId="58"/>
      <sheetData sheetId="59">
        <row r="2">
          <cell r="A2" t="str">
            <v>17.7.F01A</v>
          </cell>
          <cell r="B2" t="str">
            <v>17</v>
          </cell>
          <cell r="C2" t="str">
            <v>7</v>
          </cell>
          <cell r="D2" t="str">
            <v>F01A</v>
          </cell>
          <cell r="E2">
            <v>0</v>
          </cell>
        </row>
        <row r="3">
          <cell r="A3" t="str">
            <v>17.7.F03I</v>
          </cell>
          <cell r="B3" t="str">
            <v>17</v>
          </cell>
          <cell r="C3" t="str">
            <v>7</v>
          </cell>
          <cell r="D3" t="str">
            <v>F03I</v>
          </cell>
          <cell r="E3">
            <v>0</v>
          </cell>
        </row>
        <row r="4">
          <cell r="A4" t="str">
            <v>17.7.F02A</v>
          </cell>
          <cell r="B4" t="str">
            <v>17</v>
          </cell>
          <cell r="C4" t="str">
            <v>7</v>
          </cell>
          <cell r="D4" t="str">
            <v>F02A</v>
          </cell>
          <cell r="E4">
            <v>0</v>
          </cell>
        </row>
        <row r="5">
          <cell r="A5" t="str">
            <v>17.7.F03A</v>
          </cell>
          <cell r="B5" t="str">
            <v>17</v>
          </cell>
          <cell r="C5" t="str">
            <v>7</v>
          </cell>
          <cell r="D5" t="str">
            <v>F03A</v>
          </cell>
          <cell r="E5">
            <v>0</v>
          </cell>
        </row>
        <row r="6">
          <cell r="A6" t="str">
            <v>17.7.F04A</v>
          </cell>
          <cell r="B6" t="str">
            <v>17</v>
          </cell>
          <cell r="C6" t="str">
            <v>7</v>
          </cell>
          <cell r="D6" t="str">
            <v>F04A</v>
          </cell>
          <cell r="E6">
            <v>0</v>
          </cell>
        </row>
        <row r="7">
          <cell r="A7" t="str">
            <v>17.7.F05A</v>
          </cell>
          <cell r="B7" t="str">
            <v>17</v>
          </cell>
          <cell r="C7" t="str">
            <v>7</v>
          </cell>
          <cell r="D7" t="str">
            <v>F05A</v>
          </cell>
          <cell r="E7">
            <v>0</v>
          </cell>
        </row>
        <row r="8">
          <cell r="A8" t="str">
            <v>17.7.F06A</v>
          </cell>
          <cell r="B8" t="str">
            <v>17</v>
          </cell>
          <cell r="C8" t="str">
            <v>7</v>
          </cell>
          <cell r="D8" t="str">
            <v>F06A</v>
          </cell>
          <cell r="E8">
            <v>0</v>
          </cell>
        </row>
        <row r="9">
          <cell r="A9" t="str">
            <v>17.7.F01I</v>
          </cell>
          <cell r="B9" t="str">
            <v>17</v>
          </cell>
          <cell r="C9" t="str">
            <v>7</v>
          </cell>
          <cell r="D9" t="str">
            <v>F01I</v>
          </cell>
          <cell r="E9">
            <v>0</v>
          </cell>
        </row>
        <row r="10">
          <cell r="A10" t="str">
            <v>17.7.F982</v>
          </cell>
          <cell r="B10" t="str">
            <v>17</v>
          </cell>
          <cell r="C10" t="str">
            <v>7</v>
          </cell>
          <cell r="D10" t="str">
            <v>F982</v>
          </cell>
          <cell r="E10">
            <v>0</v>
          </cell>
        </row>
        <row r="11">
          <cell r="A11" t="str">
            <v>17.7.F27I</v>
          </cell>
          <cell r="B11" t="str">
            <v>17</v>
          </cell>
          <cell r="C11" t="str">
            <v>7</v>
          </cell>
          <cell r="D11" t="str">
            <v>F27I</v>
          </cell>
          <cell r="E11">
            <v>0</v>
          </cell>
        </row>
        <row r="12">
          <cell r="A12" t="str">
            <v>17.7.F86H</v>
          </cell>
          <cell r="B12" t="str">
            <v>17</v>
          </cell>
          <cell r="C12" t="str">
            <v>7</v>
          </cell>
          <cell r="D12" t="str">
            <v>F86H</v>
          </cell>
          <cell r="E12">
            <v>0</v>
          </cell>
        </row>
        <row r="13">
          <cell r="A13" t="str">
            <v>12.7.F07A</v>
          </cell>
          <cell r="B13" t="str">
            <v>12</v>
          </cell>
          <cell r="C13" t="str">
            <v>7</v>
          </cell>
          <cell r="D13" t="str">
            <v>F07A</v>
          </cell>
          <cell r="E13">
            <v>0</v>
          </cell>
        </row>
        <row r="14">
          <cell r="A14" t="str">
            <v>12.7.F03I</v>
          </cell>
          <cell r="B14" t="str">
            <v>12</v>
          </cell>
          <cell r="C14" t="str">
            <v>7</v>
          </cell>
          <cell r="D14" t="str">
            <v>F03I</v>
          </cell>
          <cell r="E14">
            <v>0</v>
          </cell>
        </row>
        <row r="15">
          <cell r="A15" t="str">
            <v>12.7.F08A</v>
          </cell>
          <cell r="B15" t="str">
            <v>12</v>
          </cell>
          <cell r="C15" t="str">
            <v>7</v>
          </cell>
          <cell r="D15" t="str">
            <v>F08A</v>
          </cell>
          <cell r="E15">
            <v>0</v>
          </cell>
        </row>
        <row r="16">
          <cell r="A16" t="str">
            <v>12.7.F01I</v>
          </cell>
          <cell r="B16" t="str">
            <v>12</v>
          </cell>
          <cell r="C16" t="str">
            <v>7</v>
          </cell>
          <cell r="D16" t="str">
            <v>F01I</v>
          </cell>
          <cell r="E16">
            <v>0</v>
          </cell>
        </row>
        <row r="17">
          <cell r="A17" t="str">
            <v>12.7.F991</v>
          </cell>
          <cell r="B17" t="str">
            <v>12</v>
          </cell>
          <cell r="C17" t="str">
            <v>7</v>
          </cell>
          <cell r="D17" t="str">
            <v>F991</v>
          </cell>
          <cell r="E17">
            <v>0</v>
          </cell>
        </row>
        <row r="18">
          <cell r="A18" t="str">
            <v>12.7.F981</v>
          </cell>
          <cell r="B18" t="str">
            <v>12</v>
          </cell>
          <cell r="C18" t="str">
            <v>7</v>
          </cell>
          <cell r="D18" t="str">
            <v>F981</v>
          </cell>
          <cell r="E18">
            <v>0</v>
          </cell>
        </row>
        <row r="19">
          <cell r="A19" t="str">
            <v>12.7.F27I</v>
          </cell>
          <cell r="B19" t="str">
            <v>12</v>
          </cell>
          <cell r="C19" t="str">
            <v>7</v>
          </cell>
          <cell r="D19" t="str">
            <v>F27I</v>
          </cell>
          <cell r="E19">
            <v>0</v>
          </cell>
        </row>
        <row r="20">
          <cell r="A20" t="str">
            <v>12.7.F86H</v>
          </cell>
          <cell r="B20" t="str">
            <v>12</v>
          </cell>
          <cell r="C20" t="str">
            <v>7</v>
          </cell>
          <cell r="D20" t="str">
            <v>F86H</v>
          </cell>
          <cell r="E20">
            <v>0</v>
          </cell>
        </row>
        <row r="21">
          <cell r="A21" t="str">
            <v>4.7.F09A</v>
          </cell>
          <cell r="B21" t="str">
            <v>4</v>
          </cell>
          <cell r="C21" t="str">
            <v>7</v>
          </cell>
          <cell r="D21" t="str">
            <v>F09A</v>
          </cell>
          <cell r="E21">
            <v>0</v>
          </cell>
        </row>
        <row r="22">
          <cell r="A22" t="str">
            <v>4.7.F03I</v>
          </cell>
          <cell r="B22" t="str">
            <v>4</v>
          </cell>
          <cell r="C22" t="str">
            <v>7</v>
          </cell>
          <cell r="D22" t="str">
            <v>F03I</v>
          </cell>
          <cell r="E22">
            <v>0</v>
          </cell>
        </row>
        <row r="23">
          <cell r="A23" t="str">
            <v>4.7.F10A</v>
          </cell>
          <cell r="B23" t="str">
            <v>4</v>
          </cell>
          <cell r="C23" t="str">
            <v>7</v>
          </cell>
          <cell r="D23" t="str">
            <v>F10A</v>
          </cell>
          <cell r="E23">
            <v>0</v>
          </cell>
        </row>
        <row r="24">
          <cell r="A24" t="str">
            <v>4.7.F984</v>
          </cell>
          <cell r="B24" t="str">
            <v>4</v>
          </cell>
          <cell r="C24" t="str">
            <v>7</v>
          </cell>
          <cell r="D24" t="str">
            <v>F984</v>
          </cell>
          <cell r="E24">
            <v>0</v>
          </cell>
        </row>
        <row r="25">
          <cell r="A25" t="str">
            <v>4.7.F27I</v>
          </cell>
          <cell r="B25" t="str">
            <v>4</v>
          </cell>
          <cell r="C25" t="str">
            <v>7</v>
          </cell>
          <cell r="D25" t="str">
            <v>F27I</v>
          </cell>
          <cell r="E25">
            <v>0</v>
          </cell>
        </row>
        <row r="26">
          <cell r="A26" t="str">
            <v>4.7.F86H</v>
          </cell>
          <cell r="B26" t="str">
            <v>4</v>
          </cell>
          <cell r="C26" t="str">
            <v>7</v>
          </cell>
          <cell r="D26" t="str">
            <v>F86H</v>
          </cell>
          <cell r="E26">
            <v>0</v>
          </cell>
        </row>
        <row r="27">
          <cell r="A27" t="str">
            <v>4.9.F50H</v>
          </cell>
          <cell r="B27" t="str">
            <v>4</v>
          </cell>
          <cell r="C27" t="str">
            <v>9</v>
          </cell>
          <cell r="D27" t="str">
            <v>F50H</v>
          </cell>
          <cell r="E27">
            <v>0</v>
          </cell>
        </row>
        <row r="28">
          <cell r="A28" t="str">
            <v>4.9.F930</v>
          </cell>
          <cell r="B28" t="str">
            <v>4</v>
          </cell>
          <cell r="C28" t="str">
            <v>9</v>
          </cell>
          <cell r="D28" t="str">
            <v>F930</v>
          </cell>
          <cell r="E28">
            <v>0</v>
          </cell>
        </row>
        <row r="29">
          <cell r="A29" t="str">
            <v>4.9.F12A</v>
          </cell>
          <cell r="B29" t="str">
            <v>4</v>
          </cell>
          <cell r="C29" t="str">
            <v>9</v>
          </cell>
          <cell r="D29" t="str">
            <v>F12A</v>
          </cell>
          <cell r="E29">
            <v>0</v>
          </cell>
        </row>
        <row r="30">
          <cell r="A30" t="str">
            <v>4.9.F13A</v>
          </cell>
          <cell r="B30" t="str">
            <v>4</v>
          </cell>
          <cell r="C30" t="str">
            <v>9</v>
          </cell>
          <cell r="D30" t="str">
            <v>F13A</v>
          </cell>
          <cell r="E30">
            <v>0</v>
          </cell>
        </row>
        <row r="31">
          <cell r="A31" t="str">
            <v>4.9.F14A</v>
          </cell>
          <cell r="B31" t="str">
            <v>4</v>
          </cell>
          <cell r="C31" t="str">
            <v>9</v>
          </cell>
          <cell r="D31" t="str">
            <v>F14A</v>
          </cell>
          <cell r="E31">
            <v>0</v>
          </cell>
        </row>
        <row r="32">
          <cell r="A32" t="str">
            <v>4.9.F75G</v>
          </cell>
          <cell r="B32" t="str">
            <v>4</v>
          </cell>
          <cell r="C32" t="str">
            <v>9</v>
          </cell>
          <cell r="D32" t="str">
            <v>F75G</v>
          </cell>
          <cell r="E32">
            <v>0</v>
          </cell>
        </row>
        <row r="33">
          <cell r="A33" t="str">
            <v>4.9.F01I</v>
          </cell>
          <cell r="B33" t="str">
            <v>4</v>
          </cell>
          <cell r="C33" t="str">
            <v>9</v>
          </cell>
          <cell r="D33" t="str">
            <v>F01I</v>
          </cell>
          <cell r="E33">
            <v>0</v>
          </cell>
        </row>
        <row r="34">
          <cell r="A34" t="str">
            <v>4.9.F988</v>
          </cell>
          <cell r="B34" t="str">
            <v>4</v>
          </cell>
          <cell r="C34" t="str">
            <v>9</v>
          </cell>
          <cell r="D34" t="str">
            <v>F988</v>
          </cell>
          <cell r="E34">
            <v>0</v>
          </cell>
        </row>
        <row r="35">
          <cell r="A35" t="str">
            <v>4.9.F999</v>
          </cell>
          <cell r="B35" t="str">
            <v>4</v>
          </cell>
          <cell r="C35" t="str">
            <v>9</v>
          </cell>
          <cell r="D35" t="str">
            <v>F999</v>
          </cell>
          <cell r="E35">
            <v>0</v>
          </cell>
        </row>
        <row r="36">
          <cell r="A36" t="str">
            <v>4.9.F91H</v>
          </cell>
          <cell r="B36" t="str">
            <v>4</v>
          </cell>
          <cell r="C36" t="str">
            <v>9</v>
          </cell>
          <cell r="D36" t="str">
            <v>F91H</v>
          </cell>
          <cell r="E36">
            <v>0</v>
          </cell>
        </row>
        <row r="37">
          <cell r="A37" t="str">
            <v>17.41.U255</v>
          </cell>
          <cell r="B37" t="str">
            <v>17</v>
          </cell>
          <cell r="C37" t="str">
            <v>41</v>
          </cell>
          <cell r="D37" t="str">
            <v>U255</v>
          </cell>
          <cell r="E37">
            <v>0</v>
          </cell>
        </row>
        <row r="38">
          <cell r="A38" t="str">
            <v>17.41.U97H</v>
          </cell>
          <cell r="B38" t="str">
            <v>17</v>
          </cell>
          <cell r="C38" t="str">
            <v>41</v>
          </cell>
          <cell r="D38" t="str">
            <v>U97H</v>
          </cell>
          <cell r="E38">
            <v>0</v>
          </cell>
        </row>
        <row r="39">
          <cell r="A39" t="str">
            <v>17.41.U893</v>
          </cell>
          <cell r="B39" t="str">
            <v>17</v>
          </cell>
          <cell r="C39" t="str">
            <v>41</v>
          </cell>
          <cell r="D39" t="str">
            <v>U893</v>
          </cell>
          <cell r="E39">
            <v>0</v>
          </cell>
        </row>
        <row r="40">
          <cell r="A40" t="str">
            <v>17.41.U08A</v>
          </cell>
          <cell r="B40" t="str">
            <v>17</v>
          </cell>
          <cell r="C40" t="str">
            <v>41</v>
          </cell>
          <cell r="D40" t="str">
            <v>U08A</v>
          </cell>
          <cell r="E40">
            <v>0</v>
          </cell>
        </row>
        <row r="41">
          <cell r="A41" t="str">
            <v>17.41.U304</v>
          </cell>
          <cell r="B41" t="str">
            <v>17</v>
          </cell>
          <cell r="C41" t="str">
            <v>41</v>
          </cell>
          <cell r="D41" t="str">
            <v>U304</v>
          </cell>
          <cell r="E41">
            <v>0</v>
          </cell>
        </row>
        <row r="42">
          <cell r="A42" t="str">
            <v>12.41.U273</v>
          </cell>
          <cell r="B42" t="str">
            <v>12</v>
          </cell>
          <cell r="C42" t="str">
            <v>41</v>
          </cell>
          <cell r="D42" t="str">
            <v>U273</v>
          </cell>
          <cell r="E42">
            <v>0</v>
          </cell>
        </row>
        <row r="43">
          <cell r="A43" t="str">
            <v>12.41.U257</v>
          </cell>
          <cell r="B43" t="str">
            <v>12</v>
          </cell>
          <cell r="C43" t="str">
            <v>41</v>
          </cell>
          <cell r="D43" t="str">
            <v>U257</v>
          </cell>
          <cell r="E43">
            <v>0</v>
          </cell>
        </row>
        <row r="44">
          <cell r="A44" t="str">
            <v>4.42.U09A</v>
          </cell>
          <cell r="B44" t="str">
            <v>4</v>
          </cell>
          <cell r="C44" t="str">
            <v>42</v>
          </cell>
          <cell r="D44" t="str">
            <v>U09A</v>
          </cell>
          <cell r="E44">
            <v>0</v>
          </cell>
        </row>
        <row r="45">
          <cell r="A45" t="str">
            <v>4.42.U10A</v>
          </cell>
          <cell r="B45" t="str">
            <v>4</v>
          </cell>
          <cell r="C45" t="str">
            <v>42</v>
          </cell>
          <cell r="D45" t="str">
            <v>U10A</v>
          </cell>
          <cell r="E45">
            <v>0</v>
          </cell>
        </row>
        <row r="46">
          <cell r="A46" t="str">
            <v>4.42.U324</v>
          </cell>
          <cell r="B46" t="str">
            <v>4</v>
          </cell>
          <cell r="C46" t="str">
            <v>42</v>
          </cell>
          <cell r="D46" t="str">
            <v>U324</v>
          </cell>
          <cell r="E46">
            <v>0</v>
          </cell>
        </row>
        <row r="47">
          <cell r="A47" t="str">
            <v>4.9.F96H</v>
          </cell>
          <cell r="B47" t="str">
            <v>4</v>
          </cell>
          <cell r="C47" t="str">
            <v>9</v>
          </cell>
          <cell r="D47" t="str">
            <v>F96H</v>
          </cell>
          <cell r="E47">
            <v>0</v>
          </cell>
        </row>
        <row r="48">
          <cell r="A48" t="str">
            <v>4.41.U98H</v>
          </cell>
          <cell r="B48" t="str">
            <v>4</v>
          </cell>
          <cell r="C48" t="str">
            <v>41</v>
          </cell>
          <cell r="D48" t="str">
            <v>U98H</v>
          </cell>
          <cell r="E48">
            <v>0</v>
          </cell>
        </row>
        <row r="49">
          <cell r="A49" t="str">
            <v>4.41.U99H</v>
          </cell>
          <cell r="B49" t="str">
            <v>4</v>
          </cell>
          <cell r="C49" t="str">
            <v>41</v>
          </cell>
          <cell r="D49" t="str">
            <v>U99H</v>
          </cell>
          <cell r="E49">
            <v>0</v>
          </cell>
        </row>
        <row r="50">
          <cell r="A50" t="str">
            <v>4.41.U01I</v>
          </cell>
          <cell r="B50" t="str">
            <v>4</v>
          </cell>
          <cell r="C50" t="str">
            <v>41</v>
          </cell>
          <cell r="D50" t="str">
            <v>U01I</v>
          </cell>
          <cell r="E50">
            <v>0</v>
          </cell>
        </row>
        <row r="51">
          <cell r="A51" t="str">
            <v>17.7.F00G</v>
          </cell>
          <cell r="B51" t="str">
            <v>17</v>
          </cell>
          <cell r="C51" t="str">
            <v>7</v>
          </cell>
          <cell r="D51" t="str">
            <v>F00G</v>
          </cell>
          <cell r="E51">
            <v>0</v>
          </cell>
        </row>
        <row r="52">
          <cell r="A52" t="str">
            <v>17.7.F00H</v>
          </cell>
          <cell r="B52" t="str">
            <v>17</v>
          </cell>
          <cell r="C52" t="str">
            <v>7</v>
          </cell>
          <cell r="D52" t="str">
            <v>F00H</v>
          </cell>
          <cell r="E52">
            <v>0</v>
          </cell>
        </row>
        <row r="53">
          <cell r="A53" t="str">
            <v>12.7.F00G</v>
          </cell>
          <cell r="B53" t="str">
            <v>12</v>
          </cell>
          <cell r="C53" t="str">
            <v>7</v>
          </cell>
          <cell r="D53" t="str">
            <v>F00G</v>
          </cell>
          <cell r="E53">
            <v>0</v>
          </cell>
        </row>
        <row r="54">
          <cell r="A54" t="str">
            <v>12.7.F00H</v>
          </cell>
          <cell r="B54" t="str">
            <v>12</v>
          </cell>
          <cell r="C54" t="str">
            <v>7</v>
          </cell>
          <cell r="D54" t="str">
            <v>F00H</v>
          </cell>
          <cell r="E54">
            <v>0</v>
          </cell>
        </row>
        <row r="55">
          <cell r="A55" t="str">
            <v>4.7.F00G</v>
          </cell>
          <cell r="B55" t="str">
            <v>4</v>
          </cell>
          <cell r="C55" t="str">
            <v>7</v>
          </cell>
          <cell r="D55" t="str">
            <v>F00G</v>
          </cell>
          <cell r="E55">
            <v>0</v>
          </cell>
        </row>
        <row r="56">
          <cell r="A56" t="str">
            <v>4.7.F00H</v>
          </cell>
          <cell r="B56" t="str">
            <v>4</v>
          </cell>
          <cell r="C56" t="str">
            <v>7</v>
          </cell>
          <cell r="D56" t="str">
            <v>F00H</v>
          </cell>
          <cell r="E56">
            <v>0</v>
          </cell>
        </row>
        <row r="57">
          <cell r="A57" t="str">
            <v>4.9.F00I</v>
          </cell>
          <cell r="B57" t="str">
            <v>4</v>
          </cell>
          <cell r="C57" t="str">
            <v>9</v>
          </cell>
          <cell r="D57" t="str">
            <v>F00I</v>
          </cell>
          <cell r="E57">
            <v>0</v>
          </cell>
        </row>
        <row r="58">
          <cell r="A58" t="str">
            <v>4.9.F00L</v>
          </cell>
          <cell r="B58" t="str">
            <v>4</v>
          </cell>
          <cell r="C58" t="str">
            <v>9</v>
          </cell>
          <cell r="D58" t="str">
            <v>F00L</v>
          </cell>
          <cell r="E58">
            <v>0</v>
          </cell>
        </row>
      </sheetData>
      <sheetData sheetId="60">
        <row r="2">
          <cell r="A2">
            <v>12542000</v>
          </cell>
          <cell r="C2">
            <v>19925000</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2">
          <cell r="A2" t="str">
            <v>ABBADIA CERRETO</v>
          </cell>
        </row>
        <row r="3">
          <cell r="A3" t="str">
            <v>ABBADIA LARIANA</v>
          </cell>
        </row>
        <row r="4">
          <cell r="A4" t="str">
            <v>ABBIATEGRASSO</v>
          </cell>
        </row>
        <row r="5">
          <cell r="A5" t="str">
            <v>ACQUAFREDDA</v>
          </cell>
        </row>
        <row r="6">
          <cell r="A6" t="str">
            <v>ACQUANEGRA CREMONESE</v>
          </cell>
        </row>
        <row r="7">
          <cell r="A7" t="str">
            <v>ACQUANEGRA SUL CHIESE</v>
          </cell>
        </row>
        <row r="8">
          <cell r="A8" t="str">
            <v>ADRARA SAN MARTINO</v>
          </cell>
        </row>
        <row r="9">
          <cell r="A9" t="str">
            <v>ADRARA SAN ROCCO</v>
          </cell>
        </row>
        <row r="10">
          <cell r="A10" t="str">
            <v>ADRO</v>
          </cell>
        </row>
        <row r="11">
          <cell r="A11" t="str">
            <v>AGNADELLO</v>
          </cell>
        </row>
        <row r="12">
          <cell r="A12" t="str">
            <v>AGNOSINE</v>
          </cell>
        </row>
        <row r="13">
          <cell r="A13" t="str">
            <v>AGRA</v>
          </cell>
        </row>
        <row r="14">
          <cell r="A14" t="str">
            <v>AGRATE BRIANZA</v>
          </cell>
        </row>
        <row r="15">
          <cell r="A15" t="str">
            <v>AICURZIO</v>
          </cell>
        </row>
        <row r="16">
          <cell r="A16" t="str">
            <v>AIRUNO</v>
          </cell>
        </row>
        <row r="17">
          <cell r="A17" t="str">
            <v>ALAGNA</v>
          </cell>
        </row>
        <row r="18">
          <cell r="A18" t="str">
            <v>ALBAIRATE</v>
          </cell>
        </row>
        <row r="19">
          <cell r="A19" t="str">
            <v>ALBANO SANT'ALESSANDRO</v>
          </cell>
        </row>
        <row r="20">
          <cell r="A20" t="str">
            <v>ALBAREDO ARNABOLDI</v>
          </cell>
        </row>
        <row r="21">
          <cell r="A21" t="str">
            <v>ALBAREDO PER SAN MARCO</v>
          </cell>
        </row>
        <row r="22">
          <cell r="A22" t="str">
            <v>ALBAVILLA</v>
          </cell>
        </row>
        <row r="23">
          <cell r="A23" t="str">
            <v>ALBESE CON CASSANO</v>
          </cell>
        </row>
        <row r="24">
          <cell r="A24" t="str">
            <v>ALBIATE</v>
          </cell>
        </row>
        <row r="25">
          <cell r="A25" t="str">
            <v>ALBINO</v>
          </cell>
        </row>
        <row r="26">
          <cell r="A26" t="str">
            <v>ALBIOLO</v>
          </cell>
        </row>
        <row r="27">
          <cell r="A27" t="str">
            <v>ALBIZZATE</v>
          </cell>
        </row>
        <row r="28">
          <cell r="A28" t="str">
            <v>ALBONESE</v>
          </cell>
        </row>
        <row r="29">
          <cell r="A29" t="str">
            <v>ALBOSAGGIA</v>
          </cell>
        </row>
        <row r="30">
          <cell r="A30" t="str">
            <v>ALBUZZANO</v>
          </cell>
        </row>
        <row r="31">
          <cell r="A31" t="str">
            <v>ALFIANELLO</v>
          </cell>
        </row>
        <row r="32">
          <cell r="A32" t="str">
            <v>ALGUA</v>
          </cell>
        </row>
        <row r="33">
          <cell r="A33" t="str">
            <v>ALME'</v>
          </cell>
        </row>
        <row r="34">
          <cell r="A34" t="str">
            <v>ALMENNO SAN BARTOLOMEO</v>
          </cell>
        </row>
        <row r="35">
          <cell r="A35" t="str">
            <v>ALMENNO SAN SALVATORE</v>
          </cell>
        </row>
        <row r="36">
          <cell r="A36" t="str">
            <v>ALSERIO</v>
          </cell>
        </row>
        <row r="37">
          <cell r="A37" t="str">
            <v>ALZANO LOMBARDO</v>
          </cell>
        </row>
        <row r="38">
          <cell r="A38" t="str">
            <v>ALZATE BRIANZA</v>
          </cell>
        </row>
        <row r="39">
          <cell r="A39" t="str">
            <v>AMBIVERE</v>
          </cell>
        </row>
        <row r="40">
          <cell r="A40" t="str">
            <v>ANDALO VALTELLINO</v>
          </cell>
        </row>
        <row r="41">
          <cell r="A41" t="str">
            <v>ANFO</v>
          </cell>
        </row>
        <row r="42">
          <cell r="A42" t="str">
            <v>ANGERA</v>
          </cell>
        </row>
        <row r="43">
          <cell r="A43" t="str">
            <v>ANGOLO TERME</v>
          </cell>
        </row>
        <row r="44">
          <cell r="A44" t="str">
            <v>ANNICCO</v>
          </cell>
        </row>
        <row r="45">
          <cell r="A45" t="str">
            <v>ANNONE DI BRIANZA</v>
          </cell>
        </row>
        <row r="46">
          <cell r="A46" t="str">
            <v>ANTEGNATE</v>
          </cell>
        </row>
        <row r="47">
          <cell r="A47" t="str">
            <v>ANZANO DEL PARCO</v>
          </cell>
        </row>
        <row r="48">
          <cell r="A48" t="str">
            <v>APPIANO GENTILE</v>
          </cell>
        </row>
        <row r="49">
          <cell r="A49" t="str">
            <v>APRICA</v>
          </cell>
        </row>
        <row r="50">
          <cell r="A50" t="str">
            <v>ARCENE</v>
          </cell>
        </row>
        <row r="51">
          <cell r="A51" t="str">
            <v>ARCISATE</v>
          </cell>
        </row>
        <row r="52">
          <cell r="A52" t="str">
            <v>ARCONATE</v>
          </cell>
        </row>
        <row r="53">
          <cell r="A53" t="str">
            <v>ARCORE</v>
          </cell>
        </row>
        <row r="54">
          <cell r="A54" t="str">
            <v>ARDENNO</v>
          </cell>
        </row>
        <row r="55">
          <cell r="A55" t="str">
            <v>ARDESIO</v>
          </cell>
        </row>
        <row r="56">
          <cell r="A56" t="str">
            <v>ARENA PO</v>
          </cell>
        </row>
        <row r="57">
          <cell r="A57" t="str">
            <v>ARESE</v>
          </cell>
        </row>
        <row r="58">
          <cell r="A58" t="str">
            <v>ARGEGNO</v>
          </cell>
        </row>
        <row r="59">
          <cell r="A59" t="str">
            <v>ARLUNO</v>
          </cell>
        </row>
        <row r="60">
          <cell r="A60" t="str">
            <v>AROSIO</v>
          </cell>
        </row>
        <row r="61">
          <cell r="A61" t="str">
            <v>ARSAGO SEPRIO</v>
          </cell>
        </row>
        <row r="62">
          <cell r="A62" t="str">
            <v>ARTOGNE</v>
          </cell>
        </row>
        <row r="63">
          <cell r="A63" t="str">
            <v>ARZAGO D'ADDA</v>
          </cell>
        </row>
        <row r="64">
          <cell r="A64" t="str">
            <v>ASOLA</v>
          </cell>
        </row>
        <row r="65">
          <cell r="A65" t="str">
            <v>ASSAGO</v>
          </cell>
        </row>
        <row r="66">
          <cell r="A66" t="str">
            <v>ASSO</v>
          </cell>
        </row>
        <row r="67">
          <cell r="A67" t="str">
            <v>AVERARA</v>
          </cell>
        </row>
        <row r="68">
          <cell r="A68" t="str">
            <v>AVIATICO</v>
          </cell>
        </row>
        <row r="69">
          <cell r="A69" t="str">
            <v>AVIGNO</v>
          </cell>
        </row>
        <row r="70">
          <cell r="A70" t="str">
            <v>AZZANELLO</v>
          </cell>
        </row>
        <row r="71">
          <cell r="A71" t="str">
            <v>AZZANO MELLA</v>
          </cell>
        </row>
        <row r="72">
          <cell r="A72" t="str">
            <v>AZZANO SAN PAOLO</v>
          </cell>
        </row>
        <row r="73">
          <cell r="A73" t="str">
            <v>AZZATE</v>
          </cell>
        </row>
        <row r="74">
          <cell r="A74" t="str">
            <v>AZZIO</v>
          </cell>
        </row>
        <row r="75">
          <cell r="A75" t="str">
            <v>AZZONE</v>
          </cell>
        </row>
        <row r="76">
          <cell r="A76" t="str">
            <v>BADIA PAVESE</v>
          </cell>
        </row>
        <row r="77">
          <cell r="A77" t="str">
            <v>BAGNARIA</v>
          </cell>
        </row>
        <row r="78">
          <cell r="A78" t="str">
            <v>BAGNATICA</v>
          </cell>
        </row>
        <row r="79">
          <cell r="A79" t="str">
            <v>BAGNOLO CREMASCO</v>
          </cell>
        </row>
        <row r="80">
          <cell r="A80" t="str">
            <v>BAGNOLO MELLA</v>
          </cell>
        </row>
        <row r="81">
          <cell r="A81" t="str">
            <v>BAGNOLO SAN VITO</v>
          </cell>
        </row>
        <row r="82">
          <cell r="A82" t="str">
            <v>BAGOLINO</v>
          </cell>
        </row>
        <row r="83">
          <cell r="A83" t="str">
            <v>BALLABIO</v>
          </cell>
        </row>
        <row r="84">
          <cell r="A84" t="str">
            <v>BARANZATE</v>
          </cell>
        </row>
        <row r="85">
          <cell r="A85" t="str">
            <v>BARANZATE</v>
          </cell>
        </row>
        <row r="86">
          <cell r="A86" t="str">
            <v>BARASSO</v>
          </cell>
        </row>
        <row r="87">
          <cell r="A87" t="str">
            <v>BARBARIGA</v>
          </cell>
        </row>
        <row r="88">
          <cell r="A88" t="str">
            <v>BARBATA</v>
          </cell>
        </row>
        <row r="89">
          <cell r="A89" t="str">
            <v>BARBIANELLO</v>
          </cell>
        </row>
        <row r="90">
          <cell r="A90" t="str">
            <v>BARDELLO</v>
          </cell>
        </row>
        <row r="91">
          <cell r="A91" t="str">
            <v>BAREGGIO</v>
          </cell>
        </row>
        <row r="92">
          <cell r="A92" t="str">
            <v>BARGHE</v>
          </cell>
        </row>
        <row r="93">
          <cell r="A93" t="str">
            <v>BARIANO</v>
          </cell>
        </row>
        <row r="94">
          <cell r="A94" t="str">
            <v>BARLASSINA</v>
          </cell>
        </row>
        <row r="95">
          <cell r="A95" t="str">
            <v>BARNI</v>
          </cell>
        </row>
        <row r="96">
          <cell r="A96" t="str">
            <v>BARZAGO</v>
          </cell>
        </row>
        <row r="97">
          <cell r="A97" t="str">
            <v>BARZANA</v>
          </cell>
        </row>
        <row r="98">
          <cell r="A98" t="str">
            <v>BARZANO'</v>
          </cell>
        </row>
        <row r="99">
          <cell r="A99" t="str">
            <v>BARZIO</v>
          </cell>
        </row>
        <row r="100">
          <cell r="A100" t="str">
            <v>BASCAPE'</v>
          </cell>
        </row>
        <row r="101">
          <cell r="A101" t="str">
            <v>BASIANO</v>
          </cell>
        </row>
        <row r="102">
          <cell r="A102" t="str">
            <v>BASIGLIO</v>
          </cell>
        </row>
        <row r="103">
          <cell r="A103" t="str">
            <v>BASSANO BRESCIANO</v>
          </cell>
        </row>
        <row r="104">
          <cell r="A104" t="str">
            <v>BASTIDA DE'DOSSI</v>
          </cell>
        </row>
        <row r="105">
          <cell r="A105" t="str">
            <v>BASTIDA PANCARANA</v>
          </cell>
        </row>
        <row r="106">
          <cell r="A106" t="str">
            <v>BATTUDA</v>
          </cell>
        </row>
        <row r="107">
          <cell r="A107" t="str">
            <v>BEDERO VALCUVIA</v>
          </cell>
        </row>
        <row r="108">
          <cell r="A108" t="str">
            <v>BEDIZZOLE</v>
          </cell>
        </row>
        <row r="109">
          <cell r="A109" t="str">
            <v>BEDULITA</v>
          </cell>
        </row>
        <row r="110">
          <cell r="A110" t="str">
            <v>BELGIOIOSO</v>
          </cell>
        </row>
        <row r="111">
          <cell r="A111" t="str">
            <v>BELLAGIO</v>
          </cell>
        </row>
        <row r="112">
          <cell r="A112" t="str">
            <v>BELLANO</v>
          </cell>
        </row>
        <row r="113">
          <cell r="A113" t="str">
            <v>BELLINZAGO LOMBARDO</v>
          </cell>
        </row>
        <row r="114">
          <cell r="A114" t="str">
            <v>BELLUSCO</v>
          </cell>
        </row>
        <row r="115">
          <cell r="A115" t="str">
            <v>BEMA</v>
          </cell>
        </row>
        <row r="116">
          <cell r="A116" t="str">
            <v>BENE LARIO</v>
          </cell>
        </row>
        <row r="117">
          <cell r="A117" t="str">
            <v>BERBENNO</v>
          </cell>
        </row>
        <row r="118">
          <cell r="A118" t="str">
            <v>BERBENNO DI VALTELLINA</v>
          </cell>
        </row>
        <row r="119">
          <cell r="A119" t="str">
            <v>BEREGAZZO CON FIGLIARO</v>
          </cell>
        </row>
        <row r="120">
          <cell r="A120" t="str">
            <v>BEREGUARDO</v>
          </cell>
        </row>
        <row r="121">
          <cell r="A121" t="str">
            <v>BERGAMO</v>
          </cell>
        </row>
        <row r="122">
          <cell r="A122" t="str">
            <v>BERLINGO</v>
          </cell>
        </row>
        <row r="123">
          <cell r="A123" t="str">
            <v>BERNAREGGIO</v>
          </cell>
        </row>
        <row r="124">
          <cell r="A124" t="str">
            <v>BERNATE TICINO</v>
          </cell>
        </row>
        <row r="125">
          <cell r="A125" t="str">
            <v>BERTONICO</v>
          </cell>
        </row>
        <row r="126">
          <cell r="A126" t="str">
            <v>BERZO DEMO</v>
          </cell>
        </row>
        <row r="127">
          <cell r="A127" t="str">
            <v>BERZO INFERIORE</v>
          </cell>
        </row>
        <row r="128">
          <cell r="A128" t="str">
            <v>BERZO SAN FERMO</v>
          </cell>
        </row>
        <row r="129">
          <cell r="A129" t="str">
            <v>BESANA IN BRIANZA</v>
          </cell>
        </row>
        <row r="130">
          <cell r="A130" t="str">
            <v>BESANO</v>
          </cell>
        </row>
        <row r="131">
          <cell r="A131" t="str">
            <v>BESATE</v>
          </cell>
        </row>
        <row r="132">
          <cell r="A132" t="str">
            <v>BESNATE</v>
          </cell>
        </row>
        <row r="133">
          <cell r="A133" t="str">
            <v>BESOZZO</v>
          </cell>
        </row>
        <row r="134">
          <cell r="A134" t="str">
            <v>BIANDRONNO</v>
          </cell>
        </row>
        <row r="135">
          <cell r="A135" t="str">
            <v>BIANZANO</v>
          </cell>
        </row>
        <row r="136">
          <cell r="A136" t="str">
            <v>BIANZONE</v>
          </cell>
        </row>
        <row r="137">
          <cell r="A137" t="str">
            <v>BIASSONO</v>
          </cell>
        </row>
        <row r="138">
          <cell r="A138" t="str">
            <v>BIENNO</v>
          </cell>
        </row>
        <row r="139">
          <cell r="A139" t="str">
            <v>BIGARELLO</v>
          </cell>
        </row>
        <row r="140">
          <cell r="A140" t="str">
            <v>BINAGO</v>
          </cell>
        </row>
        <row r="141">
          <cell r="A141" t="str">
            <v>BINASCO</v>
          </cell>
        </row>
        <row r="142">
          <cell r="A142" t="str">
            <v>BIONE</v>
          </cell>
        </row>
        <row r="143">
          <cell r="A143" t="str">
            <v>BISUSCHIO</v>
          </cell>
        </row>
        <row r="144">
          <cell r="A144" t="str">
            <v>BIZZARONE</v>
          </cell>
        </row>
        <row r="145">
          <cell r="A145" t="str">
            <v>BLELLO</v>
          </cell>
        </row>
        <row r="146">
          <cell r="A146" t="str">
            <v>BLESSAGNO</v>
          </cell>
        </row>
        <row r="147">
          <cell r="A147" t="str">
            <v>BLEVIO</v>
          </cell>
        </row>
        <row r="148">
          <cell r="A148" t="str">
            <v>BODIO LOMNAGO</v>
          </cell>
        </row>
        <row r="149">
          <cell r="A149" t="str">
            <v>BOFFALORA D'ADDA</v>
          </cell>
        </row>
        <row r="150">
          <cell r="A150" t="str">
            <v>BOFFALORA SOPRA TICINO</v>
          </cell>
        </row>
        <row r="151">
          <cell r="A151" t="str">
            <v>BOLGARE</v>
          </cell>
        </row>
        <row r="152">
          <cell r="A152" t="str">
            <v>BOLLATE</v>
          </cell>
        </row>
        <row r="153">
          <cell r="A153" t="str">
            <v>BOLTIERE</v>
          </cell>
        </row>
        <row r="154">
          <cell r="A154" t="str">
            <v>BONATE SOPRA</v>
          </cell>
        </row>
        <row r="155">
          <cell r="A155" t="str">
            <v>BONATE SOTTO</v>
          </cell>
        </row>
        <row r="156">
          <cell r="A156" t="str">
            <v>BONEMERSE</v>
          </cell>
        </row>
        <row r="157">
          <cell r="A157" t="str">
            <v>BORDOLANO</v>
          </cell>
        </row>
        <row r="158">
          <cell r="A158" t="str">
            <v>BORGARELLO</v>
          </cell>
        </row>
        <row r="159">
          <cell r="A159" t="str">
            <v>BORGHETTO LODIGIANO</v>
          </cell>
        </row>
        <row r="160">
          <cell r="A160" t="str">
            <v>BORGO DI TERZO</v>
          </cell>
        </row>
        <row r="161">
          <cell r="A161" t="str">
            <v>BORGO PRIOLO</v>
          </cell>
        </row>
        <row r="162">
          <cell r="A162" t="str">
            <v>BORGO SAN GIACOMO</v>
          </cell>
        </row>
        <row r="163">
          <cell r="A163" t="str">
            <v>BORGO SAN GIOVANNI</v>
          </cell>
        </row>
        <row r="164">
          <cell r="A164" t="str">
            <v>BORGO SAN SIRO</v>
          </cell>
        </row>
        <row r="165">
          <cell r="A165" t="str">
            <v>BORGOFORTE</v>
          </cell>
        </row>
        <row r="166">
          <cell r="A166" t="str">
            <v>BORGOFRANCO SUL PO</v>
          </cell>
        </row>
        <row r="167">
          <cell r="A167" t="str">
            <v>BORGORATTO MORMOROLO</v>
          </cell>
        </row>
        <row r="168">
          <cell r="A168" t="str">
            <v>BORGOSATOLLO</v>
          </cell>
        </row>
        <row r="169">
          <cell r="A169" t="str">
            <v>BORMIO</v>
          </cell>
        </row>
        <row r="170">
          <cell r="A170" t="str">
            <v>BORNASCO</v>
          </cell>
        </row>
        <row r="171">
          <cell r="A171" t="str">
            <v>BORNO</v>
          </cell>
        </row>
        <row r="172">
          <cell r="A172" t="str">
            <v>BOSISIO PARINI</v>
          </cell>
        </row>
        <row r="173">
          <cell r="A173" t="str">
            <v>BOSNASCO</v>
          </cell>
        </row>
        <row r="174">
          <cell r="A174" t="str">
            <v>BOSSICO</v>
          </cell>
        </row>
        <row r="175">
          <cell r="A175" t="str">
            <v>BOTTANUCO</v>
          </cell>
        </row>
        <row r="176">
          <cell r="A176" t="str">
            <v>BOTTICINO</v>
          </cell>
        </row>
        <row r="177">
          <cell r="A177" t="str">
            <v>BOVEGNO</v>
          </cell>
        </row>
        <row r="178">
          <cell r="A178" t="str">
            <v>BOVEZZO</v>
          </cell>
        </row>
        <row r="179">
          <cell r="A179" t="str">
            <v>BOVISIO-MASCIAGO</v>
          </cell>
        </row>
        <row r="180">
          <cell r="A180" t="str">
            <v>BOZZOLO</v>
          </cell>
        </row>
        <row r="181">
          <cell r="A181" t="str">
            <v>BRACCA</v>
          </cell>
        </row>
        <row r="182">
          <cell r="A182" t="str">
            <v>BRALLO DI PREGOLA</v>
          </cell>
        </row>
        <row r="183">
          <cell r="A183" t="str">
            <v>BRANDICO</v>
          </cell>
        </row>
        <row r="184">
          <cell r="A184" t="str">
            <v>BRANZI</v>
          </cell>
        </row>
        <row r="185">
          <cell r="A185" t="str">
            <v>BRAONE</v>
          </cell>
        </row>
        <row r="186">
          <cell r="A186" t="str">
            <v>BREBBIA</v>
          </cell>
        </row>
        <row r="187">
          <cell r="A187" t="str">
            <v>BREGANO</v>
          </cell>
        </row>
        <row r="188">
          <cell r="A188" t="str">
            <v>BREGNANO</v>
          </cell>
        </row>
        <row r="189">
          <cell r="A189" t="str">
            <v>BREMBATE DI SOPRA</v>
          </cell>
        </row>
        <row r="190">
          <cell r="A190" t="str">
            <v>BREMBATE SOTTO</v>
          </cell>
        </row>
        <row r="191">
          <cell r="A191" t="str">
            <v>BREMBILLA</v>
          </cell>
        </row>
        <row r="192">
          <cell r="A192" t="str">
            <v>BREMBIO</v>
          </cell>
        </row>
        <row r="193">
          <cell r="A193" t="str">
            <v>BREME</v>
          </cell>
        </row>
        <row r="194">
          <cell r="A194" t="str">
            <v>BRENNA</v>
          </cell>
        </row>
        <row r="195">
          <cell r="A195" t="str">
            <v>BRENO</v>
          </cell>
        </row>
        <row r="196">
          <cell r="A196" t="str">
            <v>BRENTA</v>
          </cell>
        </row>
        <row r="197">
          <cell r="A197" t="str">
            <v>BRESCIA</v>
          </cell>
        </row>
        <row r="198">
          <cell r="A198" t="str">
            <v>BRESSANA</v>
          </cell>
        </row>
        <row r="199">
          <cell r="A199" t="str">
            <v>BRESSANA BOTTARONE</v>
          </cell>
        </row>
        <row r="200">
          <cell r="A200" t="str">
            <v>BRESSO</v>
          </cell>
        </row>
        <row r="201">
          <cell r="A201" t="str">
            <v>BREZZO DI BEDERO</v>
          </cell>
        </row>
        <row r="202">
          <cell r="A202" t="str">
            <v>BRIENNO</v>
          </cell>
        </row>
        <row r="203">
          <cell r="A203" t="str">
            <v>BRIGNANO GERA D'ADDA</v>
          </cell>
        </row>
        <row r="204">
          <cell r="A204" t="str">
            <v>BRINZIO</v>
          </cell>
        </row>
        <row r="205">
          <cell r="A205" t="str">
            <v>BRIONE</v>
          </cell>
        </row>
        <row r="206">
          <cell r="A206" t="str">
            <v>BRIOSCO</v>
          </cell>
        </row>
        <row r="207">
          <cell r="A207" t="str">
            <v>BRISSAGO-VALTRAVAGLIA</v>
          </cell>
        </row>
        <row r="208">
          <cell r="A208" t="str">
            <v>BRIVIO</v>
          </cell>
        </row>
        <row r="209">
          <cell r="A209" t="str">
            <v>BRONI</v>
          </cell>
        </row>
        <row r="210">
          <cell r="A210" t="str">
            <v>BRUGHERIO</v>
          </cell>
        </row>
        <row r="211">
          <cell r="A211" t="str">
            <v>BRUMANO</v>
          </cell>
        </row>
        <row r="212">
          <cell r="A212" t="str">
            <v>BRUNATE</v>
          </cell>
        </row>
        <row r="213">
          <cell r="A213" t="str">
            <v>BRUNELLO</v>
          </cell>
        </row>
        <row r="214">
          <cell r="A214" t="str">
            <v>BRUSAPORTO</v>
          </cell>
        </row>
        <row r="215">
          <cell r="A215" t="str">
            <v>BRUSIMPIANO</v>
          </cell>
        </row>
        <row r="216">
          <cell r="A216" t="str">
            <v>BUBBIANO</v>
          </cell>
        </row>
        <row r="217">
          <cell r="A217" t="str">
            <v>BUCCINASCO</v>
          </cell>
        </row>
        <row r="218">
          <cell r="A218" t="str">
            <v>BUGLIO IN MONTE</v>
          </cell>
        </row>
        <row r="219">
          <cell r="A219" t="str">
            <v>BUGUGGIATE</v>
          </cell>
        </row>
        <row r="220">
          <cell r="A220" t="str">
            <v>BULCIAGO</v>
          </cell>
        </row>
        <row r="221">
          <cell r="A221" t="str">
            <v>BULGAROGRASSO</v>
          </cell>
        </row>
        <row r="222">
          <cell r="A222" t="str">
            <v>BURAGO DI MOLGORA</v>
          </cell>
        </row>
        <row r="223">
          <cell r="A223" t="str">
            <v>BUSCATE</v>
          </cell>
        </row>
        <row r="224">
          <cell r="A224" t="str">
            <v>BUSNAGO</v>
          </cell>
        </row>
        <row r="225">
          <cell r="A225" t="str">
            <v>BUSSERO</v>
          </cell>
        </row>
        <row r="226">
          <cell r="A226" t="str">
            <v>BUSTO ARSIZIO</v>
          </cell>
        </row>
        <row r="227">
          <cell r="A227" t="str">
            <v>BUSTO GAROLFO</v>
          </cell>
        </row>
        <row r="228">
          <cell r="A228" t="str">
            <v>CA' D'ANDREA</v>
          </cell>
        </row>
        <row r="229">
          <cell r="A229" t="str">
            <v>CABIATE</v>
          </cell>
        </row>
        <row r="230">
          <cell r="A230" t="str">
            <v>CADEGLIANO-VICONAGO</v>
          </cell>
        </row>
        <row r="231">
          <cell r="A231" t="str">
            <v>CADORAGO</v>
          </cell>
        </row>
        <row r="232">
          <cell r="A232" t="str">
            <v>CADREZZATE</v>
          </cell>
        </row>
        <row r="233">
          <cell r="A233" t="str">
            <v>CAGLIO</v>
          </cell>
        </row>
        <row r="234">
          <cell r="A234" t="str">
            <v>CAGNO</v>
          </cell>
        </row>
        <row r="235">
          <cell r="A235" t="str">
            <v>CAINO</v>
          </cell>
        </row>
        <row r="236">
          <cell r="A236" t="str">
            <v>CAIOLO</v>
          </cell>
        </row>
        <row r="237">
          <cell r="A237" t="str">
            <v>CAIRATE</v>
          </cell>
        </row>
        <row r="238">
          <cell r="A238" t="str">
            <v>CALCINATE</v>
          </cell>
        </row>
        <row r="239">
          <cell r="A239" t="str">
            <v>CALCINATO</v>
          </cell>
        </row>
        <row r="240">
          <cell r="A240" t="str">
            <v>CALCIO</v>
          </cell>
        </row>
        <row r="241">
          <cell r="A241" t="str">
            <v>CALCO</v>
          </cell>
        </row>
        <row r="242">
          <cell r="A242" t="str">
            <v>CALOLZIOCORTE</v>
          </cell>
        </row>
        <row r="243">
          <cell r="A243" t="str">
            <v>CALOLZIOCORTE</v>
          </cell>
        </row>
        <row r="244">
          <cell r="A244" t="str">
            <v>CALUSCO D'ADDA</v>
          </cell>
        </row>
        <row r="245">
          <cell r="A245" t="str">
            <v>CALVAGESE DELLA RIVIERA</v>
          </cell>
        </row>
        <row r="246">
          <cell r="A246" t="str">
            <v>CALVATONE</v>
          </cell>
        </row>
        <row r="247">
          <cell r="A247" t="str">
            <v>CALVENZANO</v>
          </cell>
        </row>
        <row r="248">
          <cell r="A248" t="str">
            <v>CALVIGNANO</v>
          </cell>
        </row>
        <row r="249">
          <cell r="A249" t="str">
            <v>CALVIGNASCO</v>
          </cell>
        </row>
        <row r="250">
          <cell r="A250" t="str">
            <v>CALVISANO</v>
          </cell>
        </row>
        <row r="251">
          <cell r="A251" t="str">
            <v>CAMAIRAGO</v>
          </cell>
        </row>
        <row r="252">
          <cell r="A252" t="str">
            <v>CAMBIAGO</v>
          </cell>
        </row>
        <row r="253">
          <cell r="A253" t="str">
            <v>CAMERATA CORNELLO</v>
          </cell>
        </row>
        <row r="254">
          <cell r="A254" t="str">
            <v>CAMISANO</v>
          </cell>
        </row>
        <row r="255">
          <cell r="A255" t="str">
            <v>CAMPAGNOLA CREMASCA</v>
          </cell>
        </row>
        <row r="256">
          <cell r="A256" t="str">
            <v>CAMPARADA</v>
          </cell>
        </row>
        <row r="257">
          <cell r="A257" t="str">
            <v>CAMPIONE (FRAZ.DI TREMOSINE)</v>
          </cell>
        </row>
        <row r="258">
          <cell r="A258" t="str">
            <v>CAMPIONE D'ITALIA</v>
          </cell>
        </row>
        <row r="259">
          <cell r="A259" t="str">
            <v>CAMPODOLCINO</v>
          </cell>
        </row>
        <row r="260">
          <cell r="A260" t="str">
            <v>CAMPOSPINOSO</v>
          </cell>
        </row>
        <row r="261">
          <cell r="A261" t="str">
            <v>CANDIA LOMELLINA</v>
          </cell>
        </row>
        <row r="262">
          <cell r="A262" t="str">
            <v>CANEGRATE</v>
          </cell>
        </row>
        <row r="263">
          <cell r="A263" t="str">
            <v>CANEVINO</v>
          </cell>
        </row>
        <row r="264">
          <cell r="A264" t="str">
            <v>CANNETO PAVESE</v>
          </cell>
        </row>
        <row r="265">
          <cell r="A265" t="str">
            <v>CANNETO SULL'OGLIO</v>
          </cell>
        </row>
        <row r="266">
          <cell r="A266" t="str">
            <v>CANONICA D'ADDA</v>
          </cell>
        </row>
        <row r="267">
          <cell r="A267" t="str">
            <v>CANTELLO</v>
          </cell>
        </row>
        <row r="268">
          <cell r="A268" t="str">
            <v>CANTU'</v>
          </cell>
        </row>
        <row r="269">
          <cell r="A269" t="str">
            <v>CANZO</v>
          </cell>
        </row>
        <row r="270">
          <cell r="A270" t="str">
            <v>CAPERGNANICA</v>
          </cell>
        </row>
        <row r="271">
          <cell r="A271" t="str">
            <v>CAPIAGO INTIMIANO</v>
          </cell>
        </row>
        <row r="272">
          <cell r="A272" t="str">
            <v>CAPIZZONE</v>
          </cell>
        </row>
        <row r="273">
          <cell r="A273" t="str">
            <v>CAPO DI PONTE</v>
          </cell>
        </row>
        <row r="274">
          <cell r="A274" t="str">
            <v>CAPONAGO</v>
          </cell>
        </row>
        <row r="275">
          <cell r="A275" t="str">
            <v>CAPOVALLE</v>
          </cell>
        </row>
        <row r="276">
          <cell r="A276" t="str">
            <v>CAPPELLA CANTONE</v>
          </cell>
        </row>
        <row r="277">
          <cell r="A277" t="str">
            <v>CAPPELLA DE'PICENARDI</v>
          </cell>
        </row>
        <row r="278">
          <cell r="A278" t="str">
            <v>CAPRALBA</v>
          </cell>
        </row>
        <row r="279">
          <cell r="A279" t="str">
            <v>CAPRIANO DEL COLLE</v>
          </cell>
        </row>
        <row r="280">
          <cell r="A280" t="str">
            <v>CAPRIATE SAN GERVASIO</v>
          </cell>
        </row>
        <row r="281">
          <cell r="A281" t="str">
            <v>CAPRINO BERGAMASCO</v>
          </cell>
        </row>
        <row r="282">
          <cell r="A282" t="str">
            <v>CAPRIOLO</v>
          </cell>
        </row>
        <row r="283">
          <cell r="A283" t="str">
            <v>CARATE BRIANZA</v>
          </cell>
        </row>
        <row r="284">
          <cell r="A284" t="str">
            <v>CARATE URIO</v>
          </cell>
        </row>
        <row r="285">
          <cell r="A285" t="str">
            <v>CARAVAGGIO</v>
          </cell>
        </row>
        <row r="286">
          <cell r="A286" t="str">
            <v>CARAVATE</v>
          </cell>
        </row>
        <row r="287">
          <cell r="A287" t="str">
            <v>CARBONARA AL TICINO</v>
          </cell>
        </row>
        <row r="288">
          <cell r="A288" t="str">
            <v>CARBONARA DI PO</v>
          </cell>
        </row>
        <row r="289">
          <cell r="A289" t="str">
            <v>CARBONATE</v>
          </cell>
        </row>
        <row r="290">
          <cell r="A290" t="str">
            <v>CARDANO AL CAMPO</v>
          </cell>
        </row>
        <row r="291">
          <cell r="A291" t="str">
            <v>CARENNO</v>
          </cell>
        </row>
        <row r="292">
          <cell r="A292" t="str">
            <v>CARIMATE</v>
          </cell>
        </row>
        <row r="293">
          <cell r="A293" t="str">
            <v>CARLAZZO</v>
          </cell>
        </row>
        <row r="294">
          <cell r="A294" t="str">
            <v>CARNAGO</v>
          </cell>
        </row>
        <row r="295">
          <cell r="A295" t="str">
            <v>CARNATE</v>
          </cell>
        </row>
        <row r="296">
          <cell r="A296" t="str">
            <v>CAROBBIO DEGLI ANGELI</v>
          </cell>
        </row>
        <row r="297">
          <cell r="A297" t="str">
            <v>CARONA</v>
          </cell>
        </row>
        <row r="298">
          <cell r="A298" t="str">
            <v>CARONNO PERTUSELLA</v>
          </cell>
        </row>
        <row r="299">
          <cell r="A299" t="str">
            <v>CARONNO VARESINO</v>
          </cell>
        </row>
        <row r="300">
          <cell r="A300" t="str">
            <v>CARPENEDOLO</v>
          </cell>
        </row>
        <row r="301">
          <cell r="A301" t="str">
            <v>CARPIANO</v>
          </cell>
        </row>
        <row r="302">
          <cell r="A302" t="str">
            <v>CARUGATE</v>
          </cell>
        </row>
        <row r="303">
          <cell r="A303" t="str">
            <v>CARUGO</v>
          </cell>
        </row>
        <row r="304">
          <cell r="A304" t="str">
            <v>CARVICO</v>
          </cell>
        </row>
        <row r="305">
          <cell r="A305" t="str">
            <v>CASALBUTTANO ED UNITI</v>
          </cell>
        </row>
        <row r="306">
          <cell r="A306" t="str">
            <v>CASALE CREMASCO-VIDOLASCO</v>
          </cell>
        </row>
        <row r="307">
          <cell r="A307" t="str">
            <v>CASALE LITTA</v>
          </cell>
        </row>
        <row r="308">
          <cell r="A308" t="str">
            <v>CASALETTO CEREDANO</v>
          </cell>
        </row>
        <row r="309">
          <cell r="A309" t="str">
            <v>CASALETTO DI SOPRA</v>
          </cell>
        </row>
        <row r="310">
          <cell r="A310" t="str">
            <v>CASALETTO LODIGIANO</v>
          </cell>
        </row>
        <row r="311">
          <cell r="A311" t="str">
            <v>CASALETTO VAPRIO</v>
          </cell>
        </row>
        <row r="312">
          <cell r="A312" t="str">
            <v>CASALMAGGIORE</v>
          </cell>
        </row>
        <row r="313">
          <cell r="A313" t="str">
            <v>CASALMAIOCCO</v>
          </cell>
        </row>
        <row r="314">
          <cell r="A314" t="str">
            <v>CASALMORANO</v>
          </cell>
        </row>
        <row r="315">
          <cell r="A315" t="str">
            <v>CASALMORO</v>
          </cell>
        </row>
        <row r="316">
          <cell r="A316" t="str">
            <v>CASALOLDO</v>
          </cell>
        </row>
        <row r="317">
          <cell r="A317" t="str">
            <v>CASALPUSTERLENGO</v>
          </cell>
        </row>
        <row r="318">
          <cell r="A318" t="str">
            <v>CASALROMANO</v>
          </cell>
        </row>
        <row r="319">
          <cell r="A319" t="str">
            <v>CASALZUIGNO</v>
          </cell>
        </row>
        <row r="320">
          <cell r="A320" t="str">
            <v>CASANOVA LONATI</v>
          </cell>
        </row>
        <row r="321">
          <cell r="A321" t="str">
            <v>CASARGO</v>
          </cell>
        </row>
        <row r="322">
          <cell r="A322" t="str">
            <v>CASARILE</v>
          </cell>
        </row>
        <row r="323">
          <cell r="A323" t="str">
            <v>CASASCO D'INTELVI</v>
          </cell>
        </row>
        <row r="324">
          <cell r="A324" t="str">
            <v>CASATENOVO</v>
          </cell>
        </row>
        <row r="325">
          <cell r="A325" t="str">
            <v>CASATISMA</v>
          </cell>
        </row>
        <row r="326">
          <cell r="A326" t="str">
            <v>CASAZZA</v>
          </cell>
        </row>
        <row r="327">
          <cell r="A327" t="str">
            <v>CASCIAGO</v>
          </cell>
        </row>
        <row r="328">
          <cell r="A328" t="str">
            <v>CASEI GEROLA</v>
          </cell>
        </row>
        <row r="329">
          <cell r="A329" t="str">
            <v>CASELLE LANDI</v>
          </cell>
        </row>
        <row r="330">
          <cell r="A330" t="str">
            <v>CASELLE LURANI</v>
          </cell>
        </row>
        <row r="331">
          <cell r="A331" t="str">
            <v>CASIRATE D'ADDA</v>
          </cell>
        </row>
        <row r="332">
          <cell r="A332" t="str">
            <v>CASLINO D'ERBA</v>
          </cell>
        </row>
        <row r="333">
          <cell r="A333" t="str">
            <v>CASNATE CON BERNATE</v>
          </cell>
        </row>
        <row r="334">
          <cell r="A334" t="str">
            <v>CASNIGO</v>
          </cell>
        </row>
        <row r="335">
          <cell r="A335" t="str">
            <v>CASORATE PRIMO</v>
          </cell>
        </row>
        <row r="336">
          <cell r="A336" t="str">
            <v>CASORATE SEMPIONE</v>
          </cell>
        </row>
        <row r="337">
          <cell r="A337" t="str">
            <v>CASOREZZO</v>
          </cell>
        </row>
        <row r="338">
          <cell r="A338" t="str">
            <v>CASPOGGIO</v>
          </cell>
        </row>
        <row r="339">
          <cell r="A339" t="str">
            <v>CASSAGO BRIANZA</v>
          </cell>
        </row>
        <row r="340">
          <cell r="A340" t="str">
            <v>CASSANO D'ADDA</v>
          </cell>
        </row>
        <row r="341">
          <cell r="A341" t="str">
            <v>CASSANO MAGNAGO</v>
          </cell>
        </row>
        <row r="342">
          <cell r="A342" t="str">
            <v>CASSANO VALCUVIA</v>
          </cell>
        </row>
        <row r="343">
          <cell r="A343" t="str">
            <v>CASSIGLIO</v>
          </cell>
        </row>
        <row r="344">
          <cell r="A344" t="str">
            <v>CASSINA DE'PECCHI</v>
          </cell>
        </row>
        <row r="345">
          <cell r="A345" t="str">
            <v>CASSINA RIZZARDI</v>
          </cell>
        </row>
        <row r="346">
          <cell r="A346" t="str">
            <v>CASSINA VALSASSINA</v>
          </cell>
        </row>
        <row r="347">
          <cell r="A347" t="str">
            <v>CASSINETTA DI LUGAGNANO</v>
          </cell>
        </row>
        <row r="348">
          <cell r="A348" t="str">
            <v>CASSOLNOVO</v>
          </cell>
        </row>
        <row r="349">
          <cell r="A349" t="str">
            <v>CASTANA</v>
          </cell>
        </row>
        <row r="350">
          <cell r="A350" t="str">
            <v>CASTANO PRIMO</v>
          </cell>
        </row>
        <row r="351">
          <cell r="A351" t="str">
            <v>CASTEGGIO</v>
          </cell>
        </row>
        <row r="352">
          <cell r="A352" t="str">
            <v>CASTEGNATO</v>
          </cell>
        </row>
        <row r="353">
          <cell r="A353" t="str">
            <v>CASTEL D'ARIO</v>
          </cell>
        </row>
        <row r="354">
          <cell r="A354" t="str">
            <v>CASTEL GABBIANO</v>
          </cell>
        </row>
        <row r="355">
          <cell r="A355" t="str">
            <v>CASTEL GOFFREDO</v>
          </cell>
        </row>
        <row r="356">
          <cell r="A356" t="str">
            <v>CASTEL MELLA</v>
          </cell>
        </row>
        <row r="357">
          <cell r="A357" t="str">
            <v>CASTEL ROZZONE</v>
          </cell>
        </row>
        <row r="358">
          <cell r="A358" t="str">
            <v>CASTELBELFORTE</v>
          </cell>
        </row>
        <row r="359">
          <cell r="A359" t="str">
            <v>CASTELCOVATI</v>
          </cell>
        </row>
        <row r="360">
          <cell r="A360" t="str">
            <v>CASTELDIDONE</v>
          </cell>
        </row>
        <row r="361">
          <cell r="A361" t="str">
            <v>CASTELLANZA</v>
          </cell>
        </row>
        <row r="362">
          <cell r="A362" t="str">
            <v>CASTELLEONE</v>
          </cell>
        </row>
        <row r="363">
          <cell r="A363" t="str">
            <v>CASTELLETTO DI BRANDUZZO</v>
          </cell>
        </row>
        <row r="364">
          <cell r="A364" t="str">
            <v>CASTELLI CALEPIO</v>
          </cell>
        </row>
        <row r="365">
          <cell r="A365" t="str">
            <v>CASTELLO CABIAGLIO</v>
          </cell>
        </row>
        <row r="366">
          <cell r="A366" t="str">
            <v>CASTELLO D'AGOGNA</v>
          </cell>
        </row>
        <row r="367">
          <cell r="A367" t="str">
            <v>CASTELLO DELL'ACQUA</v>
          </cell>
        </row>
        <row r="368">
          <cell r="A368" t="str">
            <v>CASTELLO DI BRIANZA</v>
          </cell>
        </row>
        <row r="369">
          <cell r="A369" t="str">
            <v>CASTELLUCCHIO</v>
          </cell>
        </row>
        <row r="370">
          <cell r="A370" t="str">
            <v>CASTELMARTE</v>
          </cell>
        </row>
        <row r="371">
          <cell r="A371" t="str">
            <v>CASTELNOVETTO</v>
          </cell>
        </row>
        <row r="372">
          <cell r="A372" t="str">
            <v>CASTELNUOVO BOCCA D'ADDA</v>
          </cell>
        </row>
        <row r="373">
          <cell r="A373" t="str">
            <v>CASTELNUOVO BOZZENTE</v>
          </cell>
        </row>
        <row r="374">
          <cell r="A374" t="str">
            <v>CASTELSEPRIO</v>
          </cell>
        </row>
        <row r="375">
          <cell r="A375" t="str">
            <v>CASTELVECCANA</v>
          </cell>
        </row>
        <row r="376">
          <cell r="A376" t="str">
            <v>CASTELVENZAGO (FRAZ.DI LONATO)</v>
          </cell>
        </row>
        <row r="377">
          <cell r="A377" t="str">
            <v>CASTELVERDE</v>
          </cell>
        </row>
        <row r="378">
          <cell r="A378" t="str">
            <v>CASTELVISCONTI</v>
          </cell>
        </row>
        <row r="379">
          <cell r="A379" t="str">
            <v>CASTENEDOLO</v>
          </cell>
        </row>
        <row r="380">
          <cell r="A380" t="str">
            <v>CASTIGLIONE D'ADDA</v>
          </cell>
        </row>
        <row r="381">
          <cell r="A381" t="str">
            <v>CASTIGLIONE D'INTELVI</v>
          </cell>
        </row>
        <row r="382">
          <cell r="A382" t="str">
            <v>CASTIGLIONE DELLE STIVIERE</v>
          </cell>
        </row>
        <row r="383">
          <cell r="A383" t="str">
            <v>CASTIGLIONE OLONA</v>
          </cell>
        </row>
        <row r="384">
          <cell r="A384" t="str">
            <v>CASTIONE ANDEVENNO</v>
          </cell>
        </row>
        <row r="385">
          <cell r="A385" t="str">
            <v>CASTIONE DELLA PRESOLANA</v>
          </cell>
        </row>
        <row r="386">
          <cell r="A386" t="str">
            <v>CASTIRAGA VIDARDO</v>
          </cell>
        </row>
        <row r="387">
          <cell r="A387" t="str">
            <v>CASTO</v>
          </cell>
        </row>
        <row r="388">
          <cell r="A388" t="str">
            <v>CASTREZZATO</v>
          </cell>
        </row>
        <row r="389">
          <cell r="A389" t="str">
            <v>CASTRO</v>
          </cell>
        </row>
        <row r="390">
          <cell r="A390" t="str">
            <v>CASTRONNO</v>
          </cell>
        </row>
        <row r="391">
          <cell r="A391" t="str">
            <v>CAVA MANARA</v>
          </cell>
        </row>
        <row r="392">
          <cell r="A392" t="str">
            <v>CAVACURTA</v>
          </cell>
        </row>
        <row r="393">
          <cell r="A393" t="str">
            <v>CAVALLASCA</v>
          </cell>
        </row>
        <row r="394">
          <cell r="A394" t="str">
            <v>CAVARGNA</v>
          </cell>
        </row>
        <row r="395">
          <cell r="A395" t="str">
            <v>CAVARIA CON PREMEZZO</v>
          </cell>
        </row>
        <row r="396">
          <cell r="A396" t="str">
            <v>CAVENAGO D'ADDA</v>
          </cell>
        </row>
        <row r="397">
          <cell r="A397" t="str">
            <v>CAVENAGO DI BRIANZA</v>
          </cell>
        </row>
        <row r="398">
          <cell r="A398" t="str">
            <v>CAVERNAGO</v>
          </cell>
        </row>
        <row r="399">
          <cell r="A399" t="str">
            <v>CAVRIANA</v>
          </cell>
        </row>
        <row r="400">
          <cell r="A400" t="str">
            <v>CAZZAGO BRABBIA</v>
          </cell>
        </row>
        <row r="401">
          <cell r="A401" t="str">
            <v>CAZZAGO SAN MARTINO</v>
          </cell>
        </row>
        <row r="402">
          <cell r="A402" t="str">
            <v>CAZZANO SANT'ANDREA</v>
          </cell>
        </row>
        <row r="403">
          <cell r="A403" t="str">
            <v>CECIMA</v>
          </cell>
        </row>
        <row r="404">
          <cell r="A404" t="str">
            <v>CEDEGOLO</v>
          </cell>
        </row>
        <row r="405">
          <cell r="A405" t="str">
            <v>CEDRASCO</v>
          </cell>
        </row>
        <row r="406">
          <cell r="A406" t="str">
            <v>CELLA DATI</v>
          </cell>
        </row>
        <row r="407">
          <cell r="A407" t="str">
            <v>CELLATICA</v>
          </cell>
        </row>
        <row r="408">
          <cell r="A408" t="str">
            <v>CENATE SOPRA</v>
          </cell>
        </row>
        <row r="409">
          <cell r="A409" t="str">
            <v>CENATE SOTTO</v>
          </cell>
        </row>
        <row r="410">
          <cell r="A410" t="str">
            <v>CENE</v>
          </cell>
        </row>
        <row r="411">
          <cell r="A411" t="str">
            <v>CENTENARO (FRAZ.DI LONATO)</v>
          </cell>
        </row>
        <row r="412">
          <cell r="A412" t="str">
            <v>CERANO D'INTELVI</v>
          </cell>
        </row>
        <row r="413">
          <cell r="A413" t="str">
            <v>CERANOVA</v>
          </cell>
        </row>
        <row r="414">
          <cell r="A414" t="str">
            <v>CERCINO</v>
          </cell>
        </row>
        <row r="415">
          <cell r="A415" t="str">
            <v>CERESARA</v>
          </cell>
        </row>
        <row r="416">
          <cell r="A416" t="str">
            <v>CERETE</v>
          </cell>
        </row>
        <row r="417">
          <cell r="A417" t="str">
            <v>CERETTO LOMELLINA</v>
          </cell>
        </row>
        <row r="418">
          <cell r="A418" t="str">
            <v>CERGNAGO</v>
          </cell>
        </row>
        <row r="419">
          <cell r="A419" t="str">
            <v>CERIANO LAGHETTO</v>
          </cell>
        </row>
        <row r="420">
          <cell r="A420" t="str">
            <v>CERMENATE</v>
          </cell>
        </row>
        <row r="421">
          <cell r="A421" t="str">
            <v>CERNOBBIO</v>
          </cell>
        </row>
        <row r="422">
          <cell r="A422" t="str">
            <v>CERNUSCO LOMBARDONE</v>
          </cell>
        </row>
        <row r="423">
          <cell r="A423" t="str">
            <v>CERNUSCO SUL NAVIGLIO</v>
          </cell>
        </row>
        <row r="424">
          <cell r="A424" t="str">
            <v>CERRO AL LAMBRO</v>
          </cell>
        </row>
        <row r="425">
          <cell r="A425" t="str">
            <v>CERRO MAGGIORE</v>
          </cell>
        </row>
        <row r="426">
          <cell r="A426" t="str">
            <v>CERTOSA DI PAVIA</v>
          </cell>
        </row>
        <row r="427">
          <cell r="A427" t="str">
            <v>CERVENO</v>
          </cell>
        </row>
        <row r="428">
          <cell r="A428" t="str">
            <v>CERVESINA</v>
          </cell>
        </row>
        <row r="429">
          <cell r="A429" t="str">
            <v>CERVIGNANO D'ADDA</v>
          </cell>
        </row>
        <row r="430">
          <cell r="A430" t="str">
            <v>CESANA BRIANZA</v>
          </cell>
        </row>
        <row r="431">
          <cell r="A431" t="str">
            <v>CESANO BOSCONE</v>
          </cell>
        </row>
        <row r="432">
          <cell r="A432" t="str">
            <v>CESANO MADERNO</v>
          </cell>
        </row>
        <row r="433">
          <cell r="A433" t="str">
            <v>CESATE</v>
          </cell>
        </row>
        <row r="434">
          <cell r="A434" t="str">
            <v>CETO</v>
          </cell>
        </row>
        <row r="435">
          <cell r="A435" t="str">
            <v>CEVO</v>
          </cell>
        </row>
        <row r="436">
          <cell r="A436" t="str">
            <v>CEVO (FRAZ.DI CIVO)</v>
          </cell>
        </row>
        <row r="437">
          <cell r="A437" t="str">
            <v>CHIARI</v>
          </cell>
        </row>
        <row r="438">
          <cell r="A438" t="str">
            <v>CHIAVENNA</v>
          </cell>
        </row>
        <row r="439">
          <cell r="A439" t="str">
            <v>CHIESA IN VALMALENCO</v>
          </cell>
        </row>
        <row r="440">
          <cell r="A440" t="str">
            <v>CHIEVE</v>
          </cell>
        </row>
        <row r="441">
          <cell r="A441" t="str">
            <v>CHIGNOLO D'ISOLA</v>
          </cell>
        </row>
        <row r="442">
          <cell r="A442" t="str">
            <v>CHIGNOLO PO</v>
          </cell>
        </row>
        <row r="443">
          <cell r="A443" t="str">
            <v>CHIUDUNO</v>
          </cell>
        </row>
        <row r="444">
          <cell r="A444" t="str">
            <v>CHIURO</v>
          </cell>
        </row>
        <row r="445">
          <cell r="A445" t="str">
            <v>CICOGNOLO</v>
          </cell>
        </row>
        <row r="446">
          <cell r="A446" t="str">
            <v>CIGOGNOLA</v>
          </cell>
        </row>
        <row r="447">
          <cell r="A447" t="str">
            <v>CIGOLE</v>
          </cell>
        </row>
        <row r="448">
          <cell r="A448" t="str">
            <v>CILAVEGNA</v>
          </cell>
        </row>
        <row r="449">
          <cell r="A449" t="str">
            <v>CIMBERGO</v>
          </cell>
        </row>
        <row r="450">
          <cell r="A450" t="str">
            <v>CINGIA DE'BOTTI</v>
          </cell>
        </row>
        <row r="451">
          <cell r="A451" t="str">
            <v>CINISELLO BALSAMO</v>
          </cell>
        </row>
        <row r="452">
          <cell r="A452" t="str">
            <v>CINO</v>
          </cell>
        </row>
        <row r="453">
          <cell r="A453" t="str">
            <v>CIRIMIDO</v>
          </cell>
        </row>
        <row r="454">
          <cell r="A454" t="str">
            <v>CISANO BERGAMASCO</v>
          </cell>
        </row>
        <row r="455">
          <cell r="A455" t="str">
            <v>CISERANO</v>
          </cell>
        </row>
        <row r="456">
          <cell r="A456" t="str">
            <v>CISLAGO</v>
          </cell>
        </row>
        <row r="457">
          <cell r="A457" t="str">
            <v>CISLIANO</v>
          </cell>
        </row>
        <row r="458">
          <cell r="A458" t="str">
            <v>CITTIGLIO</v>
          </cell>
        </row>
        <row r="459">
          <cell r="A459" t="str">
            <v>CIVATE</v>
          </cell>
        </row>
        <row r="460">
          <cell r="A460" t="str">
            <v>CIVENNA</v>
          </cell>
        </row>
        <row r="461">
          <cell r="A461" t="str">
            <v>CIVIDATE AL PIANO</v>
          </cell>
        </row>
        <row r="462">
          <cell r="A462" t="str">
            <v>CIVIDATE CAMUNO</v>
          </cell>
        </row>
        <row r="463">
          <cell r="A463" t="str">
            <v>CIVO</v>
          </cell>
        </row>
        <row r="464">
          <cell r="A464" t="str">
            <v>CLAINO CON OSTENO</v>
          </cell>
        </row>
        <row r="465">
          <cell r="A465" t="str">
            <v>CLIVIO</v>
          </cell>
        </row>
        <row r="466">
          <cell r="A466" t="str">
            <v>CLUSONE</v>
          </cell>
        </row>
        <row r="467">
          <cell r="A467" t="str">
            <v>COAREZZA (FRAZ.DI SOMMA LOMBARDO)</v>
          </cell>
        </row>
        <row r="468">
          <cell r="A468" t="str">
            <v>COCCAGLIO</v>
          </cell>
        </row>
        <row r="469">
          <cell r="A469" t="str">
            <v>COCQUIO-TREVISAGO</v>
          </cell>
        </row>
        <row r="470">
          <cell r="A470" t="str">
            <v>CODEVILLA</v>
          </cell>
        </row>
        <row r="471">
          <cell r="A471" t="str">
            <v>CODOGNO</v>
          </cell>
        </row>
        <row r="472">
          <cell r="A472" t="str">
            <v>COGLIATE</v>
          </cell>
        </row>
        <row r="473">
          <cell r="A473" t="str">
            <v>COLERE</v>
          </cell>
        </row>
        <row r="474">
          <cell r="A474" t="str">
            <v>COLICO</v>
          </cell>
        </row>
        <row r="475">
          <cell r="A475" t="str">
            <v>COLLE BRIANZA</v>
          </cell>
        </row>
        <row r="476">
          <cell r="A476" t="str">
            <v>COLLEBEATO</v>
          </cell>
        </row>
        <row r="477">
          <cell r="A477" t="str">
            <v>COLLIO</v>
          </cell>
        </row>
        <row r="478">
          <cell r="A478" t="str">
            <v>COLNAGO</v>
          </cell>
        </row>
        <row r="479">
          <cell r="A479" t="str">
            <v>COLOGNE</v>
          </cell>
        </row>
        <row r="480">
          <cell r="A480" t="str">
            <v>COLOGNO AL SERIO</v>
          </cell>
        </row>
        <row r="481">
          <cell r="A481" t="str">
            <v>COLOGNO MONZESE</v>
          </cell>
        </row>
        <row r="482">
          <cell r="A482" t="str">
            <v>COLONNO</v>
          </cell>
        </row>
        <row r="483">
          <cell r="A483" t="str">
            <v>COLORINA</v>
          </cell>
        </row>
        <row r="484">
          <cell r="A484" t="str">
            <v>COLTURANO</v>
          </cell>
        </row>
        <row r="485">
          <cell r="A485" t="str">
            <v>COLZATE</v>
          </cell>
        </row>
        <row r="486">
          <cell r="A486" t="str">
            <v>COMABBIO</v>
          </cell>
        </row>
        <row r="487">
          <cell r="A487" t="str">
            <v>COMAZZO</v>
          </cell>
        </row>
        <row r="488">
          <cell r="A488" t="str">
            <v>COMERIO</v>
          </cell>
        </row>
        <row r="489">
          <cell r="A489" t="str">
            <v>COMEZZANO-CIZZAGO</v>
          </cell>
        </row>
        <row r="490">
          <cell r="A490" t="str">
            <v>COMMESSAGGIO</v>
          </cell>
        </row>
        <row r="491">
          <cell r="A491" t="str">
            <v>COMO</v>
          </cell>
        </row>
        <row r="492">
          <cell r="A492" t="str">
            <v>COMUN NUOVO</v>
          </cell>
        </row>
        <row r="493">
          <cell r="A493" t="str">
            <v>CONCESIO</v>
          </cell>
        </row>
        <row r="494">
          <cell r="A494" t="str">
            <v>CONCOREZZO</v>
          </cell>
        </row>
        <row r="495">
          <cell r="A495" t="str">
            <v>CONFIENZA</v>
          </cell>
        </row>
        <row r="496">
          <cell r="A496" t="str">
            <v>CONSIGLIO DI RUMO</v>
          </cell>
        </row>
        <row r="497">
          <cell r="A497" t="str">
            <v>COPIANO</v>
          </cell>
        </row>
        <row r="498">
          <cell r="A498" t="str">
            <v>CORANA</v>
          </cell>
        </row>
        <row r="499">
          <cell r="A499" t="str">
            <v>CORBETTA</v>
          </cell>
        </row>
        <row r="500">
          <cell r="A500" t="str">
            <v>CORMANO</v>
          </cell>
        </row>
        <row r="501">
          <cell r="A501" t="str">
            <v>CORNA IMAGNA</v>
          </cell>
        </row>
        <row r="502">
          <cell r="A502" t="str">
            <v>CORNALBA</v>
          </cell>
        </row>
        <row r="503">
          <cell r="A503" t="str">
            <v>CORNALE</v>
          </cell>
        </row>
        <row r="504">
          <cell r="A504" t="str">
            <v>CORNAREDO</v>
          </cell>
        </row>
        <row r="505">
          <cell r="A505" t="str">
            <v>CORNATE D'ADDA</v>
          </cell>
        </row>
        <row r="506">
          <cell r="A506" t="str">
            <v>CORNEGLIANO LAUDENSE</v>
          </cell>
        </row>
        <row r="507">
          <cell r="A507" t="str">
            <v>CORNO GIOVINE</v>
          </cell>
        </row>
        <row r="508">
          <cell r="A508" t="str">
            <v>CORNOVECCHIO</v>
          </cell>
        </row>
        <row r="509">
          <cell r="A509" t="str">
            <v>CORREZZANA</v>
          </cell>
        </row>
        <row r="510">
          <cell r="A510" t="str">
            <v>CORRIDO</v>
          </cell>
        </row>
        <row r="511">
          <cell r="A511" t="str">
            <v>CORSICO</v>
          </cell>
        </row>
        <row r="512">
          <cell r="A512" t="str">
            <v>CORTE DE'CORTESI CON CIGNONE</v>
          </cell>
        </row>
        <row r="513">
          <cell r="A513" t="str">
            <v>CORTE DE'FRATI</v>
          </cell>
        </row>
        <row r="514">
          <cell r="A514" t="str">
            <v>CORTE FRANCA</v>
          </cell>
        </row>
        <row r="515">
          <cell r="A515" t="str">
            <v>CORTE PALASIO</v>
          </cell>
        </row>
        <row r="516">
          <cell r="A516" t="str">
            <v>CORTENO GOLGI</v>
          </cell>
        </row>
        <row r="517">
          <cell r="A517" t="str">
            <v>CORTENOVA</v>
          </cell>
        </row>
        <row r="518">
          <cell r="A518" t="str">
            <v>CORTENUOVA</v>
          </cell>
        </row>
        <row r="519">
          <cell r="A519" t="str">
            <v>CORTEOLONA</v>
          </cell>
        </row>
        <row r="520">
          <cell r="A520" t="str">
            <v>CORVINO SAN QUIRICO</v>
          </cell>
        </row>
        <row r="521">
          <cell r="A521" t="str">
            <v>CORZANO</v>
          </cell>
        </row>
        <row r="522">
          <cell r="A522" t="str">
            <v>COSIO VALTELLINO</v>
          </cell>
        </row>
        <row r="523">
          <cell r="A523" t="str">
            <v>COSTA DE'NOBILI</v>
          </cell>
        </row>
        <row r="524">
          <cell r="A524" t="str">
            <v>COSTA DI MEZZATE</v>
          </cell>
        </row>
        <row r="525">
          <cell r="A525" t="str">
            <v>COSTA DI SERINA</v>
          </cell>
        </row>
        <row r="526">
          <cell r="A526" t="str">
            <v>COSTA MASNAGA</v>
          </cell>
        </row>
        <row r="527">
          <cell r="A527" t="str">
            <v>COSTA VALLE IMAGNA</v>
          </cell>
        </row>
        <row r="528">
          <cell r="A528" t="str">
            <v>COSTA VOLPINO</v>
          </cell>
        </row>
        <row r="529">
          <cell r="A529" t="str">
            <v>COVO</v>
          </cell>
        </row>
        <row r="530">
          <cell r="A530" t="str">
            <v>COZZO</v>
          </cell>
        </row>
        <row r="531">
          <cell r="A531" t="str">
            <v>CRANDOLA VALSASSINA</v>
          </cell>
        </row>
        <row r="532">
          <cell r="A532" t="str">
            <v>CREDARO</v>
          </cell>
        </row>
        <row r="533">
          <cell r="A533" t="str">
            <v>CREDERA RUBBIANO</v>
          </cell>
        </row>
        <row r="534">
          <cell r="A534" t="str">
            <v>CREMA</v>
          </cell>
        </row>
        <row r="535">
          <cell r="A535" t="str">
            <v>CREMELLA</v>
          </cell>
        </row>
        <row r="536">
          <cell r="A536" t="str">
            <v>CREMENAGA</v>
          </cell>
        </row>
        <row r="537">
          <cell r="A537" t="str">
            <v>CREMENO</v>
          </cell>
        </row>
        <row r="538">
          <cell r="A538" t="str">
            <v>CREMIA</v>
          </cell>
        </row>
        <row r="539">
          <cell r="A539" t="str">
            <v>CREMONA</v>
          </cell>
        </row>
        <row r="540">
          <cell r="A540" t="str">
            <v>CREMOSANO</v>
          </cell>
        </row>
        <row r="541">
          <cell r="A541" t="str">
            <v>CRESPIATICA</v>
          </cell>
        </row>
        <row r="542">
          <cell r="A542" t="str">
            <v>CROSIO DELLA VALLE</v>
          </cell>
        </row>
        <row r="543">
          <cell r="A543" t="str">
            <v>CROTTA D'ADDA</v>
          </cell>
        </row>
        <row r="544">
          <cell r="A544" t="str">
            <v>CUASSO AL MONTE</v>
          </cell>
        </row>
        <row r="545">
          <cell r="A545" t="str">
            <v>CUCCIAGO</v>
          </cell>
        </row>
        <row r="546">
          <cell r="A546" t="str">
            <v>CUGGIONO</v>
          </cell>
        </row>
        <row r="547">
          <cell r="A547" t="str">
            <v>CUGLIATE-FABIASCO</v>
          </cell>
        </row>
        <row r="548">
          <cell r="A548" t="str">
            <v>CUMIGNANO SUL NAVIGLIO</v>
          </cell>
        </row>
        <row r="549">
          <cell r="A549" t="str">
            <v>CUNARDO</v>
          </cell>
        </row>
        <row r="550">
          <cell r="A550" t="str">
            <v>CURA CARPIGNANO</v>
          </cell>
        </row>
        <row r="551">
          <cell r="A551" t="str">
            <v>CURIGLIA CON MONTEVIASCO</v>
          </cell>
        </row>
        <row r="552">
          <cell r="A552" t="str">
            <v>CURNO</v>
          </cell>
        </row>
        <row r="553">
          <cell r="A553" t="str">
            <v>CURTATONE</v>
          </cell>
        </row>
        <row r="554">
          <cell r="A554" t="str">
            <v>CUSAGO</v>
          </cell>
        </row>
        <row r="555">
          <cell r="A555" t="str">
            <v>CUSANO MILANINO</v>
          </cell>
        </row>
        <row r="556">
          <cell r="A556" t="str">
            <v>CUSINO</v>
          </cell>
        </row>
        <row r="557">
          <cell r="A557" t="str">
            <v>CUSIO</v>
          </cell>
        </row>
        <row r="558">
          <cell r="A558" t="str">
            <v>CUVEGLIO</v>
          </cell>
        </row>
        <row r="559">
          <cell r="A559" t="str">
            <v>CUVIO</v>
          </cell>
        </row>
        <row r="560">
          <cell r="A560" t="str">
            <v>DAIRAGO</v>
          </cell>
        </row>
        <row r="561">
          <cell r="A561" t="str">
            <v>DALMINE</v>
          </cell>
        </row>
        <row r="562">
          <cell r="A562" t="str">
            <v>DARFO BOARIO TERME</v>
          </cell>
        </row>
        <row r="563">
          <cell r="A563" t="str">
            <v>DAVERIO</v>
          </cell>
        </row>
        <row r="564">
          <cell r="A564" t="str">
            <v>DAZIO</v>
          </cell>
        </row>
        <row r="565">
          <cell r="A565" t="str">
            <v>DELEBIO</v>
          </cell>
        </row>
        <row r="566">
          <cell r="A566" t="str">
            <v>DELLO</v>
          </cell>
        </row>
        <row r="567">
          <cell r="A567" t="str">
            <v>DEROVERE</v>
          </cell>
        </row>
        <row r="568">
          <cell r="A568" t="str">
            <v>DERVIO</v>
          </cell>
        </row>
        <row r="569">
          <cell r="A569" t="str">
            <v>DESENZANO DEL GARDA</v>
          </cell>
        </row>
        <row r="570">
          <cell r="A570" t="str">
            <v>DESIO</v>
          </cell>
        </row>
        <row r="571">
          <cell r="A571" t="str">
            <v>DIZZASCO</v>
          </cell>
        </row>
        <row r="572">
          <cell r="A572" t="str">
            <v>DOLZAGO</v>
          </cell>
        </row>
        <row r="573">
          <cell r="A573" t="str">
            <v>DOMASO</v>
          </cell>
        </row>
        <row r="574">
          <cell r="A574" t="str">
            <v>DONGO</v>
          </cell>
        </row>
        <row r="575">
          <cell r="A575" t="str">
            <v>DORIO</v>
          </cell>
        </row>
        <row r="576">
          <cell r="A576" t="str">
            <v>DORNO</v>
          </cell>
        </row>
        <row r="577">
          <cell r="A577" t="str">
            <v>DOSOLO</v>
          </cell>
        </row>
        <row r="578">
          <cell r="A578" t="str">
            <v>DOSSENA</v>
          </cell>
        </row>
        <row r="579">
          <cell r="A579" t="str">
            <v>DOSSO DEL LIRO</v>
          </cell>
        </row>
        <row r="580">
          <cell r="A580" t="str">
            <v>DOVERA</v>
          </cell>
        </row>
        <row r="581">
          <cell r="A581" t="str">
            <v>DRESANO</v>
          </cell>
        </row>
        <row r="582">
          <cell r="A582" t="str">
            <v>DREZZO</v>
          </cell>
        </row>
        <row r="583">
          <cell r="A583" t="str">
            <v>DRIZZONA</v>
          </cell>
        </row>
        <row r="584">
          <cell r="A584" t="str">
            <v>DUBINO</v>
          </cell>
        </row>
        <row r="585">
          <cell r="A585" t="str">
            <v>DUEMIGLIA</v>
          </cell>
        </row>
        <row r="586">
          <cell r="A586" t="str">
            <v>DUMENZA</v>
          </cell>
        </row>
        <row r="587">
          <cell r="A587" t="str">
            <v>DUNO</v>
          </cell>
        </row>
        <row r="588">
          <cell r="A588" t="str">
            <v>EDOLO</v>
          </cell>
        </row>
        <row r="589">
          <cell r="A589" t="str">
            <v>ELLO</v>
          </cell>
        </row>
        <row r="590">
          <cell r="A590" t="str">
            <v>ENDINE GAIANO</v>
          </cell>
        </row>
        <row r="591">
          <cell r="A591" t="str">
            <v>ENTRATICO</v>
          </cell>
        </row>
        <row r="592">
          <cell r="A592" t="str">
            <v>ERBA</v>
          </cell>
        </row>
        <row r="593">
          <cell r="A593" t="str">
            <v>ERBUSCO</v>
          </cell>
        </row>
        <row r="594">
          <cell r="A594" t="str">
            <v>ERVE</v>
          </cell>
        </row>
        <row r="595">
          <cell r="A595" t="str">
            <v>ESINE</v>
          </cell>
        </row>
        <row r="596">
          <cell r="A596" t="str">
            <v>ESINO LARIO</v>
          </cell>
        </row>
        <row r="597">
          <cell r="A597" t="str">
            <v>EUPILIO</v>
          </cell>
        </row>
        <row r="598">
          <cell r="A598" t="str">
            <v>FAEDO VALTELLINO</v>
          </cell>
        </row>
        <row r="599">
          <cell r="A599" t="str">
            <v>FAGGETO LARIO</v>
          </cell>
        </row>
        <row r="600">
          <cell r="A600" t="str">
            <v>FAGNANO OLONA</v>
          </cell>
        </row>
        <row r="601">
          <cell r="A601" t="str">
            <v>FALOPPIO</v>
          </cell>
        </row>
        <row r="602">
          <cell r="A602" t="str">
            <v>FARA GERA D'ADDA</v>
          </cell>
        </row>
        <row r="603">
          <cell r="A603" t="str">
            <v>FARA OLIVANA CON SOLA</v>
          </cell>
        </row>
        <row r="604">
          <cell r="A604" t="str">
            <v>FELONICA</v>
          </cell>
        </row>
        <row r="605">
          <cell r="A605" t="str">
            <v>FENEGRO'</v>
          </cell>
        </row>
        <row r="606">
          <cell r="A606" t="str">
            <v>FERNO</v>
          </cell>
        </row>
        <row r="607">
          <cell r="A607" t="str">
            <v>FERRERA DI VARESE</v>
          </cell>
        </row>
        <row r="608">
          <cell r="A608" t="str">
            <v>FERRERA ERBOGNONE</v>
          </cell>
        </row>
        <row r="609">
          <cell r="A609" t="str">
            <v>FIESCO</v>
          </cell>
        </row>
        <row r="610">
          <cell r="A610" t="str">
            <v>FIESSE</v>
          </cell>
        </row>
        <row r="611">
          <cell r="A611" t="str">
            <v>FIGINO SERENZA</v>
          </cell>
        </row>
        <row r="612">
          <cell r="A612" t="str">
            <v>FILAGO</v>
          </cell>
        </row>
        <row r="613">
          <cell r="A613" t="str">
            <v>FILIGHERA</v>
          </cell>
        </row>
        <row r="614">
          <cell r="A614" t="str">
            <v>FINO DEL MONTE</v>
          </cell>
        </row>
        <row r="615">
          <cell r="A615" t="str">
            <v>FINO MORNASCO</v>
          </cell>
        </row>
        <row r="616">
          <cell r="A616" t="str">
            <v>FIORANO AL SERIO</v>
          </cell>
        </row>
        <row r="617">
          <cell r="A617" t="str">
            <v>FLERO</v>
          </cell>
        </row>
        <row r="618">
          <cell r="A618" t="str">
            <v>FOMBIO</v>
          </cell>
        </row>
        <row r="619">
          <cell r="A619" t="str">
            <v>FONTANELLA</v>
          </cell>
        </row>
        <row r="620">
          <cell r="A620" t="str">
            <v>FONTENO</v>
          </cell>
        </row>
        <row r="621">
          <cell r="A621" t="str">
            <v>FOPPOLO</v>
          </cell>
        </row>
        <row r="622">
          <cell r="A622" t="str">
            <v>FORCOLA</v>
          </cell>
        </row>
        <row r="623">
          <cell r="A623" t="str">
            <v>FORESTO SPARSO</v>
          </cell>
        </row>
        <row r="624">
          <cell r="A624" t="str">
            <v>FORMIGARA</v>
          </cell>
        </row>
        <row r="625">
          <cell r="A625" t="str">
            <v>FORNOVO SAN GIOVANNI</v>
          </cell>
        </row>
        <row r="626">
          <cell r="A626" t="str">
            <v>FORTUNAGO</v>
          </cell>
        </row>
        <row r="627">
          <cell r="A627" t="str">
            <v>FRASCAROLO</v>
          </cell>
        </row>
        <row r="628">
          <cell r="A628" t="str">
            <v>FUIPIANO VALLE IMAGNA</v>
          </cell>
        </row>
        <row r="629">
          <cell r="A629" t="str">
            <v>FUSINE</v>
          </cell>
        </row>
        <row r="630">
          <cell r="A630" t="str">
            <v>GABBIONETA-BINANUOVA</v>
          </cell>
        </row>
        <row r="631">
          <cell r="A631" t="str">
            <v>GADESCO-PIEVE DELMONA</v>
          </cell>
        </row>
        <row r="632">
          <cell r="A632" t="str">
            <v>GAGGIANO</v>
          </cell>
        </row>
        <row r="633">
          <cell r="A633" t="str">
            <v>GALBIATE</v>
          </cell>
        </row>
        <row r="634">
          <cell r="A634" t="str">
            <v>GALGAGNANO</v>
          </cell>
        </row>
        <row r="635">
          <cell r="A635" t="str">
            <v>GALLARATE</v>
          </cell>
        </row>
        <row r="636">
          <cell r="A636" t="str">
            <v>GALLIATE LOMBARDO</v>
          </cell>
        </row>
        <row r="637">
          <cell r="A637" t="str">
            <v>GALLIAVOLA</v>
          </cell>
        </row>
        <row r="638">
          <cell r="A638" t="str">
            <v>GAMBARA</v>
          </cell>
        </row>
        <row r="639">
          <cell r="A639" t="str">
            <v>GAMBARANA</v>
          </cell>
        </row>
        <row r="640">
          <cell r="A640" t="str">
            <v>GAMBOLO'</v>
          </cell>
        </row>
        <row r="641">
          <cell r="A641" t="str">
            <v>GANDELLINO</v>
          </cell>
        </row>
        <row r="642">
          <cell r="A642" t="str">
            <v>GANDINO</v>
          </cell>
        </row>
        <row r="643">
          <cell r="A643" t="str">
            <v>GANDOSSO</v>
          </cell>
        </row>
        <row r="644">
          <cell r="A644" t="str">
            <v>GARBAGNATE MILANESE</v>
          </cell>
        </row>
        <row r="645">
          <cell r="A645" t="str">
            <v>GARBAGNATE MONASTERO</v>
          </cell>
        </row>
        <row r="646">
          <cell r="A646" t="str">
            <v>GARBATOLA</v>
          </cell>
        </row>
        <row r="647">
          <cell r="A647" t="str">
            <v>GARDONE RIVIERA</v>
          </cell>
        </row>
        <row r="648">
          <cell r="A648" t="str">
            <v>GARDONE VAL TROMPIA</v>
          </cell>
        </row>
        <row r="649">
          <cell r="A649" t="str">
            <v>GARGNANO</v>
          </cell>
        </row>
        <row r="650">
          <cell r="A650" t="str">
            <v>GARLASCO</v>
          </cell>
        </row>
        <row r="651">
          <cell r="A651" t="str">
            <v>GARLATE</v>
          </cell>
        </row>
        <row r="652">
          <cell r="A652" t="str">
            <v>GARZENO</v>
          </cell>
        </row>
        <row r="653">
          <cell r="A653" t="str">
            <v>GAVARDO</v>
          </cell>
        </row>
        <row r="654">
          <cell r="A654" t="str">
            <v>GAVERINA TERME</v>
          </cell>
        </row>
        <row r="655">
          <cell r="A655" t="str">
            <v>GAVIRATE</v>
          </cell>
        </row>
        <row r="656">
          <cell r="A656" t="str">
            <v>GAZOLDO DEGLI IPPOLITI</v>
          </cell>
        </row>
        <row r="657">
          <cell r="A657" t="str">
            <v>GAZZADA SCHIANNO</v>
          </cell>
        </row>
        <row r="658">
          <cell r="A658" t="str">
            <v>GAZZANIGA</v>
          </cell>
        </row>
        <row r="659">
          <cell r="A659" t="str">
            <v>GAZZUOLO</v>
          </cell>
        </row>
        <row r="660">
          <cell r="A660" t="str">
            <v>GEMONIO</v>
          </cell>
        </row>
        <row r="661">
          <cell r="A661" t="str">
            <v>GENIVOLTA</v>
          </cell>
        </row>
        <row r="662">
          <cell r="A662" t="str">
            <v>GENZONE</v>
          </cell>
        </row>
        <row r="663">
          <cell r="A663" t="str">
            <v>GERA LARIO</v>
          </cell>
        </row>
        <row r="664">
          <cell r="A664" t="str">
            <v>GERENZAGO</v>
          </cell>
        </row>
        <row r="665">
          <cell r="A665" t="str">
            <v>GERENZANO</v>
          </cell>
        </row>
        <row r="666">
          <cell r="A666" t="str">
            <v>GERMASINO</v>
          </cell>
        </row>
        <row r="667">
          <cell r="A667" t="str">
            <v>GERMIGNAGA</v>
          </cell>
        </row>
        <row r="668">
          <cell r="A668" t="str">
            <v>GEROLA ALTA</v>
          </cell>
        </row>
        <row r="669">
          <cell r="A669" t="str">
            <v>GEROSA</v>
          </cell>
        </row>
        <row r="670">
          <cell r="A670" t="str">
            <v>GERRE DE'CAPRIOLI</v>
          </cell>
        </row>
        <row r="671">
          <cell r="A671" t="str">
            <v>GESSATE</v>
          </cell>
        </row>
        <row r="672">
          <cell r="A672" t="str">
            <v>GHEDI</v>
          </cell>
        </row>
        <row r="673">
          <cell r="A673" t="str">
            <v>GHISALBA</v>
          </cell>
        </row>
        <row r="674">
          <cell r="A674" t="str">
            <v>GIANICO</v>
          </cell>
        </row>
        <row r="675">
          <cell r="A675" t="str">
            <v>GIRONICO</v>
          </cell>
        </row>
        <row r="676">
          <cell r="A676" t="str">
            <v>GIUSSAGO</v>
          </cell>
        </row>
        <row r="677">
          <cell r="A677" t="str">
            <v>GIUSSANO</v>
          </cell>
        </row>
        <row r="678">
          <cell r="A678" t="str">
            <v>GODIASCO</v>
          </cell>
        </row>
        <row r="679">
          <cell r="A679" t="str">
            <v>GOITO</v>
          </cell>
        </row>
        <row r="680">
          <cell r="A680" t="str">
            <v>GOLASECCA</v>
          </cell>
        </row>
        <row r="681">
          <cell r="A681" t="str">
            <v>GOLFERENZO</v>
          </cell>
        </row>
        <row r="682">
          <cell r="A682" t="str">
            <v>GOMBITO</v>
          </cell>
        </row>
        <row r="683">
          <cell r="A683" t="str">
            <v>GONZAGA</v>
          </cell>
        </row>
        <row r="684">
          <cell r="A684" t="str">
            <v>GORDONA</v>
          </cell>
        </row>
        <row r="685">
          <cell r="A685" t="str">
            <v>GORGONZOLA</v>
          </cell>
        </row>
        <row r="686">
          <cell r="A686" t="str">
            <v>GORLA MAGGIORE</v>
          </cell>
        </row>
        <row r="687">
          <cell r="A687" t="str">
            <v>GORLA MINORE</v>
          </cell>
        </row>
        <row r="688">
          <cell r="A688" t="str">
            <v>GORLA PRECOTTO</v>
          </cell>
        </row>
        <row r="689">
          <cell r="A689" t="str">
            <v>GORLAGO</v>
          </cell>
        </row>
        <row r="690">
          <cell r="A690" t="str">
            <v>GORLE</v>
          </cell>
        </row>
        <row r="691">
          <cell r="A691" t="str">
            <v>GORNATE-OLONA</v>
          </cell>
        </row>
        <row r="692">
          <cell r="A692" t="str">
            <v>GORNO</v>
          </cell>
        </row>
        <row r="693">
          <cell r="A693" t="str">
            <v>GOTTOLENGO</v>
          </cell>
        </row>
        <row r="694">
          <cell r="A694" t="str">
            <v>GRAFFIGNANA</v>
          </cell>
        </row>
        <row r="695">
          <cell r="A695" t="str">
            <v>GRANDATE</v>
          </cell>
        </row>
        <row r="696">
          <cell r="A696" t="str">
            <v>GRANDOLA ED UNITI</v>
          </cell>
        </row>
        <row r="697">
          <cell r="A697" t="str">
            <v>GRANTOLA</v>
          </cell>
        </row>
        <row r="698">
          <cell r="A698" t="str">
            <v>GRASSOBBIO</v>
          </cell>
        </row>
        <row r="699">
          <cell r="A699" t="str">
            <v>GRAVEDONA</v>
          </cell>
        </row>
        <row r="700">
          <cell r="A700" t="str">
            <v>GRAVELLONA LOMELLINA</v>
          </cell>
        </row>
        <row r="701">
          <cell r="A701" t="str">
            <v>GREZZAGO</v>
          </cell>
        </row>
        <row r="702">
          <cell r="A702" t="str">
            <v>GREZZE (FRAZ.DI DESENZANO GARDA)</v>
          </cell>
        </row>
        <row r="703">
          <cell r="A703" t="str">
            <v>GRIANTE</v>
          </cell>
        </row>
        <row r="704">
          <cell r="A704" t="str">
            <v>GROMO</v>
          </cell>
        </row>
        <row r="705">
          <cell r="A705" t="str">
            <v>GRONE</v>
          </cell>
        </row>
        <row r="706">
          <cell r="A706" t="str">
            <v>GRONTARDO</v>
          </cell>
        </row>
        <row r="707">
          <cell r="A707" t="str">
            <v>GROPELLO CAIROLI</v>
          </cell>
        </row>
        <row r="708">
          <cell r="A708" t="str">
            <v>GROSIO</v>
          </cell>
        </row>
        <row r="709">
          <cell r="A709" t="str">
            <v>GROSOTTO</v>
          </cell>
        </row>
        <row r="710">
          <cell r="A710" t="str">
            <v>GRUMELLO CREMONESE ED UNITI</v>
          </cell>
        </row>
        <row r="711">
          <cell r="A711" t="str">
            <v>GRUMELLO DEL MONTE</v>
          </cell>
        </row>
        <row r="712">
          <cell r="A712" t="str">
            <v>GUANZATE</v>
          </cell>
        </row>
        <row r="713">
          <cell r="A713" t="str">
            <v>GUARDAMIGLIO</v>
          </cell>
        </row>
        <row r="714">
          <cell r="A714" t="str">
            <v>GUDO VISCONTI</v>
          </cell>
        </row>
        <row r="715">
          <cell r="A715" t="str">
            <v>GUIDIZZOLO</v>
          </cell>
        </row>
        <row r="716">
          <cell r="A716" t="str">
            <v>GUSSAGO</v>
          </cell>
        </row>
        <row r="717">
          <cell r="A717" t="str">
            <v>GUSSOLA</v>
          </cell>
        </row>
        <row r="718">
          <cell r="A718" t="str">
            <v>IDRO</v>
          </cell>
        </row>
        <row r="719">
          <cell r="A719" t="str">
            <v>IMBERSAGO</v>
          </cell>
        </row>
        <row r="720">
          <cell r="A720" t="str">
            <v>INARZO</v>
          </cell>
        </row>
        <row r="721">
          <cell r="A721" t="str">
            <v>INCUDINE</v>
          </cell>
        </row>
        <row r="722">
          <cell r="A722" t="str">
            <v>INDUNO OLONA</v>
          </cell>
        </row>
        <row r="723">
          <cell r="A723" t="str">
            <v>INTROBIO</v>
          </cell>
        </row>
        <row r="724">
          <cell r="A724" t="str">
            <v>INTROZZO</v>
          </cell>
        </row>
        <row r="725">
          <cell r="A725" t="str">
            <v>INVERIGO</v>
          </cell>
        </row>
        <row r="726">
          <cell r="A726" t="str">
            <v>INVERNO E MONTELEONE</v>
          </cell>
        </row>
        <row r="727">
          <cell r="A727" t="str">
            <v>INVERUNO</v>
          </cell>
        </row>
        <row r="728">
          <cell r="A728" t="str">
            <v>INZAGO</v>
          </cell>
        </row>
        <row r="729">
          <cell r="A729" t="str">
            <v>IRMA</v>
          </cell>
        </row>
        <row r="730">
          <cell r="A730" t="str">
            <v>ISEO</v>
          </cell>
        </row>
        <row r="731">
          <cell r="A731" t="str">
            <v>ISOLA DI FONDRA</v>
          </cell>
        </row>
        <row r="732">
          <cell r="A732" t="str">
            <v>ISOLA DOVARESE</v>
          </cell>
        </row>
        <row r="733">
          <cell r="A733" t="str">
            <v>ISORELLA</v>
          </cell>
        </row>
        <row r="734">
          <cell r="A734" t="str">
            <v>ISPRA</v>
          </cell>
        </row>
        <row r="735">
          <cell r="A735" t="str">
            <v>ISSO</v>
          </cell>
        </row>
        <row r="736">
          <cell r="A736" t="str">
            <v>IZANO</v>
          </cell>
        </row>
        <row r="737">
          <cell r="A737" t="str">
            <v>JERAGO CON ORAGO</v>
          </cell>
        </row>
        <row r="738">
          <cell r="A738" t="str">
            <v>LACCHIARELLA</v>
          </cell>
        </row>
        <row r="739">
          <cell r="A739" t="str">
            <v>LAGLIO</v>
          </cell>
        </row>
        <row r="740">
          <cell r="A740" t="str">
            <v>LAINATE</v>
          </cell>
        </row>
        <row r="741">
          <cell r="A741" t="str">
            <v>LAINO</v>
          </cell>
        </row>
        <row r="742">
          <cell r="A742" t="str">
            <v>LALLIO</v>
          </cell>
        </row>
        <row r="743">
          <cell r="A743" t="str">
            <v>LAMBRUGO</v>
          </cell>
        </row>
        <row r="744">
          <cell r="A744" t="str">
            <v>LANDRIANO</v>
          </cell>
        </row>
        <row r="745">
          <cell r="A745" t="str">
            <v>LANGOSCO</v>
          </cell>
        </row>
        <row r="746">
          <cell r="A746" t="str">
            <v>LANZADA</v>
          </cell>
        </row>
        <row r="747">
          <cell r="A747" t="str">
            <v>LANZO D'INTELVI</v>
          </cell>
        </row>
        <row r="748">
          <cell r="A748" t="str">
            <v>LARDIRAGO</v>
          </cell>
        </row>
        <row r="749">
          <cell r="A749" t="str">
            <v>LASNIGO</v>
          </cell>
        </row>
        <row r="750">
          <cell r="A750" t="str">
            <v>LAVENA PONTE TRESA</v>
          </cell>
        </row>
        <row r="751">
          <cell r="A751" t="str">
            <v>LAVENO-MOMBELLO</v>
          </cell>
        </row>
        <row r="752">
          <cell r="A752" t="str">
            <v>LAVENONE</v>
          </cell>
        </row>
        <row r="753">
          <cell r="A753" t="str">
            <v>LAZZATE</v>
          </cell>
        </row>
        <row r="754">
          <cell r="A754" t="str">
            <v>LECCO</v>
          </cell>
        </row>
        <row r="755">
          <cell r="A755" t="str">
            <v>LEFFE</v>
          </cell>
        </row>
        <row r="756">
          <cell r="A756" t="str">
            <v>LEGGIUNO</v>
          </cell>
        </row>
        <row r="757">
          <cell r="A757" t="str">
            <v>LEGNANO</v>
          </cell>
        </row>
        <row r="758">
          <cell r="A758" t="str">
            <v>LENNA</v>
          </cell>
        </row>
        <row r="759">
          <cell r="A759" t="str">
            <v>LENNO</v>
          </cell>
        </row>
        <row r="760">
          <cell r="A760" t="str">
            <v>LENO</v>
          </cell>
        </row>
        <row r="761">
          <cell r="A761" t="str">
            <v>LENTATE SUL SEVESO</v>
          </cell>
        </row>
        <row r="762">
          <cell r="A762" t="str">
            <v>LESMO</v>
          </cell>
        </row>
        <row r="763">
          <cell r="A763" t="str">
            <v>LEVATE</v>
          </cell>
        </row>
        <row r="764">
          <cell r="A764" t="str">
            <v>LEZZENO</v>
          </cell>
        </row>
        <row r="765">
          <cell r="A765" t="str">
            <v>LIERNA</v>
          </cell>
        </row>
        <row r="766">
          <cell r="A766" t="str">
            <v>LIMBIATE</v>
          </cell>
        </row>
        <row r="767">
          <cell r="A767" t="str">
            <v>LIMIDO COMASCO</v>
          </cell>
        </row>
        <row r="768">
          <cell r="A768" t="str">
            <v>LIMONE SUL GARDA</v>
          </cell>
        </row>
        <row r="769">
          <cell r="A769" t="str">
            <v>LINAROLO</v>
          </cell>
        </row>
        <row r="770">
          <cell r="A770" t="str">
            <v>LIPOMO</v>
          </cell>
        </row>
        <row r="771">
          <cell r="A771" t="str">
            <v>LIRIO</v>
          </cell>
        </row>
        <row r="772">
          <cell r="A772" t="str">
            <v>LISCATE</v>
          </cell>
        </row>
        <row r="773">
          <cell r="A773" t="str">
            <v>LISSONE</v>
          </cell>
        </row>
        <row r="774">
          <cell r="A774" t="str">
            <v>LIVIGNO</v>
          </cell>
        </row>
        <row r="775">
          <cell r="A775" t="str">
            <v>LIVO</v>
          </cell>
        </row>
        <row r="776">
          <cell r="A776" t="str">
            <v>LIVRAGA</v>
          </cell>
        </row>
        <row r="777">
          <cell r="A777" t="str">
            <v>LOCATE DI TRIULZI</v>
          </cell>
        </row>
        <row r="778">
          <cell r="A778" t="str">
            <v>LOCATE VARESINO</v>
          </cell>
        </row>
        <row r="779">
          <cell r="A779" t="str">
            <v>LOCATELLO</v>
          </cell>
        </row>
        <row r="780">
          <cell r="A780" t="str">
            <v>LODI</v>
          </cell>
        </row>
        <row r="781">
          <cell r="A781" t="str">
            <v>LODI VECCHIO</v>
          </cell>
        </row>
        <row r="782">
          <cell r="A782" t="str">
            <v>LODRINO</v>
          </cell>
        </row>
        <row r="783">
          <cell r="A783" t="str">
            <v>LOGRATO</v>
          </cell>
        </row>
        <row r="784">
          <cell r="A784" t="str">
            <v>LOMAGNA</v>
          </cell>
        </row>
        <row r="785">
          <cell r="A785" t="str">
            <v>LOMAZZO</v>
          </cell>
        </row>
        <row r="786">
          <cell r="A786" t="str">
            <v>LOMELLO</v>
          </cell>
        </row>
        <row r="787">
          <cell r="A787" t="str">
            <v>LONATE CEPPINO</v>
          </cell>
        </row>
        <row r="788">
          <cell r="A788" t="str">
            <v>LONATE POZZOLO</v>
          </cell>
        </row>
        <row r="789">
          <cell r="A789" t="str">
            <v>LONATO</v>
          </cell>
        </row>
        <row r="790">
          <cell r="A790" t="str">
            <v>LONGHENA</v>
          </cell>
        </row>
        <row r="791">
          <cell r="A791" t="str">
            <v>LONGONE AL SEGRINO</v>
          </cell>
        </row>
        <row r="792">
          <cell r="A792" t="str">
            <v>LOSINE</v>
          </cell>
        </row>
        <row r="793">
          <cell r="A793" t="str">
            <v>LOVERE</v>
          </cell>
        </row>
        <row r="794">
          <cell r="A794" t="str">
            <v>LOVERO</v>
          </cell>
        </row>
        <row r="795">
          <cell r="A795" t="str">
            <v>LOZIO</v>
          </cell>
        </row>
        <row r="796">
          <cell r="A796" t="str">
            <v>LOZZA</v>
          </cell>
        </row>
        <row r="797">
          <cell r="A797" t="str">
            <v>LUCERNATE</v>
          </cell>
        </row>
        <row r="798">
          <cell r="A798" t="str">
            <v>LUINO</v>
          </cell>
        </row>
        <row r="799">
          <cell r="A799" t="str">
            <v>LUISAGO</v>
          </cell>
        </row>
        <row r="800">
          <cell r="A800" t="str">
            <v>LUMEZZANE</v>
          </cell>
        </row>
        <row r="801">
          <cell r="A801" t="str">
            <v>LUNGAVILLA</v>
          </cell>
        </row>
        <row r="802">
          <cell r="A802" t="str">
            <v>LURAGO D'ERBA</v>
          </cell>
        </row>
        <row r="803">
          <cell r="A803" t="str">
            <v>LURAGO MARINONE</v>
          </cell>
        </row>
        <row r="804">
          <cell r="A804" t="str">
            <v>LURANO</v>
          </cell>
        </row>
        <row r="805">
          <cell r="A805" t="str">
            <v>LURATE CACCIVIO</v>
          </cell>
        </row>
        <row r="806">
          <cell r="A806" t="str">
            <v>LUVINATE</v>
          </cell>
        </row>
        <row r="807">
          <cell r="A807" t="str">
            <v>LUZZANA</v>
          </cell>
        </row>
        <row r="808">
          <cell r="A808" t="str">
            <v>MACCAGNO</v>
          </cell>
        </row>
        <row r="809">
          <cell r="A809" t="str">
            <v>MACCASTORNA</v>
          </cell>
        </row>
        <row r="810">
          <cell r="A810" t="str">
            <v>MACHERIO</v>
          </cell>
        </row>
        <row r="811">
          <cell r="A811" t="str">
            <v>MACLODIO</v>
          </cell>
        </row>
        <row r="812">
          <cell r="A812" t="str">
            <v>MADESIMO</v>
          </cell>
        </row>
        <row r="813">
          <cell r="A813" t="str">
            <v>MADIGNANO</v>
          </cell>
        </row>
        <row r="814">
          <cell r="A814" t="str">
            <v>MADONE</v>
          </cell>
        </row>
        <row r="815">
          <cell r="A815" t="str">
            <v>MADONNA DELLA SCOPERTA (FR.LONATO)</v>
          </cell>
        </row>
        <row r="816">
          <cell r="A816" t="str">
            <v>MAGASA</v>
          </cell>
        </row>
        <row r="817">
          <cell r="A817" t="str">
            <v>MAGENTA</v>
          </cell>
        </row>
        <row r="818">
          <cell r="A818" t="str">
            <v>MAGHERNO</v>
          </cell>
        </row>
        <row r="819">
          <cell r="A819" t="str">
            <v>MAGNACAVALLO</v>
          </cell>
        </row>
        <row r="820">
          <cell r="A820" t="str">
            <v>MAGNAGO</v>
          </cell>
        </row>
        <row r="821">
          <cell r="A821" t="str">
            <v>MAGREGLIO</v>
          </cell>
        </row>
        <row r="822">
          <cell r="A822" t="str">
            <v>MAIRAGO</v>
          </cell>
        </row>
        <row r="823">
          <cell r="A823" t="str">
            <v>MAIRANO</v>
          </cell>
        </row>
        <row r="824">
          <cell r="A824" t="str">
            <v>MALAGNINO</v>
          </cell>
        </row>
        <row r="825">
          <cell r="A825" t="str">
            <v>MALEGNO</v>
          </cell>
        </row>
        <row r="826">
          <cell r="A826" t="str">
            <v>MALEO</v>
          </cell>
        </row>
        <row r="827">
          <cell r="A827" t="str">
            <v>MALGESSO</v>
          </cell>
        </row>
        <row r="828">
          <cell r="A828" t="str">
            <v>MALGRATE</v>
          </cell>
        </row>
        <row r="829">
          <cell r="A829" t="str">
            <v>MALNATE</v>
          </cell>
        </row>
        <row r="830">
          <cell r="A830" t="str">
            <v>MALONNO</v>
          </cell>
        </row>
        <row r="831">
          <cell r="A831" t="str">
            <v>MANDELLO DEL LARIO</v>
          </cell>
        </row>
        <row r="832">
          <cell r="A832" t="str">
            <v>MANERBA DEL GARDA</v>
          </cell>
        </row>
        <row r="833">
          <cell r="A833" t="str">
            <v>MANERBIO</v>
          </cell>
        </row>
        <row r="834">
          <cell r="A834" t="str">
            <v>MANTELLO</v>
          </cell>
        </row>
        <row r="835">
          <cell r="A835" t="str">
            <v>MANTOVA</v>
          </cell>
        </row>
        <row r="836">
          <cell r="A836" t="str">
            <v>MAPELLO</v>
          </cell>
        </row>
        <row r="837">
          <cell r="A837" t="str">
            <v>MARCALLO CON CASONE</v>
          </cell>
        </row>
        <row r="838">
          <cell r="A838" t="str">
            <v>MARCARIA</v>
          </cell>
        </row>
        <row r="839">
          <cell r="A839" t="str">
            <v>MARCHENO</v>
          </cell>
        </row>
        <row r="840">
          <cell r="A840" t="str">
            <v>MARCHIROLO</v>
          </cell>
        </row>
        <row r="841">
          <cell r="A841" t="str">
            <v>MARCIGNAGO</v>
          </cell>
        </row>
        <row r="842">
          <cell r="A842" t="str">
            <v>MARGNO</v>
          </cell>
        </row>
        <row r="843">
          <cell r="A843" t="str">
            <v>MARIANA MANTOVANA</v>
          </cell>
        </row>
        <row r="844">
          <cell r="A844" t="str">
            <v>MARIANO COMENSE</v>
          </cell>
        </row>
        <row r="845">
          <cell r="A845" t="str">
            <v>MARMENTINO</v>
          </cell>
        </row>
        <row r="846">
          <cell r="A846" t="str">
            <v>MARMIROLO</v>
          </cell>
        </row>
        <row r="847">
          <cell r="A847" t="str">
            <v>MARNATE</v>
          </cell>
        </row>
        <row r="848">
          <cell r="A848" t="str">
            <v>MARONE</v>
          </cell>
        </row>
        <row r="849">
          <cell r="A849" t="str">
            <v>MARTIGNANA DI PO</v>
          </cell>
        </row>
        <row r="850">
          <cell r="A850" t="str">
            <v>MARTINENGO</v>
          </cell>
        </row>
        <row r="851">
          <cell r="A851" t="str">
            <v>MARUDO</v>
          </cell>
        </row>
        <row r="852">
          <cell r="A852" t="str">
            <v>MARZANO</v>
          </cell>
        </row>
        <row r="853">
          <cell r="A853" t="str">
            <v>MARZIO</v>
          </cell>
        </row>
        <row r="854">
          <cell r="A854" t="str">
            <v>MASATE</v>
          </cell>
        </row>
        <row r="855">
          <cell r="A855" t="str">
            <v>MASCIAGO PRIMO</v>
          </cell>
        </row>
        <row r="856">
          <cell r="A856" t="str">
            <v>MASLIANICO</v>
          </cell>
        </row>
        <row r="857">
          <cell r="A857" t="str">
            <v>MASSALENGO</v>
          </cell>
        </row>
        <row r="858">
          <cell r="A858" t="str">
            <v>MAZZANO</v>
          </cell>
        </row>
        <row r="859">
          <cell r="A859" t="str">
            <v>MAZZO DI VALTELLINA</v>
          </cell>
        </row>
        <row r="860">
          <cell r="A860" t="str">
            <v>MEDA</v>
          </cell>
        </row>
        <row r="861">
          <cell r="A861" t="str">
            <v>MEDE</v>
          </cell>
        </row>
        <row r="862">
          <cell r="A862" t="str">
            <v>MEDIGLIA</v>
          </cell>
        </row>
        <row r="863">
          <cell r="A863" t="str">
            <v>MEDOLAGO</v>
          </cell>
        </row>
        <row r="864">
          <cell r="A864" t="str">
            <v>MEDOLE</v>
          </cell>
        </row>
        <row r="865">
          <cell r="A865" t="str">
            <v>MELEGNANO</v>
          </cell>
        </row>
        <row r="866">
          <cell r="A866" t="str">
            <v>MELETI</v>
          </cell>
        </row>
        <row r="867">
          <cell r="A867" t="str">
            <v>MELLO</v>
          </cell>
        </row>
        <row r="868">
          <cell r="A868" t="str">
            <v>MELZO</v>
          </cell>
        </row>
        <row r="869">
          <cell r="A869" t="str">
            <v>MENAGGIO</v>
          </cell>
        </row>
        <row r="870">
          <cell r="A870" t="str">
            <v>MENAROLA</v>
          </cell>
        </row>
        <row r="871">
          <cell r="A871" t="str">
            <v>MENCONICO</v>
          </cell>
        </row>
        <row r="872">
          <cell r="A872" t="str">
            <v>MERATE</v>
          </cell>
        </row>
        <row r="873">
          <cell r="A873" t="str">
            <v>MERCALLO</v>
          </cell>
        </row>
        <row r="874">
          <cell r="A874" t="str">
            <v>MERLINO</v>
          </cell>
        </row>
        <row r="875">
          <cell r="A875" t="str">
            <v>MERONE</v>
          </cell>
        </row>
        <row r="876">
          <cell r="A876" t="str">
            <v>MESE</v>
          </cell>
        </row>
        <row r="877">
          <cell r="A877" t="str">
            <v>MESENZANA</v>
          </cell>
        </row>
        <row r="878">
          <cell r="A878" t="str">
            <v>MESERO</v>
          </cell>
        </row>
        <row r="879">
          <cell r="A879" t="str">
            <v>MEZZAGO</v>
          </cell>
        </row>
        <row r="880">
          <cell r="A880" t="str">
            <v>MEZZANA BIGLI</v>
          </cell>
        </row>
        <row r="881">
          <cell r="A881" t="str">
            <v>MEZZANA RABATTONE</v>
          </cell>
        </row>
        <row r="882">
          <cell r="A882" t="str">
            <v>MEZZANINO</v>
          </cell>
        </row>
        <row r="883">
          <cell r="A883" t="str">
            <v>MEZZEGRA</v>
          </cell>
        </row>
        <row r="884">
          <cell r="A884" t="str">
            <v>MEZZOLDO</v>
          </cell>
        </row>
        <row r="885">
          <cell r="A885" t="str">
            <v>MILANO</v>
          </cell>
        </row>
        <row r="886">
          <cell r="A886" t="str">
            <v>MILZANO</v>
          </cell>
        </row>
        <row r="887">
          <cell r="A887" t="str">
            <v>MIRADOLO TERME</v>
          </cell>
        </row>
        <row r="888">
          <cell r="A888" t="str">
            <v>MISANO DI GERA D'ADDA</v>
          </cell>
        </row>
        <row r="889">
          <cell r="A889" t="str">
            <v>MISINTO</v>
          </cell>
        </row>
        <row r="890">
          <cell r="A890" t="str">
            <v>MISSAGLIA</v>
          </cell>
        </row>
        <row r="891">
          <cell r="A891" t="str">
            <v>MOGGIO</v>
          </cell>
        </row>
        <row r="892">
          <cell r="A892" t="str">
            <v>MOGLIA</v>
          </cell>
        </row>
        <row r="893">
          <cell r="A893" t="str">
            <v>MOIO DE'CALVI</v>
          </cell>
        </row>
        <row r="894">
          <cell r="A894" t="str">
            <v>MOLTENO</v>
          </cell>
        </row>
        <row r="895">
          <cell r="A895" t="str">
            <v>MOLTRASIO</v>
          </cell>
        </row>
        <row r="896">
          <cell r="A896" t="str">
            <v>MONASTEROLO DEL CASTELLO</v>
          </cell>
        </row>
        <row r="897">
          <cell r="A897" t="str">
            <v>MONGUZZO</v>
          </cell>
        </row>
        <row r="898">
          <cell r="A898" t="str">
            <v>MONIGA DEL GARDA</v>
          </cell>
        </row>
        <row r="899">
          <cell r="A899" t="str">
            <v>MONNO</v>
          </cell>
        </row>
        <row r="900">
          <cell r="A900" t="str">
            <v>MONTAGNA IN VALTELLINA</v>
          </cell>
        </row>
        <row r="901">
          <cell r="A901" t="str">
            <v>MONTALTO PAVESE</v>
          </cell>
        </row>
        <row r="902">
          <cell r="A902" t="str">
            <v>MONTANASO LOMBARDO</v>
          </cell>
        </row>
        <row r="903">
          <cell r="A903" t="str">
            <v>MONTANO LUCINO</v>
          </cell>
        </row>
        <row r="904">
          <cell r="A904" t="str">
            <v>MONTE CREMASCO</v>
          </cell>
        </row>
        <row r="905">
          <cell r="A905" t="str">
            <v>MONTE ISOLA</v>
          </cell>
        </row>
        <row r="906">
          <cell r="A906" t="str">
            <v>MONTE MARENZO</v>
          </cell>
        </row>
        <row r="907">
          <cell r="A907" t="str">
            <v>MONTEBELLO DELLA BATTAGLIA</v>
          </cell>
        </row>
        <row r="908">
          <cell r="A908" t="str">
            <v>MONTECALVO VERSIGGIA</v>
          </cell>
        </row>
        <row r="909">
          <cell r="A909" t="str">
            <v>MONTEGRINO VALTRAVAGLIA</v>
          </cell>
        </row>
        <row r="910">
          <cell r="A910" t="str">
            <v>MONTELLO</v>
          </cell>
        </row>
        <row r="911">
          <cell r="A911" t="str">
            <v>MONTEMEZZO</v>
          </cell>
        </row>
        <row r="912">
          <cell r="A912" t="str">
            <v>MONTESCANO</v>
          </cell>
        </row>
        <row r="913">
          <cell r="A913" t="str">
            <v>MONTESEGALE</v>
          </cell>
        </row>
        <row r="914">
          <cell r="A914" t="str">
            <v>MONTEVECCHIA</v>
          </cell>
        </row>
        <row r="915">
          <cell r="A915" t="str">
            <v>MONTICELLI BRUSATI</v>
          </cell>
        </row>
        <row r="916">
          <cell r="A916" t="str">
            <v>MONTICELLI PAVESE</v>
          </cell>
        </row>
        <row r="917">
          <cell r="A917" t="str">
            <v>MONTICELLO BRIANZA</v>
          </cell>
        </row>
        <row r="918">
          <cell r="A918" t="str">
            <v>MONTICHIARI</v>
          </cell>
        </row>
        <row r="919">
          <cell r="A919" t="str">
            <v>MONTIRONE</v>
          </cell>
        </row>
        <row r="920">
          <cell r="A920" t="str">
            <v>MONTODINE</v>
          </cell>
        </row>
        <row r="921">
          <cell r="A921" t="str">
            <v>MONTONALE ALTO (FR.DESENZANO GARDA)</v>
          </cell>
        </row>
        <row r="922">
          <cell r="A922" t="str">
            <v>MONTONALE BASSO(FR.DESENZANO GARDA)</v>
          </cell>
        </row>
        <row r="923">
          <cell r="A923" t="str">
            <v>MONTORFANO</v>
          </cell>
        </row>
        <row r="924">
          <cell r="A924" t="str">
            <v>MONTU' BECCARIA</v>
          </cell>
        </row>
        <row r="925">
          <cell r="A925" t="str">
            <v>MONVALLE</v>
          </cell>
        </row>
        <row r="926">
          <cell r="A926" t="str">
            <v>MONZA</v>
          </cell>
        </row>
        <row r="927">
          <cell r="A927" t="str">
            <v>MONZAMBANO</v>
          </cell>
        </row>
        <row r="928">
          <cell r="A928" t="str">
            <v>MORAZZONE</v>
          </cell>
        </row>
        <row r="929">
          <cell r="A929" t="str">
            <v>MORBEGNO</v>
          </cell>
        </row>
        <row r="930">
          <cell r="A930" t="str">
            <v>MORENGO</v>
          </cell>
        </row>
        <row r="931">
          <cell r="A931" t="str">
            <v>MORIMONDO</v>
          </cell>
        </row>
        <row r="932">
          <cell r="A932" t="str">
            <v>MORNAGO</v>
          </cell>
        </row>
        <row r="933">
          <cell r="A933" t="str">
            <v>MORNICO AL SERIO</v>
          </cell>
        </row>
        <row r="934">
          <cell r="A934" t="str">
            <v>MORNICO LOSANA</v>
          </cell>
        </row>
        <row r="935">
          <cell r="A935" t="str">
            <v>MORTARA</v>
          </cell>
        </row>
        <row r="936">
          <cell r="A936" t="str">
            <v>MORTERONE</v>
          </cell>
        </row>
        <row r="937">
          <cell r="A937" t="str">
            <v>MOSCAZZANO</v>
          </cell>
        </row>
        <row r="938">
          <cell r="A938" t="str">
            <v>MOTTA BALUFFI</v>
          </cell>
        </row>
        <row r="939">
          <cell r="A939" t="str">
            <v>MOTTA VISCONTI</v>
          </cell>
        </row>
        <row r="940">
          <cell r="A940" t="str">
            <v>MOTTEGGIANA</v>
          </cell>
        </row>
        <row r="941">
          <cell r="A941" t="str">
            <v>MOZZANICA</v>
          </cell>
        </row>
        <row r="942">
          <cell r="A942" t="str">
            <v>MOZZATE</v>
          </cell>
        </row>
        <row r="943">
          <cell r="A943" t="str">
            <v>MOZZO</v>
          </cell>
        </row>
        <row r="944">
          <cell r="A944" t="str">
            <v>MUGGIO'</v>
          </cell>
        </row>
        <row r="945">
          <cell r="A945" t="str">
            <v>MULAZZANO</v>
          </cell>
        </row>
        <row r="946">
          <cell r="A946" t="str">
            <v>MURA</v>
          </cell>
        </row>
        <row r="947">
          <cell r="A947" t="str">
            <v>MUSCOLINE</v>
          </cell>
        </row>
        <row r="948">
          <cell r="A948" t="str">
            <v>MUSSO</v>
          </cell>
        </row>
        <row r="949">
          <cell r="A949" t="str">
            <v>NAVE</v>
          </cell>
        </row>
        <row r="950">
          <cell r="A950" t="str">
            <v>NEMBRO</v>
          </cell>
        </row>
        <row r="951">
          <cell r="A951" t="str">
            <v>NERVIANO</v>
          </cell>
        </row>
        <row r="952">
          <cell r="A952" t="str">
            <v>NESSO</v>
          </cell>
        </row>
        <row r="953">
          <cell r="A953" t="str">
            <v>NIARDO</v>
          </cell>
        </row>
        <row r="954">
          <cell r="A954" t="str">
            <v>NIBIONNO</v>
          </cell>
        </row>
        <row r="955">
          <cell r="A955" t="str">
            <v>NICORVO</v>
          </cell>
        </row>
        <row r="956">
          <cell r="A956" t="str">
            <v>NOSATE</v>
          </cell>
        </row>
        <row r="957">
          <cell r="A957" t="str">
            <v>NOVA MILANESE</v>
          </cell>
        </row>
        <row r="958">
          <cell r="A958" t="str">
            <v>NOVATE MEZZOLA</v>
          </cell>
        </row>
        <row r="959">
          <cell r="A959" t="str">
            <v>NOVATE MILANESE</v>
          </cell>
        </row>
        <row r="960">
          <cell r="A960" t="str">
            <v>NOVEDRATE</v>
          </cell>
        </row>
        <row r="961">
          <cell r="A961" t="str">
            <v>NOVIGLIO</v>
          </cell>
        </row>
        <row r="962">
          <cell r="A962" t="str">
            <v>NUVOLENTO</v>
          </cell>
        </row>
        <row r="963">
          <cell r="A963" t="str">
            <v>NUVOLERA</v>
          </cell>
        </row>
        <row r="964">
          <cell r="A964" t="str">
            <v>ODOLO</v>
          </cell>
        </row>
        <row r="965">
          <cell r="A965" t="str">
            <v>OFFANENGO</v>
          </cell>
        </row>
        <row r="966">
          <cell r="A966" t="str">
            <v>OFFLAGA</v>
          </cell>
        </row>
        <row r="967">
          <cell r="A967" t="str">
            <v>OGGIONA CON SANTO STEFANO</v>
          </cell>
        </row>
        <row r="968">
          <cell r="A968" t="str">
            <v>OGGIONO</v>
          </cell>
        </row>
        <row r="969">
          <cell r="A969" t="str">
            <v>OLEVANO DI LOMELLINA</v>
          </cell>
        </row>
        <row r="970">
          <cell r="A970" t="str">
            <v>OLGIATE COMASCO</v>
          </cell>
        </row>
        <row r="971">
          <cell r="A971" t="str">
            <v>OLGIATE MOLGORA</v>
          </cell>
        </row>
        <row r="972">
          <cell r="A972" t="str">
            <v>OLGIATE OLONA</v>
          </cell>
        </row>
        <row r="973">
          <cell r="A973" t="str">
            <v>OLGINATE</v>
          </cell>
        </row>
        <row r="974">
          <cell r="A974" t="str">
            <v>OLIVA GESSI</v>
          </cell>
        </row>
        <row r="975">
          <cell r="A975" t="str">
            <v>OLIVETO LARIO</v>
          </cell>
        </row>
        <row r="976">
          <cell r="A976" t="str">
            <v>OLMENETA</v>
          </cell>
        </row>
        <row r="977">
          <cell r="A977" t="str">
            <v>OLMO AL BREMBO</v>
          </cell>
        </row>
        <row r="978">
          <cell r="A978" t="str">
            <v>OLTRE IL COLLE</v>
          </cell>
        </row>
        <row r="979">
          <cell r="A979" t="str">
            <v>OLTRESSENDA ALTA</v>
          </cell>
        </row>
        <row r="980">
          <cell r="A980" t="str">
            <v>OLTRONA DI SAN MAMETTE</v>
          </cell>
        </row>
        <row r="981">
          <cell r="A981" t="str">
            <v>OME</v>
          </cell>
        </row>
        <row r="982">
          <cell r="A982" t="str">
            <v>ONETA</v>
          </cell>
        </row>
        <row r="983">
          <cell r="A983" t="str">
            <v>ONO SAN PIETRO</v>
          </cell>
        </row>
        <row r="984">
          <cell r="A984" t="str">
            <v>ONORE</v>
          </cell>
        </row>
        <row r="985">
          <cell r="A985" t="str">
            <v>OPERA</v>
          </cell>
        </row>
        <row r="986">
          <cell r="A986" t="str">
            <v>ORIGGIO</v>
          </cell>
        </row>
        <row r="987">
          <cell r="A987" t="str">
            <v>ORINO</v>
          </cell>
        </row>
        <row r="988">
          <cell r="A988" t="str">
            <v>ORIO AL SERIO</v>
          </cell>
        </row>
        <row r="989">
          <cell r="A989" t="str">
            <v>ORIO LITTA</v>
          </cell>
        </row>
        <row r="990">
          <cell r="A990" t="str">
            <v>ORNAGO</v>
          </cell>
        </row>
        <row r="991">
          <cell r="A991" t="str">
            <v>ORNICA</v>
          </cell>
        </row>
        <row r="992">
          <cell r="A992" t="str">
            <v>ORSENIGO</v>
          </cell>
        </row>
        <row r="993">
          <cell r="A993" t="str">
            <v>ORZINUOVI</v>
          </cell>
        </row>
        <row r="994">
          <cell r="A994" t="str">
            <v>ORZIVECCHI</v>
          </cell>
        </row>
        <row r="995">
          <cell r="A995" t="str">
            <v>OSIO SOPRA</v>
          </cell>
        </row>
        <row r="996">
          <cell r="A996" t="str">
            <v>OSIO SOTTO</v>
          </cell>
        </row>
        <row r="997">
          <cell r="A997" t="str">
            <v>OSMATE</v>
          </cell>
        </row>
        <row r="998">
          <cell r="A998" t="str">
            <v>OSNAGO</v>
          </cell>
        </row>
        <row r="999">
          <cell r="A999" t="str">
            <v>OSPEDALETTO LODIGIANO</v>
          </cell>
        </row>
        <row r="1000">
          <cell r="A1000" t="str">
            <v>OSPITALETTO</v>
          </cell>
        </row>
        <row r="1001">
          <cell r="A1001" t="str">
            <v>OSSAGO LODIGIANO</v>
          </cell>
        </row>
        <row r="1002">
          <cell r="A1002" t="str">
            <v>OSSIMO</v>
          </cell>
        </row>
        <row r="1003">
          <cell r="A1003" t="str">
            <v>OSSONA</v>
          </cell>
        </row>
        <row r="1004">
          <cell r="A1004" t="str">
            <v>OSSUCCIO</v>
          </cell>
        </row>
        <row r="1005">
          <cell r="A1005" t="str">
            <v>OSTIANO</v>
          </cell>
        </row>
        <row r="1006">
          <cell r="A1006" t="str">
            <v>OSTIGLIA</v>
          </cell>
        </row>
        <row r="1007">
          <cell r="A1007" t="str">
            <v>OTTOBIANO</v>
          </cell>
        </row>
        <row r="1008">
          <cell r="A1008" t="str">
            <v>OZZERO</v>
          </cell>
        </row>
        <row r="1009">
          <cell r="A1009" t="str">
            <v>PADENGHE SUL GARDA</v>
          </cell>
        </row>
        <row r="1010">
          <cell r="A1010" t="str">
            <v>PADERNO D'ADDA</v>
          </cell>
        </row>
        <row r="1011">
          <cell r="A1011" t="str">
            <v>PADERNO DUGNANO</v>
          </cell>
        </row>
        <row r="1012">
          <cell r="A1012" t="str">
            <v>PADERNO FRANCIACORTA</v>
          </cell>
        </row>
        <row r="1013">
          <cell r="A1013" t="str">
            <v>PADERNO PONCHIELLI</v>
          </cell>
        </row>
        <row r="1014">
          <cell r="A1014" t="str">
            <v>PAGAZZANO</v>
          </cell>
        </row>
        <row r="1015">
          <cell r="A1015" t="str">
            <v>PAGNONA</v>
          </cell>
        </row>
        <row r="1016">
          <cell r="A1016" t="str">
            <v>PAISCO LOVENO</v>
          </cell>
        </row>
        <row r="1017">
          <cell r="A1017" t="str">
            <v>PAITONE</v>
          </cell>
        </row>
        <row r="1018">
          <cell r="A1018" t="str">
            <v>PALADINA</v>
          </cell>
        </row>
        <row r="1019">
          <cell r="A1019" t="str">
            <v>PALAZZAGO</v>
          </cell>
        </row>
        <row r="1020">
          <cell r="A1020" t="str">
            <v>PALAZZO PIGNANO</v>
          </cell>
        </row>
        <row r="1021">
          <cell r="A1021" t="str">
            <v>PALAZZOLO SULL'OGLIO</v>
          </cell>
        </row>
        <row r="1022">
          <cell r="A1022" t="str">
            <v>PALESTRO</v>
          </cell>
        </row>
        <row r="1023">
          <cell r="A1023" t="str">
            <v>PALOSCO</v>
          </cell>
        </row>
        <row r="1024">
          <cell r="A1024" t="str">
            <v>PANCARANA</v>
          </cell>
        </row>
        <row r="1025">
          <cell r="A1025" t="str">
            <v>PANDINO</v>
          </cell>
        </row>
        <row r="1026">
          <cell r="A1026" t="str">
            <v>PANTIGLIATE</v>
          </cell>
        </row>
        <row r="1027">
          <cell r="A1027" t="str">
            <v>PARABIAGO</v>
          </cell>
        </row>
        <row r="1028">
          <cell r="A1028" t="str">
            <v>PARATICO</v>
          </cell>
        </row>
        <row r="1029">
          <cell r="A1029" t="str">
            <v>PARE'</v>
          </cell>
        </row>
        <row r="1030">
          <cell r="A1030" t="str">
            <v>PARLASCO</v>
          </cell>
        </row>
        <row r="1031">
          <cell r="A1031" t="str">
            <v>PARONA</v>
          </cell>
        </row>
        <row r="1032">
          <cell r="A1032" t="str">
            <v>PARRE</v>
          </cell>
        </row>
        <row r="1033">
          <cell r="A1033" t="str">
            <v>PARZANICA</v>
          </cell>
        </row>
        <row r="1034">
          <cell r="A1034" t="str">
            <v>PASPARDO</v>
          </cell>
        </row>
        <row r="1035">
          <cell r="A1035" t="str">
            <v>PASSIRANO</v>
          </cell>
        </row>
        <row r="1036">
          <cell r="A1036" t="str">
            <v>PASTURO</v>
          </cell>
        </row>
        <row r="1037">
          <cell r="A1037" t="str">
            <v>PAULLO</v>
          </cell>
        </row>
        <row r="1038">
          <cell r="A1038" t="str">
            <v>PAVIA</v>
          </cell>
        </row>
        <row r="1039">
          <cell r="A1039" t="str">
            <v>PAVONE DEL MELLA</v>
          </cell>
        </row>
        <row r="1040">
          <cell r="A1040" t="str">
            <v>PEDESINA</v>
          </cell>
        </row>
        <row r="1041">
          <cell r="A1041" t="str">
            <v>PEDRENGO</v>
          </cell>
        </row>
        <row r="1042">
          <cell r="A1042" t="str">
            <v>PEGLIO</v>
          </cell>
        </row>
        <row r="1043">
          <cell r="A1043" t="str">
            <v>PEGOGNAGA</v>
          </cell>
        </row>
        <row r="1044">
          <cell r="A1044" t="str">
            <v>PEIA</v>
          </cell>
        </row>
        <row r="1045">
          <cell r="A1045" t="str">
            <v>PELLIO INTELVI</v>
          </cell>
        </row>
        <row r="1046">
          <cell r="A1046" t="str">
            <v>PEREGO</v>
          </cell>
        </row>
        <row r="1047">
          <cell r="A1047" t="str">
            <v>PERLEDO</v>
          </cell>
        </row>
        <row r="1048">
          <cell r="A1048" t="str">
            <v>PERO</v>
          </cell>
        </row>
        <row r="1049">
          <cell r="A1049" t="str">
            <v>PERSICO DOSIMO</v>
          </cell>
        </row>
        <row r="1050">
          <cell r="A1050" t="str">
            <v>PERTICA ALTA</v>
          </cell>
        </row>
        <row r="1051">
          <cell r="A1051" t="str">
            <v>PERTICA BASSA</v>
          </cell>
        </row>
        <row r="1052">
          <cell r="A1052" t="str">
            <v>PESCAROLO ED UNITI</v>
          </cell>
        </row>
        <row r="1053">
          <cell r="A1053" t="str">
            <v>PESCATE</v>
          </cell>
        </row>
        <row r="1054">
          <cell r="A1054" t="str">
            <v>PESCHIERA BORROMEO</v>
          </cell>
        </row>
        <row r="1055">
          <cell r="A1055" t="str">
            <v>PESSANO CON BORNAGO</v>
          </cell>
        </row>
        <row r="1056">
          <cell r="A1056" t="str">
            <v>PESSINA CREMONESE</v>
          </cell>
        </row>
        <row r="1057">
          <cell r="A1057" t="str">
            <v>PEZZAZE</v>
          </cell>
        </row>
        <row r="1058">
          <cell r="A1058" t="str">
            <v>PEZZORO (FRAZ.DI TAVERNOLE MELLA)</v>
          </cell>
        </row>
        <row r="1059">
          <cell r="A1059" t="str">
            <v>PIADENA</v>
          </cell>
        </row>
        <row r="1060">
          <cell r="A1060" t="str">
            <v>PIAN CAMUNO</v>
          </cell>
        </row>
        <row r="1061">
          <cell r="A1061" t="str">
            <v>PIANCOGNO</v>
          </cell>
        </row>
        <row r="1062">
          <cell r="A1062" t="str">
            <v>PIANELLO DEL LARIO</v>
          </cell>
        </row>
        <row r="1063">
          <cell r="A1063" t="str">
            <v>PIANENGO</v>
          </cell>
        </row>
        <row r="1064">
          <cell r="A1064" t="str">
            <v>PIANICO</v>
          </cell>
        </row>
        <row r="1065">
          <cell r="A1065" t="str">
            <v>PIANTEDO</v>
          </cell>
        </row>
        <row r="1066">
          <cell r="A1066" t="str">
            <v>PIARIO</v>
          </cell>
        </row>
        <row r="1067">
          <cell r="A1067" t="str">
            <v>PIATEDA</v>
          </cell>
        </row>
        <row r="1068">
          <cell r="A1068" t="str">
            <v>PIAZZA BREMBANA</v>
          </cell>
        </row>
        <row r="1069">
          <cell r="A1069" t="str">
            <v>PIAZZATORRE</v>
          </cell>
        </row>
        <row r="1070">
          <cell r="A1070" t="str">
            <v>PIAZZOLO</v>
          </cell>
        </row>
        <row r="1071">
          <cell r="A1071" t="str">
            <v>PIERANICA</v>
          </cell>
        </row>
        <row r="1072">
          <cell r="A1072" t="str">
            <v>PIETRA DE'GIORGI</v>
          </cell>
        </row>
        <row r="1073">
          <cell r="A1073" t="str">
            <v>PIEVE ALBIGNOLA</v>
          </cell>
        </row>
        <row r="1074">
          <cell r="A1074" t="str">
            <v>PIEVE D'OLMI</v>
          </cell>
        </row>
        <row r="1075">
          <cell r="A1075" t="str">
            <v>PIEVE DEL CAIRO</v>
          </cell>
        </row>
        <row r="1076">
          <cell r="A1076" t="str">
            <v>PIEVE DI CORIANO</v>
          </cell>
        </row>
        <row r="1077">
          <cell r="A1077" t="str">
            <v>PIEVE EMANUELE</v>
          </cell>
        </row>
        <row r="1078">
          <cell r="A1078" t="str">
            <v>PIEVE FISSIRAGA</v>
          </cell>
        </row>
        <row r="1079">
          <cell r="A1079" t="str">
            <v>PIEVE PORTO MORONE</v>
          </cell>
        </row>
        <row r="1080">
          <cell r="A1080" t="str">
            <v>PIEVE SAN GIACOMO</v>
          </cell>
        </row>
        <row r="1081">
          <cell r="A1081" t="str">
            <v>PIGRA</v>
          </cell>
        </row>
        <row r="1082">
          <cell r="A1082" t="str">
            <v>PINAROLO PO</v>
          </cell>
        </row>
        <row r="1083">
          <cell r="A1083" t="str">
            <v>PINO SULLA SPONDA DEL LAGO MAGGIORE</v>
          </cell>
        </row>
        <row r="1084">
          <cell r="A1084" t="str">
            <v>PIOLTELLO</v>
          </cell>
        </row>
        <row r="1085">
          <cell r="A1085" t="str">
            <v>PISOGNE</v>
          </cell>
        </row>
        <row r="1086">
          <cell r="A1086" t="str">
            <v>PIUBEGA</v>
          </cell>
        </row>
        <row r="1087">
          <cell r="A1087" t="str">
            <v>PIURO</v>
          </cell>
        </row>
        <row r="1088">
          <cell r="A1088" t="str">
            <v>PIZZALE</v>
          </cell>
        </row>
        <row r="1089">
          <cell r="A1089" t="str">
            <v>PIZZIGHETTONE</v>
          </cell>
        </row>
        <row r="1090">
          <cell r="A1090" t="str">
            <v>PLESIO</v>
          </cell>
        </row>
        <row r="1091">
          <cell r="A1091" t="str">
            <v>POGGIO RUSCO</v>
          </cell>
        </row>
        <row r="1092">
          <cell r="A1092" t="str">
            <v>POGGIRIDENTI</v>
          </cell>
        </row>
        <row r="1093">
          <cell r="A1093" t="str">
            <v>POGLIANO MILANESE</v>
          </cell>
        </row>
        <row r="1094">
          <cell r="A1094" t="str">
            <v>POGNANA LARIO</v>
          </cell>
        </row>
        <row r="1095">
          <cell r="A1095" t="str">
            <v>POGNANO</v>
          </cell>
        </row>
        <row r="1096">
          <cell r="A1096" t="str">
            <v>POLAVENO</v>
          </cell>
        </row>
        <row r="1097">
          <cell r="A1097" t="str">
            <v>POLPENAZZE DEL GARDA</v>
          </cell>
        </row>
        <row r="1098">
          <cell r="A1098" t="str">
            <v>POMPIANO</v>
          </cell>
        </row>
        <row r="1099">
          <cell r="A1099" t="str">
            <v>POMPONESCO</v>
          </cell>
        </row>
        <row r="1100">
          <cell r="A1100" t="str">
            <v>PONCARALE</v>
          </cell>
        </row>
        <row r="1101">
          <cell r="A1101" t="str">
            <v>PONNA</v>
          </cell>
        </row>
        <row r="1102">
          <cell r="A1102" t="str">
            <v>PONTE DI LEGNO</v>
          </cell>
        </row>
        <row r="1103">
          <cell r="A1103" t="str">
            <v>PONTE IN VALTELLINA</v>
          </cell>
        </row>
        <row r="1104">
          <cell r="A1104" t="str">
            <v>PONTE LAMBRO</v>
          </cell>
        </row>
        <row r="1105">
          <cell r="A1105" t="str">
            <v>PONTE NIZZA</v>
          </cell>
        </row>
        <row r="1106">
          <cell r="A1106" t="str">
            <v>PONTE NOSSA</v>
          </cell>
        </row>
        <row r="1107">
          <cell r="A1107" t="str">
            <v>PONTE SAN PIETRO</v>
          </cell>
        </row>
        <row r="1108">
          <cell r="A1108" t="str">
            <v>PONTERANICA</v>
          </cell>
        </row>
        <row r="1109">
          <cell r="A1109" t="str">
            <v>PONTEVICO</v>
          </cell>
        </row>
        <row r="1110">
          <cell r="A1110" t="str">
            <v>PONTI SUL MINCIO</v>
          </cell>
        </row>
        <row r="1111">
          <cell r="A1111" t="str">
            <v>PONTIDA</v>
          </cell>
        </row>
        <row r="1112">
          <cell r="A1112" t="str">
            <v>PONTIROLO NUOVO</v>
          </cell>
        </row>
        <row r="1113">
          <cell r="A1113" t="str">
            <v>PONTOGLIO</v>
          </cell>
        </row>
        <row r="1114">
          <cell r="A1114" t="str">
            <v>PORLEZZA</v>
          </cell>
        </row>
        <row r="1115">
          <cell r="A1115" t="str">
            <v>PORTALBERA</v>
          </cell>
        </row>
        <row r="1116">
          <cell r="A1116" t="str">
            <v>PORTO CERESIO</v>
          </cell>
        </row>
        <row r="1117">
          <cell r="A1117" t="str">
            <v>PORTO MANTOVANO</v>
          </cell>
        </row>
        <row r="1118">
          <cell r="A1118" t="str">
            <v>PORTO VALTRAVAGLIA</v>
          </cell>
        </row>
        <row r="1119">
          <cell r="A1119" t="str">
            <v>POSTALESIO</v>
          </cell>
        </row>
        <row r="1120">
          <cell r="A1120" t="str">
            <v>POZZAGLIO ED UNITI</v>
          </cell>
        </row>
        <row r="1121">
          <cell r="A1121" t="str">
            <v>POZZO D'ADDA</v>
          </cell>
        </row>
        <row r="1122">
          <cell r="A1122" t="str">
            <v>POZZOLENGO</v>
          </cell>
        </row>
        <row r="1123">
          <cell r="A1123" t="str">
            <v>POZZUOLO MARTESANA</v>
          </cell>
        </row>
        <row r="1124">
          <cell r="A1124" t="str">
            <v>PRADALUNGA</v>
          </cell>
        </row>
        <row r="1125">
          <cell r="A1125" t="str">
            <v>PRALBOINO</v>
          </cell>
        </row>
        <row r="1126">
          <cell r="A1126" t="str">
            <v>PRATA CAMPORTACCIO</v>
          </cell>
        </row>
        <row r="1127">
          <cell r="A1127" t="str">
            <v>PREDORE</v>
          </cell>
        </row>
        <row r="1128">
          <cell r="A1128" t="str">
            <v>PREGNANA MILANESE</v>
          </cell>
        </row>
        <row r="1129">
          <cell r="A1129" t="str">
            <v>PREMANA</v>
          </cell>
        </row>
        <row r="1130">
          <cell r="A1130" t="str">
            <v>PREMENUGO</v>
          </cell>
        </row>
        <row r="1131">
          <cell r="A1131" t="str">
            <v>PREMOLO</v>
          </cell>
        </row>
        <row r="1132">
          <cell r="A1132" t="str">
            <v>PRESEGLIE</v>
          </cell>
        </row>
        <row r="1133">
          <cell r="A1133" t="str">
            <v>PRESEZZO</v>
          </cell>
        </row>
        <row r="1134">
          <cell r="A1134" t="str">
            <v>PRESTINE</v>
          </cell>
        </row>
        <row r="1135">
          <cell r="A1135" t="str">
            <v>PREVALLE</v>
          </cell>
        </row>
        <row r="1136">
          <cell r="A1136" t="str">
            <v>PRIMALUNA</v>
          </cell>
        </row>
        <row r="1137">
          <cell r="A1137" t="str">
            <v>PROSERPIO</v>
          </cell>
        </row>
        <row r="1138">
          <cell r="A1138" t="str">
            <v>PROVAGLIO D'ISEO</v>
          </cell>
        </row>
        <row r="1139">
          <cell r="A1139" t="str">
            <v>PROVAGLIO VAL SABBIA</v>
          </cell>
        </row>
        <row r="1140">
          <cell r="A1140" t="str">
            <v>PUEGNAGO SUL GARDA</v>
          </cell>
        </row>
        <row r="1141">
          <cell r="A1141" t="str">
            <v>PUMENENGO</v>
          </cell>
        </row>
        <row r="1142">
          <cell r="A1142" t="str">
            <v>PUSIANO</v>
          </cell>
        </row>
        <row r="1143">
          <cell r="A1143" t="str">
            <v>QUINGENTOLE</v>
          </cell>
        </row>
        <row r="1144">
          <cell r="A1144" t="str">
            <v>QUINTANO</v>
          </cell>
        </row>
        <row r="1145">
          <cell r="A1145" t="str">
            <v>QUINZANO D'OGLIO</v>
          </cell>
        </row>
        <row r="1146">
          <cell r="A1146" t="str">
            <v>QUISTELLO</v>
          </cell>
        </row>
        <row r="1147">
          <cell r="A1147" t="str">
            <v>RAMPONIO VERNA</v>
          </cell>
        </row>
        <row r="1148">
          <cell r="A1148" t="str">
            <v>RANCIO VALCUVIA</v>
          </cell>
        </row>
        <row r="1149">
          <cell r="A1149" t="str">
            <v>RANCO</v>
          </cell>
        </row>
        <row r="1150">
          <cell r="A1150" t="str">
            <v>RANICA</v>
          </cell>
        </row>
        <row r="1151">
          <cell r="A1151" t="str">
            <v>RANZANICO</v>
          </cell>
        </row>
        <row r="1152">
          <cell r="A1152" t="str">
            <v>RASURA</v>
          </cell>
        </row>
        <row r="1153">
          <cell r="A1153" t="str">
            <v>REA</v>
          </cell>
        </row>
        <row r="1154">
          <cell r="A1154" t="str">
            <v>REDAVALLE</v>
          </cell>
        </row>
        <row r="1155">
          <cell r="A1155" t="str">
            <v>REDONDESCO</v>
          </cell>
        </row>
        <row r="1156">
          <cell r="A1156" t="str">
            <v>REMEDELLO</v>
          </cell>
        </row>
        <row r="1157">
          <cell r="A1157" t="str">
            <v>RENATE</v>
          </cell>
        </row>
        <row r="1158">
          <cell r="A1158" t="str">
            <v>RESCALDA</v>
          </cell>
        </row>
        <row r="1159">
          <cell r="A1159" t="str">
            <v>RESCALDINA</v>
          </cell>
        </row>
        <row r="1160">
          <cell r="A1160" t="str">
            <v>RETORBIDO</v>
          </cell>
        </row>
        <row r="1161">
          <cell r="A1161" t="str">
            <v>REVERE</v>
          </cell>
        </row>
        <row r="1162">
          <cell r="A1162" t="str">
            <v>REZZAGO</v>
          </cell>
        </row>
        <row r="1163">
          <cell r="A1163" t="str">
            <v>REZZATO</v>
          </cell>
        </row>
        <row r="1164">
          <cell r="A1164" t="str">
            <v>RHO</v>
          </cell>
        </row>
        <row r="1165">
          <cell r="A1165" t="str">
            <v>RICENGO</v>
          </cell>
        </row>
        <row r="1166">
          <cell r="A1166" t="str">
            <v>RIPALTA ARPINA</v>
          </cell>
        </row>
        <row r="1167">
          <cell r="A1167" t="str">
            <v>RIPALTA CREMASCA</v>
          </cell>
        </row>
        <row r="1168">
          <cell r="A1168" t="str">
            <v>RIPALTA GUERINA</v>
          </cell>
        </row>
        <row r="1169">
          <cell r="A1169" t="str">
            <v>RIVA DI SOLTO</v>
          </cell>
        </row>
        <row r="1170">
          <cell r="A1170" t="str">
            <v>RIVANAZZANO</v>
          </cell>
        </row>
        <row r="1171">
          <cell r="A1171" t="str">
            <v>RIVAROLO DEL RE ED UNITI</v>
          </cell>
        </row>
        <row r="1172">
          <cell r="A1172" t="str">
            <v>RIVAROLO MANTOVANO</v>
          </cell>
        </row>
        <row r="1173">
          <cell r="A1173" t="str">
            <v>RIVOLTA D'ADDA</v>
          </cell>
        </row>
        <row r="1174">
          <cell r="A1174" t="str">
            <v>ROBBIATE</v>
          </cell>
        </row>
        <row r="1175">
          <cell r="A1175" t="str">
            <v>ROBBIO</v>
          </cell>
        </row>
        <row r="1176">
          <cell r="A1176" t="str">
            <v>ROBECCHETTO CON INDUNO</v>
          </cell>
        </row>
        <row r="1177">
          <cell r="A1177" t="str">
            <v>ROBECCO D'OGLIO</v>
          </cell>
        </row>
        <row r="1178">
          <cell r="A1178" t="str">
            <v>ROBECCO PAVESE</v>
          </cell>
        </row>
        <row r="1179">
          <cell r="A1179" t="str">
            <v>ROBECCO SUL NAVIGLIO</v>
          </cell>
        </row>
        <row r="1180">
          <cell r="A1180" t="str">
            <v>ROCCA DE'GIORGI</v>
          </cell>
        </row>
        <row r="1181">
          <cell r="A1181" t="str">
            <v>ROCCA SUSELLA</v>
          </cell>
        </row>
        <row r="1182">
          <cell r="A1182" t="str">
            <v>ROCCAFRANCA</v>
          </cell>
        </row>
        <row r="1183">
          <cell r="A1183" t="str">
            <v>RODANO</v>
          </cell>
        </row>
        <row r="1184">
          <cell r="A1184" t="str">
            <v>RODENGO-SAIANO</v>
          </cell>
        </row>
        <row r="1185">
          <cell r="A1185" t="str">
            <v>RODERO</v>
          </cell>
        </row>
        <row r="1186">
          <cell r="A1186" t="str">
            <v>RODIGO</v>
          </cell>
        </row>
        <row r="1187">
          <cell r="A1187" t="str">
            <v>ROE' VOLCIANO</v>
          </cell>
        </row>
        <row r="1188">
          <cell r="A1188" t="str">
            <v>ROGENO</v>
          </cell>
        </row>
        <row r="1189">
          <cell r="A1189" t="str">
            <v>ROGNANO</v>
          </cell>
        </row>
        <row r="1190">
          <cell r="A1190" t="str">
            <v>ROGNO</v>
          </cell>
        </row>
        <row r="1191">
          <cell r="A1191" t="str">
            <v>ROGOLO</v>
          </cell>
        </row>
        <row r="1192">
          <cell r="A1192" t="str">
            <v>ROMAGNESE</v>
          </cell>
        </row>
        <row r="1193">
          <cell r="A1193" t="str">
            <v>ROMANENGO</v>
          </cell>
        </row>
        <row r="1194">
          <cell r="A1194" t="str">
            <v>ROMANO DI LOMBARDIA</v>
          </cell>
        </row>
        <row r="1195">
          <cell r="A1195" t="str">
            <v>RONAGO</v>
          </cell>
        </row>
        <row r="1196">
          <cell r="A1196" t="str">
            <v>RONCADELLE</v>
          </cell>
        </row>
        <row r="1197">
          <cell r="A1197" t="str">
            <v>RONCARO</v>
          </cell>
        </row>
        <row r="1198">
          <cell r="A1198" t="str">
            <v>RONCELLO</v>
          </cell>
        </row>
        <row r="1199">
          <cell r="A1199" t="str">
            <v>RONCO BRIANTINO</v>
          </cell>
        </row>
        <row r="1200">
          <cell r="A1200" t="str">
            <v>RONCOBELLO</v>
          </cell>
        </row>
        <row r="1201">
          <cell r="A1201" t="str">
            <v>RONCOFERRARO</v>
          </cell>
        </row>
        <row r="1202">
          <cell r="A1202" t="str">
            <v>RONCOLA</v>
          </cell>
        </row>
        <row r="1203">
          <cell r="A1203" t="str">
            <v>ROSASCO</v>
          </cell>
        </row>
        <row r="1204">
          <cell r="A1204" t="str">
            <v>ROSATE</v>
          </cell>
        </row>
        <row r="1205">
          <cell r="A1205" t="str">
            <v>ROTA D'IMAGNA</v>
          </cell>
        </row>
        <row r="1206">
          <cell r="A1206" t="str">
            <v>ROVAGNATE</v>
          </cell>
        </row>
        <row r="1207">
          <cell r="A1207" t="str">
            <v>ROVATO</v>
          </cell>
        </row>
        <row r="1208">
          <cell r="A1208" t="str">
            <v>ROVELLASCA</v>
          </cell>
        </row>
        <row r="1209">
          <cell r="A1209" t="str">
            <v>ROVELLO PORRO</v>
          </cell>
        </row>
        <row r="1210">
          <cell r="A1210" t="str">
            <v>ROVERBELLA</v>
          </cell>
        </row>
        <row r="1211">
          <cell r="A1211" t="str">
            <v>ROVESCALA</v>
          </cell>
        </row>
        <row r="1212">
          <cell r="A1212" t="str">
            <v>ROVETTA</v>
          </cell>
        </row>
        <row r="1213">
          <cell r="A1213" t="str">
            <v>ROZZANO</v>
          </cell>
        </row>
        <row r="1214">
          <cell r="A1214" t="str">
            <v>RUDIANO</v>
          </cell>
        </row>
        <row r="1215">
          <cell r="A1215" t="str">
            <v>RUINO</v>
          </cell>
        </row>
        <row r="1216">
          <cell r="A1216" t="str">
            <v>S.PIETRO (FRAZ.DI DESENZANO GARDA)</v>
          </cell>
        </row>
        <row r="1217">
          <cell r="A1217" t="str">
            <v>S.PROSPERO (FRAZ.DI SUZZARA)</v>
          </cell>
        </row>
        <row r="1218">
          <cell r="A1218" t="str">
            <v>SABBIO CHIESE</v>
          </cell>
        </row>
        <row r="1219">
          <cell r="A1219" t="str">
            <v>SABBIONETA</v>
          </cell>
        </row>
        <row r="1220">
          <cell r="A1220" t="str">
            <v>SAILETTO (FRAZ.DI MOTTEGGIANA)</v>
          </cell>
        </row>
        <row r="1221">
          <cell r="A1221" t="str">
            <v>SALA COMACINA</v>
          </cell>
        </row>
        <row r="1222">
          <cell r="A1222" t="str">
            <v>SALE MARASINO</v>
          </cell>
        </row>
        <row r="1223">
          <cell r="A1223" t="str">
            <v>SALERANO SUL LAMBRO</v>
          </cell>
        </row>
        <row r="1224">
          <cell r="A1224" t="str">
            <v>SALO'</v>
          </cell>
        </row>
        <row r="1225">
          <cell r="A1225" t="str">
            <v>SALTRIO</v>
          </cell>
        </row>
        <row r="1226">
          <cell r="A1226" t="str">
            <v>SALVIROLA</v>
          </cell>
        </row>
        <row r="1227">
          <cell r="A1227" t="str">
            <v>SAMARATE</v>
          </cell>
        </row>
        <row r="1228">
          <cell r="A1228" t="str">
            <v>SAMOLACO</v>
          </cell>
        </row>
        <row r="1229">
          <cell r="A1229" t="str">
            <v>SAN BARTOLOMEO VAL CAVARGNA</v>
          </cell>
        </row>
        <row r="1230">
          <cell r="A1230" t="str">
            <v>SAN BASSANO</v>
          </cell>
        </row>
        <row r="1231">
          <cell r="A1231" t="str">
            <v>SAN BENEDETTO PO</v>
          </cell>
        </row>
        <row r="1232">
          <cell r="A1232" t="str">
            <v>SAN CIPRIANO PO</v>
          </cell>
        </row>
        <row r="1233">
          <cell r="A1233" t="str">
            <v>SAN COLOMBANO AL LAMBRO</v>
          </cell>
        </row>
        <row r="1234">
          <cell r="A1234" t="str">
            <v>SAN DAMIANO AL COLLE</v>
          </cell>
        </row>
        <row r="1235">
          <cell r="A1235" t="str">
            <v>SAN DANIELE PO</v>
          </cell>
        </row>
        <row r="1236">
          <cell r="A1236" t="str">
            <v>SAN DONATO MILANESE</v>
          </cell>
        </row>
        <row r="1237">
          <cell r="A1237" t="str">
            <v>SAN FEDELE INTELVI</v>
          </cell>
        </row>
        <row r="1238">
          <cell r="A1238" t="str">
            <v>SAN FELICE DEL BENACO</v>
          </cell>
        </row>
        <row r="1239">
          <cell r="A1239" t="str">
            <v>SAN FERMO DELLA BATTAGLIA</v>
          </cell>
        </row>
        <row r="1240">
          <cell r="A1240" t="str">
            <v>SAN FIORANO</v>
          </cell>
        </row>
        <row r="1241">
          <cell r="A1241" t="str">
            <v>SAN GENESIO ED UNITI</v>
          </cell>
        </row>
        <row r="1242">
          <cell r="A1242" t="str">
            <v>SAN GERVASIO BRESCIANO</v>
          </cell>
        </row>
        <row r="1243">
          <cell r="A1243" t="str">
            <v>SAN GIACOMO DELLE SEGNATE</v>
          </cell>
        </row>
        <row r="1244">
          <cell r="A1244" t="str">
            <v>SAN GIACOMO FILIPPO</v>
          </cell>
        </row>
        <row r="1245">
          <cell r="A1245" t="str">
            <v>SAN GIORGIO DI LOMELLINA</v>
          </cell>
        </row>
        <row r="1246">
          <cell r="A1246" t="str">
            <v>SAN GIORGIO DI MANTOVA</v>
          </cell>
        </row>
        <row r="1247">
          <cell r="A1247" t="str">
            <v>SAN GIORGIO SU LEGNANO</v>
          </cell>
        </row>
        <row r="1248">
          <cell r="A1248" t="str">
            <v>SAN GIOVANNI BIANCO</v>
          </cell>
        </row>
        <row r="1249">
          <cell r="A1249" t="str">
            <v>SAN GIOVANNI DEL DOSSO</v>
          </cell>
        </row>
        <row r="1250">
          <cell r="A1250" t="str">
            <v>SAN GIOVANNI IN CROCE</v>
          </cell>
        </row>
        <row r="1251">
          <cell r="A1251" t="str">
            <v>SAN GIULIANO MILANESE</v>
          </cell>
        </row>
        <row r="1252">
          <cell r="A1252" t="str">
            <v>SAN MARTINO DALL'ARGINE</v>
          </cell>
        </row>
        <row r="1253">
          <cell r="A1253" t="str">
            <v>SAN MARTINO DEL LAGO</v>
          </cell>
        </row>
        <row r="1254">
          <cell r="A1254" t="str">
            <v>SAN MARTINO IN STRADA</v>
          </cell>
        </row>
        <row r="1255">
          <cell r="A1255" t="str">
            <v>SAN MARTINO SICCOMARIO</v>
          </cell>
        </row>
        <row r="1256">
          <cell r="A1256" t="str">
            <v>SAN NAZZARO VAL CAVARGNA</v>
          </cell>
        </row>
        <row r="1257">
          <cell r="A1257" t="str">
            <v>SAN PAOLO</v>
          </cell>
        </row>
        <row r="1258">
          <cell r="A1258" t="str">
            <v>SAN PAOLO D'ARGON</v>
          </cell>
        </row>
        <row r="1259">
          <cell r="A1259" t="str">
            <v>SAN PELLEGRINO TERME</v>
          </cell>
        </row>
        <row r="1260">
          <cell r="A1260" t="str">
            <v>SAN ROCCO AL PORTO</v>
          </cell>
        </row>
        <row r="1261">
          <cell r="A1261" t="str">
            <v>SAN SIRO</v>
          </cell>
        </row>
        <row r="1262">
          <cell r="A1262" t="str">
            <v>SAN VITTORE OLONA</v>
          </cell>
        </row>
        <row r="1263">
          <cell r="A1263" t="str">
            <v>SAN ZENO NAVIGLIO</v>
          </cell>
        </row>
        <row r="1264">
          <cell r="A1264" t="str">
            <v>SAN ZENONE AL LAMBRO</v>
          </cell>
        </row>
        <row r="1265">
          <cell r="A1265" t="str">
            <v>SAN ZENONE AL PO</v>
          </cell>
        </row>
        <row r="1266">
          <cell r="A1266" t="str">
            <v>SANGIANO</v>
          </cell>
        </row>
        <row r="1267">
          <cell r="A1267" t="str">
            <v>SANNAZZARO DE'BURGONDI</v>
          </cell>
        </row>
        <row r="1268">
          <cell r="A1268" t="str">
            <v>SANT'ABBONDIO</v>
          </cell>
        </row>
        <row r="1269">
          <cell r="A1269" t="str">
            <v>SANT'ALESSIO CON VIALONE</v>
          </cell>
        </row>
        <row r="1270">
          <cell r="A1270" t="str">
            <v>SANT'ANGELO LODIGIANO</v>
          </cell>
        </row>
        <row r="1271">
          <cell r="A1271" t="str">
            <v>SANT'ANGELO LOMELLINA</v>
          </cell>
        </row>
        <row r="1272">
          <cell r="A1272" t="str">
            <v>SANT'OMOBONO IMAGNA</v>
          </cell>
        </row>
        <row r="1273">
          <cell r="A1273" t="str">
            <v>SANTA BRIGIDA</v>
          </cell>
        </row>
        <row r="1274">
          <cell r="A1274" t="str">
            <v>SANTA CRISTINA E BISSONE</v>
          </cell>
        </row>
        <row r="1275">
          <cell r="A1275" t="str">
            <v>SANTA GIULETTA</v>
          </cell>
        </row>
        <row r="1276">
          <cell r="A1276" t="str">
            <v>SANTA MARGHERITA DI STAFFORA</v>
          </cell>
        </row>
        <row r="1277">
          <cell r="A1277" t="str">
            <v>SANTA MARIA DELLA VERSA</v>
          </cell>
        </row>
        <row r="1278">
          <cell r="A1278" t="str">
            <v>SANTA MARIA HOE'</v>
          </cell>
        </row>
        <row r="1279">
          <cell r="A1279" t="str">
            <v>SANTA MARIA REZZONICO</v>
          </cell>
        </row>
        <row r="1280">
          <cell r="A1280" t="str">
            <v>SANTO STEFANO LODIGIANO</v>
          </cell>
        </row>
        <row r="1281">
          <cell r="A1281" t="str">
            <v>SANTO STEFANO TICINO</v>
          </cell>
        </row>
        <row r="1282">
          <cell r="A1282" t="str">
            <v>SAREZZO</v>
          </cell>
        </row>
        <row r="1283">
          <cell r="A1283" t="str">
            <v>SARNICO</v>
          </cell>
        </row>
        <row r="1284">
          <cell r="A1284" t="str">
            <v>SARONNO</v>
          </cell>
        </row>
        <row r="1285">
          <cell r="A1285" t="str">
            <v>SARTIRANA LOMELLINA</v>
          </cell>
        </row>
        <row r="1286">
          <cell r="A1286" t="str">
            <v>SAVIORE DELL'ADAMELLO</v>
          </cell>
        </row>
        <row r="1287">
          <cell r="A1287" t="str">
            <v>SCALDASOLE</v>
          </cell>
        </row>
        <row r="1288">
          <cell r="A1288" t="str">
            <v>SCANDOLARA RAVARA</v>
          </cell>
        </row>
        <row r="1289">
          <cell r="A1289" t="str">
            <v>SCANDOLARA RIPA D'OGLIO</v>
          </cell>
        </row>
        <row r="1290">
          <cell r="A1290" t="str">
            <v>SCANZOROSCIATE</v>
          </cell>
        </row>
        <row r="1291">
          <cell r="A1291" t="str">
            <v>SCHIGNANO</v>
          </cell>
        </row>
        <row r="1292">
          <cell r="A1292" t="str">
            <v>SCHILPARIO</v>
          </cell>
        </row>
        <row r="1293">
          <cell r="A1293" t="str">
            <v>SCHIVENOGLIA</v>
          </cell>
        </row>
        <row r="1294">
          <cell r="A1294" t="str">
            <v>SECUGNAGO</v>
          </cell>
        </row>
        <row r="1295">
          <cell r="A1295" t="str">
            <v>SEDRIANO</v>
          </cell>
        </row>
        <row r="1296">
          <cell r="A1296" t="str">
            <v>SEDRINA</v>
          </cell>
        </row>
        <row r="1297">
          <cell r="A1297" t="str">
            <v>SEGRATE</v>
          </cell>
        </row>
        <row r="1298">
          <cell r="A1298" t="str">
            <v>SELLERO</v>
          </cell>
        </row>
        <row r="1299">
          <cell r="A1299" t="str">
            <v>SELVINO</v>
          </cell>
        </row>
        <row r="1300">
          <cell r="A1300" t="str">
            <v>SEMIANA</v>
          </cell>
        </row>
        <row r="1301">
          <cell r="A1301" t="str">
            <v>SENAGO</v>
          </cell>
        </row>
        <row r="1302">
          <cell r="A1302" t="str">
            <v>SENIGA</v>
          </cell>
        </row>
        <row r="1303">
          <cell r="A1303" t="str">
            <v>SENNA COMASCO</v>
          </cell>
        </row>
        <row r="1304">
          <cell r="A1304" t="str">
            <v>SENNA LODIGIANA</v>
          </cell>
        </row>
        <row r="1305">
          <cell r="A1305" t="str">
            <v>SEREGNO</v>
          </cell>
        </row>
        <row r="1306">
          <cell r="A1306" t="str">
            <v>SERGNANO</v>
          </cell>
        </row>
        <row r="1307">
          <cell r="A1307" t="str">
            <v>SERIATE</v>
          </cell>
        </row>
        <row r="1308">
          <cell r="A1308" t="str">
            <v>SERINA</v>
          </cell>
        </row>
        <row r="1309">
          <cell r="A1309" t="str">
            <v>SERLE</v>
          </cell>
        </row>
        <row r="1310">
          <cell r="A1310" t="str">
            <v>SERMIDE</v>
          </cell>
        </row>
        <row r="1311">
          <cell r="A1311" t="str">
            <v>SERNIO</v>
          </cell>
        </row>
        <row r="1312">
          <cell r="A1312" t="str">
            <v>SERRAVALLE A PO</v>
          </cell>
        </row>
        <row r="1313">
          <cell r="A1313" t="str">
            <v>SESTO CALENDE</v>
          </cell>
        </row>
        <row r="1314">
          <cell r="A1314" t="str">
            <v>SESTO ED UNITI</v>
          </cell>
        </row>
        <row r="1315">
          <cell r="A1315" t="str">
            <v>SESTO SAN GIOVANNI</v>
          </cell>
        </row>
        <row r="1316">
          <cell r="A1316" t="str">
            <v>SETTALA</v>
          </cell>
        </row>
        <row r="1317">
          <cell r="A1317" t="str">
            <v>SETTIMO MILANESE</v>
          </cell>
        </row>
        <row r="1318">
          <cell r="A1318" t="str">
            <v>SEVESO</v>
          </cell>
        </row>
        <row r="1319">
          <cell r="A1319" t="str">
            <v>SILVANO PIETRA</v>
          </cell>
        </row>
        <row r="1320">
          <cell r="A1320" t="str">
            <v>SIRMIONE</v>
          </cell>
        </row>
        <row r="1321">
          <cell r="A1321" t="str">
            <v>SIRONE</v>
          </cell>
        </row>
        <row r="1322">
          <cell r="A1322" t="str">
            <v>SIRTORI</v>
          </cell>
        </row>
        <row r="1323">
          <cell r="A1323" t="str">
            <v>SIZIANO</v>
          </cell>
        </row>
        <row r="1324">
          <cell r="A1324" t="str">
            <v>SOIANO DEL LAGO</v>
          </cell>
        </row>
        <row r="1325">
          <cell r="A1325" t="str">
            <v>SOLARO</v>
          </cell>
        </row>
        <row r="1326">
          <cell r="A1326" t="str">
            <v>SOLAROLO RAINERIO</v>
          </cell>
        </row>
        <row r="1327">
          <cell r="A1327" t="str">
            <v>SOLBIATE</v>
          </cell>
        </row>
        <row r="1328">
          <cell r="A1328" t="str">
            <v>SOLBIATE ARNO</v>
          </cell>
        </row>
        <row r="1329">
          <cell r="A1329" t="str">
            <v>SOLBIATE OLONA</v>
          </cell>
        </row>
        <row r="1330">
          <cell r="A1330" t="str">
            <v>SOLFERINO</v>
          </cell>
        </row>
        <row r="1331">
          <cell r="A1331" t="str">
            <v>SOLTO COLLINA</v>
          </cell>
        </row>
        <row r="1332">
          <cell r="A1332" t="str">
            <v>SOLZA</v>
          </cell>
        </row>
        <row r="1333">
          <cell r="A1333" t="str">
            <v>SOMAGLIA</v>
          </cell>
        </row>
        <row r="1334">
          <cell r="A1334" t="str">
            <v>SOMMA LOMBARDO</v>
          </cell>
        </row>
        <row r="1335">
          <cell r="A1335" t="str">
            <v>SOMMO</v>
          </cell>
        </row>
        <row r="1336">
          <cell r="A1336" t="str">
            <v>SONCINO</v>
          </cell>
        </row>
        <row r="1337">
          <cell r="A1337" t="str">
            <v>SONDALO</v>
          </cell>
        </row>
        <row r="1338">
          <cell r="A1338" t="str">
            <v>SONDRIO</v>
          </cell>
        </row>
        <row r="1339">
          <cell r="A1339" t="str">
            <v>SONGAVAZZO</v>
          </cell>
        </row>
        <row r="1340">
          <cell r="A1340" t="str">
            <v>SONICO</v>
          </cell>
        </row>
        <row r="1341">
          <cell r="A1341" t="str">
            <v>SORDIO</v>
          </cell>
        </row>
        <row r="1342">
          <cell r="A1342" t="str">
            <v>SORESINA</v>
          </cell>
        </row>
        <row r="1343">
          <cell r="A1343" t="str">
            <v>SORICO</v>
          </cell>
        </row>
        <row r="1344">
          <cell r="A1344" t="str">
            <v>SORISOLE</v>
          </cell>
        </row>
        <row r="1345">
          <cell r="A1345" t="str">
            <v>SORMANO</v>
          </cell>
        </row>
        <row r="1346">
          <cell r="A1346" t="str">
            <v>SOSPIRO</v>
          </cell>
        </row>
        <row r="1347">
          <cell r="A1347" t="str">
            <v>SOTTO IL MONTE GIOVANNI XXIII</v>
          </cell>
        </row>
        <row r="1348">
          <cell r="A1348" t="str">
            <v>SOVERE</v>
          </cell>
        </row>
        <row r="1349">
          <cell r="A1349" t="str">
            <v>SOVICO</v>
          </cell>
        </row>
        <row r="1350">
          <cell r="A1350" t="str">
            <v>SPESSA</v>
          </cell>
        </row>
        <row r="1351">
          <cell r="A1351" t="str">
            <v>SPINADESCO</v>
          </cell>
        </row>
        <row r="1352">
          <cell r="A1352" t="str">
            <v>SPINEDA</v>
          </cell>
        </row>
        <row r="1353">
          <cell r="A1353" t="str">
            <v>SPINO D'ADDA</v>
          </cell>
        </row>
        <row r="1354">
          <cell r="A1354" t="str">
            <v>SPINONE AL LAGO</v>
          </cell>
        </row>
        <row r="1355">
          <cell r="A1355" t="str">
            <v>SPIRANO</v>
          </cell>
        </row>
        <row r="1356">
          <cell r="A1356" t="str">
            <v>SPRIANA</v>
          </cell>
        </row>
        <row r="1357">
          <cell r="A1357" t="str">
            <v>STAGNO LOMBARDO</v>
          </cell>
        </row>
        <row r="1358">
          <cell r="A1358" t="str">
            <v>STAZZONA</v>
          </cell>
        </row>
        <row r="1359">
          <cell r="A1359" t="str">
            <v>STEZZANO</v>
          </cell>
        </row>
        <row r="1360">
          <cell r="A1360" t="str">
            <v>STRADELLA</v>
          </cell>
        </row>
        <row r="1361">
          <cell r="A1361" t="str">
            <v>STROZZA</v>
          </cell>
        </row>
        <row r="1362">
          <cell r="A1362" t="str">
            <v>SUARDI</v>
          </cell>
        </row>
        <row r="1363">
          <cell r="A1363" t="str">
            <v>SUEGLIO</v>
          </cell>
        </row>
        <row r="1364">
          <cell r="A1364" t="str">
            <v>SUELLO</v>
          </cell>
        </row>
        <row r="1365">
          <cell r="A1365" t="str">
            <v>SUISIO</v>
          </cell>
        </row>
        <row r="1366">
          <cell r="A1366" t="str">
            <v>SULBIATE</v>
          </cell>
        </row>
        <row r="1367">
          <cell r="A1367" t="str">
            <v>SULZANO</v>
          </cell>
        </row>
        <row r="1368">
          <cell r="A1368" t="str">
            <v>SUMIRAGO</v>
          </cell>
        </row>
        <row r="1369">
          <cell r="A1369" t="str">
            <v>SUSTINENTE</v>
          </cell>
        </row>
        <row r="1370">
          <cell r="A1370" t="str">
            <v>SUZZARA</v>
          </cell>
        </row>
        <row r="1371">
          <cell r="A1371" t="str">
            <v>TACENO</v>
          </cell>
        </row>
        <row r="1372">
          <cell r="A1372" t="str">
            <v>TAINO</v>
          </cell>
        </row>
        <row r="1373">
          <cell r="A1373" t="str">
            <v>TALAMONA</v>
          </cell>
        </row>
        <row r="1374">
          <cell r="A1374" t="str">
            <v>TALEGGIO</v>
          </cell>
        </row>
        <row r="1375">
          <cell r="A1375" t="str">
            <v>TARTANO</v>
          </cell>
        </row>
        <row r="1376">
          <cell r="A1376" t="str">
            <v>TAVAZZANO CON VILLAVESCO</v>
          </cell>
        </row>
        <row r="1377">
          <cell r="A1377" t="str">
            <v>TAVERNERIO</v>
          </cell>
        </row>
        <row r="1378">
          <cell r="A1378" t="str">
            <v>TAVERNOLA BERGAMASCA</v>
          </cell>
        </row>
        <row r="1379">
          <cell r="A1379" t="str">
            <v>TAVERNOLE SUL MELLA</v>
          </cell>
        </row>
        <row r="1380">
          <cell r="A1380" t="str">
            <v>TEGLIO</v>
          </cell>
        </row>
        <row r="1381">
          <cell r="A1381" t="str">
            <v>TELGATE</v>
          </cell>
        </row>
        <row r="1382">
          <cell r="A1382" t="str">
            <v>TEMU'</v>
          </cell>
        </row>
        <row r="1383">
          <cell r="A1383" t="str">
            <v>TERNATE</v>
          </cell>
        </row>
        <row r="1384">
          <cell r="A1384" t="str">
            <v>TERNO D'ISOLA</v>
          </cell>
        </row>
        <row r="1385">
          <cell r="A1385" t="str">
            <v>TERRANOVA DEI PASSERINI</v>
          </cell>
        </row>
        <row r="1386">
          <cell r="A1386" t="str">
            <v>TICENGO</v>
          </cell>
        </row>
        <row r="1387">
          <cell r="A1387" t="str">
            <v>TIGNALE</v>
          </cell>
        </row>
        <row r="1388">
          <cell r="A1388" t="str">
            <v>TIRANO</v>
          </cell>
        </row>
        <row r="1389">
          <cell r="A1389" t="str">
            <v>TORBOLE CASAGLIA</v>
          </cell>
        </row>
        <row r="1390">
          <cell r="A1390" t="str">
            <v>TORLINO VIMERCATI</v>
          </cell>
        </row>
        <row r="1391">
          <cell r="A1391" t="str">
            <v>TORNATA</v>
          </cell>
        </row>
        <row r="1392">
          <cell r="A1392" t="str">
            <v>TORNO</v>
          </cell>
        </row>
        <row r="1393">
          <cell r="A1393" t="str">
            <v>TORRAZZA COSTE</v>
          </cell>
        </row>
        <row r="1394">
          <cell r="A1394" t="str">
            <v>TORRE BERETTI E CASTELLARO</v>
          </cell>
        </row>
        <row r="1395">
          <cell r="A1395" t="str">
            <v>TORRE BOLDONE</v>
          </cell>
        </row>
        <row r="1396">
          <cell r="A1396" t="str">
            <v>TORRE D'ARESE</v>
          </cell>
        </row>
        <row r="1397">
          <cell r="A1397" t="str">
            <v>TORRE D'ISOLA</v>
          </cell>
        </row>
        <row r="1398">
          <cell r="A1398" t="str">
            <v>TORRE DE'BUSI</v>
          </cell>
        </row>
        <row r="1399">
          <cell r="A1399" t="str">
            <v>TORRE DE'NEGRI</v>
          </cell>
        </row>
        <row r="1400">
          <cell r="A1400" t="str">
            <v>TORRE DE'PICENARDI</v>
          </cell>
        </row>
        <row r="1401">
          <cell r="A1401" t="str">
            <v>TORRE DE'ROVERI</v>
          </cell>
        </row>
        <row r="1402">
          <cell r="A1402" t="str">
            <v>TORRE DI SANTA MARIA</v>
          </cell>
        </row>
        <row r="1403">
          <cell r="A1403" t="str">
            <v>TORRE PALLAVICINA</v>
          </cell>
        </row>
        <row r="1404">
          <cell r="A1404" t="str">
            <v>TORREVECCHIA PIA</v>
          </cell>
        </row>
        <row r="1405">
          <cell r="A1405" t="str">
            <v>TORRICELLA DEL PIZZO</v>
          </cell>
        </row>
        <row r="1406">
          <cell r="A1406" t="str">
            <v>TORRICELLA VERZATE</v>
          </cell>
        </row>
        <row r="1407">
          <cell r="A1407" t="str">
            <v>TOSCOLANO-MADERNO</v>
          </cell>
        </row>
        <row r="1408">
          <cell r="A1408" t="str">
            <v>TOVO DI SANT'AGATA</v>
          </cell>
        </row>
        <row r="1409">
          <cell r="A1409" t="str">
            <v>TRADATE</v>
          </cell>
        </row>
        <row r="1410">
          <cell r="A1410" t="str">
            <v>TRAONA</v>
          </cell>
        </row>
        <row r="1411">
          <cell r="A1411" t="str">
            <v>TRAVACO' SICCOMARIO</v>
          </cell>
        </row>
        <row r="1412">
          <cell r="A1412" t="str">
            <v>TRAVAGLIATO</v>
          </cell>
        </row>
        <row r="1413">
          <cell r="A1413" t="str">
            <v>TRAVEDONA-MONATE</v>
          </cell>
        </row>
        <row r="1414">
          <cell r="A1414" t="str">
            <v>TREMENICO</v>
          </cell>
        </row>
        <row r="1415">
          <cell r="A1415" t="str">
            <v>TREMEZZO</v>
          </cell>
        </row>
        <row r="1416">
          <cell r="A1416" t="str">
            <v>TREMOSINE</v>
          </cell>
        </row>
        <row r="1417">
          <cell r="A1417" t="str">
            <v>TRENZANO</v>
          </cell>
        </row>
        <row r="1418">
          <cell r="A1418" t="str">
            <v>TRESCORE BALNEARIO</v>
          </cell>
        </row>
        <row r="1419">
          <cell r="A1419" t="str">
            <v>TRESCORE CREMASCO</v>
          </cell>
        </row>
        <row r="1420">
          <cell r="A1420" t="str">
            <v>TRESIVIO</v>
          </cell>
        </row>
        <row r="1421">
          <cell r="A1421" t="str">
            <v>TREVIGLIO</v>
          </cell>
        </row>
        <row r="1422">
          <cell r="A1422" t="str">
            <v>TREVIOLO</v>
          </cell>
        </row>
        <row r="1423">
          <cell r="A1423" t="str">
            <v>TREVISO BRESCIANO</v>
          </cell>
        </row>
        <row r="1424">
          <cell r="A1424" t="str">
            <v>TREZZANO ROSA</v>
          </cell>
        </row>
        <row r="1425">
          <cell r="A1425" t="str">
            <v>TREZZANO SUL NAVIGLIO</v>
          </cell>
        </row>
        <row r="1426">
          <cell r="A1426" t="str">
            <v>TREZZO SULL'ADDA</v>
          </cell>
        </row>
        <row r="1427">
          <cell r="A1427" t="str">
            <v>TREZZONE</v>
          </cell>
        </row>
        <row r="1428">
          <cell r="A1428" t="str">
            <v>TRIBIANO</v>
          </cell>
        </row>
        <row r="1429">
          <cell r="A1429" t="str">
            <v>TRIGOLO</v>
          </cell>
        </row>
        <row r="1430">
          <cell r="A1430" t="str">
            <v>TRIUGGIO</v>
          </cell>
        </row>
        <row r="1431">
          <cell r="A1431" t="str">
            <v>TRIVOLZIO</v>
          </cell>
        </row>
        <row r="1432">
          <cell r="A1432" t="str">
            <v>TROMELLO</v>
          </cell>
        </row>
        <row r="1433">
          <cell r="A1433" t="str">
            <v>TRONZANO LAGO MAGGIORE</v>
          </cell>
        </row>
        <row r="1434">
          <cell r="A1434" t="str">
            <v>TROVO</v>
          </cell>
        </row>
        <row r="1435">
          <cell r="A1435" t="str">
            <v>TRUCCAZZANO</v>
          </cell>
        </row>
        <row r="1436">
          <cell r="A1436" t="str">
            <v>TURANO LODIGIANO</v>
          </cell>
        </row>
        <row r="1437">
          <cell r="A1437" t="str">
            <v>TURATE</v>
          </cell>
        </row>
        <row r="1438">
          <cell r="A1438" t="str">
            <v>TURBIGO</v>
          </cell>
        </row>
        <row r="1439">
          <cell r="A1439" t="str">
            <v>UBIALE CLANEZZO</v>
          </cell>
        </row>
        <row r="1440">
          <cell r="A1440" t="str">
            <v>UBOLDO</v>
          </cell>
        </row>
        <row r="1441">
          <cell r="A1441" t="str">
            <v>UGGIATE-TREVANO</v>
          </cell>
        </row>
        <row r="1442">
          <cell r="A1442" t="str">
            <v>URAGO D'OGLIO</v>
          </cell>
        </row>
        <row r="1443">
          <cell r="A1443" t="str">
            <v>URGNANO</v>
          </cell>
        </row>
        <row r="1444">
          <cell r="A1444" t="str">
            <v>USMATE VELATE</v>
          </cell>
        </row>
        <row r="1445">
          <cell r="A1445" t="str">
            <v>VACCAROLO (FRAZ.DI DESENZANO GARDA)</v>
          </cell>
        </row>
        <row r="1446">
          <cell r="A1446" t="str">
            <v>VAIANO CREMASCO</v>
          </cell>
        </row>
        <row r="1447">
          <cell r="A1447" t="str">
            <v>VAILATE</v>
          </cell>
        </row>
        <row r="1448">
          <cell r="A1448" t="str">
            <v>VAL DI NIZZA</v>
          </cell>
        </row>
        <row r="1449">
          <cell r="A1449" t="str">
            <v>VAL MASINO</v>
          </cell>
        </row>
        <row r="1450">
          <cell r="A1450" t="str">
            <v>VAL REZZO</v>
          </cell>
        </row>
        <row r="1451">
          <cell r="A1451" t="str">
            <v>VALBONDIONE</v>
          </cell>
        </row>
        <row r="1452">
          <cell r="A1452" t="str">
            <v>VALBREMBO</v>
          </cell>
        </row>
        <row r="1453">
          <cell r="A1453" t="str">
            <v>VALBRONA</v>
          </cell>
        </row>
        <row r="1454">
          <cell r="A1454" t="str">
            <v>VALDIDENTRO</v>
          </cell>
        </row>
        <row r="1455">
          <cell r="A1455" t="str">
            <v>VALDISOTTO</v>
          </cell>
        </row>
        <row r="1456">
          <cell r="A1456" t="str">
            <v>VALEGGIO</v>
          </cell>
        </row>
        <row r="1457">
          <cell r="A1457" t="str">
            <v>VALERA FRATTA</v>
          </cell>
        </row>
        <row r="1458">
          <cell r="A1458" t="str">
            <v>VALFURVA</v>
          </cell>
        </row>
        <row r="1459">
          <cell r="A1459" t="str">
            <v>VALGANNA</v>
          </cell>
        </row>
        <row r="1460">
          <cell r="A1460" t="str">
            <v>VALGOGLIO</v>
          </cell>
        </row>
        <row r="1461">
          <cell r="A1461" t="str">
            <v>VALGREGHENTINO</v>
          </cell>
        </row>
        <row r="1462">
          <cell r="A1462" t="str">
            <v>VALLE LOMELLINA</v>
          </cell>
        </row>
        <row r="1463">
          <cell r="A1463" t="str">
            <v>VALLE SALIMBENE</v>
          </cell>
        </row>
        <row r="1464">
          <cell r="A1464" t="str">
            <v>VALLEVE</v>
          </cell>
        </row>
        <row r="1465">
          <cell r="A1465" t="str">
            <v>VALLIO TERME</v>
          </cell>
        </row>
        <row r="1466">
          <cell r="A1466" t="str">
            <v>VALMADRERA</v>
          </cell>
        </row>
        <row r="1467">
          <cell r="A1467" t="str">
            <v>VALMOREA</v>
          </cell>
        </row>
        <row r="1468">
          <cell r="A1468" t="str">
            <v>VALNEGRA</v>
          </cell>
        </row>
        <row r="1469">
          <cell r="A1469" t="str">
            <v>VALSECCA</v>
          </cell>
        </row>
        <row r="1470">
          <cell r="A1470" t="str">
            <v>VALSOLDA</v>
          </cell>
        </row>
        <row r="1471">
          <cell r="A1471" t="str">
            <v>VALTORTA</v>
          </cell>
        </row>
        <row r="1472">
          <cell r="A1472" t="str">
            <v>VALVERDE</v>
          </cell>
        </row>
        <row r="1473">
          <cell r="A1473" t="str">
            <v>VALVESTINO</v>
          </cell>
        </row>
        <row r="1474">
          <cell r="A1474" t="str">
            <v>VANZAGHELLO</v>
          </cell>
        </row>
        <row r="1475">
          <cell r="A1475" t="str">
            <v>VANZAGO</v>
          </cell>
        </row>
        <row r="1476">
          <cell r="A1476" t="str">
            <v>VAPRIO D'ADDA</v>
          </cell>
        </row>
        <row r="1477">
          <cell r="A1477" t="str">
            <v>VARANO BORGHI</v>
          </cell>
        </row>
        <row r="1478">
          <cell r="A1478" t="str">
            <v>VAREDO</v>
          </cell>
        </row>
        <row r="1479">
          <cell r="A1479" t="str">
            <v>VARENNA</v>
          </cell>
        </row>
        <row r="1480">
          <cell r="A1480" t="str">
            <v>VARESE</v>
          </cell>
        </row>
        <row r="1481">
          <cell r="A1481" t="str">
            <v>VARZI</v>
          </cell>
        </row>
        <row r="1482">
          <cell r="A1482" t="str">
            <v>VEDANO AL LAMBRO</v>
          </cell>
        </row>
        <row r="1483">
          <cell r="A1483" t="str">
            <v>VEDANO OLONA</v>
          </cell>
        </row>
        <row r="1484">
          <cell r="A1484" t="str">
            <v>VEDDASCA</v>
          </cell>
        </row>
        <row r="1485">
          <cell r="A1485" t="str">
            <v>VEDESETA</v>
          </cell>
        </row>
        <row r="1486">
          <cell r="A1486" t="str">
            <v>VEDUGGIO CON COLZANO</v>
          </cell>
        </row>
        <row r="1487">
          <cell r="A1487" t="str">
            <v>VELESO</v>
          </cell>
        </row>
        <row r="1488">
          <cell r="A1488" t="str">
            <v>VELEZZO LOMELLINA</v>
          </cell>
        </row>
        <row r="1489">
          <cell r="A1489" t="str">
            <v>VELLEZZO BELLINI</v>
          </cell>
        </row>
        <row r="1490">
          <cell r="A1490" t="str">
            <v>VENDROGNO</v>
          </cell>
        </row>
        <row r="1491">
          <cell r="A1491" t="str">
            <v>VENEGONO INFERIORE</v>
          </cell>
        </row>
        <row r="1492">
          <cell r="A1492" t="str">
            <v>VENEGONO SUPERIORE</v>
          </cell>
        </row>
        <row r="1493">
          <cell r="A1493" t="str">
            <v>VENIANO</v>
          </cell>
        </row>
        <row r="1494">
          <cell r="A1494" t="str">
            <v>VERANO BRIANZA</v>
          </cell>
        </row>
        <row r="1495">
          <cell r="A1495" t="str">
            <v>VERCANA</v>
          </cell>
        </row>
        <row r="1496">
          <cell r="A1496" t="str">
            <v>VERCEIA</v>
          </cell>
        </row>
        <row r="1497">
          <cell r="A1497" t="str">
            <v>VERCURAGO</v>
          </cell>
        </row>
        <row r="1498">
          <cell r="A1498" t="str">
            <v>VERDELLINO</v>
          </cell>
        </row>
        <row r="1499">
          <cell r="A1499" t="str">
            <v>VERDELLO</v>
          </cell>
        </row>
        <row r="1500">
          <cell r="A1500" t="str">
            <v>VERDERIO INFERIORE</v>
          </cell>
        </row>
        <row r="1501">
          <cell r="A1501" t="str">
            <v>VERDERIO SUPERIORE</v>
          </cell>
        </row>
        <row r="1502">
          <cell r="A1502" t="str">
            <v>VERGIATE</v>
          </cell>
        </row>
        <row r="1503">
          <cell r="A1503" t="str">
            <v>VERMEZZO</v>
          </cell>
        </row>
        <row r="1504">
          <cell r="A1504" t="str">
            <v>VERNATE</v>
          </cell>
        </row>
        <row r="1505">
          <cell r="A1505" t="str">
            <v>VEROLANUOVA</v>
          </cell>
        </row>
        <row r="1506">
          <cell r="A1506" t="str">
            <v>VEROLAVECCHIA</v>
          </cell>
        </row>
        <row r="1507">
          <cell r="A1507" t="str">
            <v>VERRETTO</v>
          </cell>
        </row>
        <row r="1508">
          <cell r="A1508" t="str">
            <v>VERRUA PO</v>
          </cell>
        </row>
        <row r="1509">
          <cell r="A1509" t="str">
            <v>VERTEMATE CON MINOPRIO</v>
          </cell>
        </row>
        <row r="1510">
          <cell r="A1510" t="str">
            <v>VERTOVA</v>
          </cell>
        </row>
        <row r="1511">
          <cell r="A1511" t="str">
            <v>VERVIO</v>
          </cell>
        </row>
        <row r="1512">
          <cell r="A1512" t="str">
            <v>VESCOVATO</v>
          </cell>
        </row>
        <row r="1513">
          <cell r="A1513" t="str">
            <v>VESTONE</v>
          </cell>
        </row>
        <row r="1514">
          <cell r="A1514" t="str">
            <v>VESTRENO</v>
          </cell>
        </row>
        <row r="1515">
          <cell r="A1515" t="str">
            <v>VEZZA D'OGLIO</v>
          </cell>
        </row>
        <row r="1516">
          <cell r="A1516" t="str">
            <v>VIADANA</v>
          </cell>
        </row>
        <row r="1517">
          <cell r="A1517" t="str">
            <v>VIADANICA</v>
          </cell>
        </row>
        <row r="1518">
          <cell r="A1518" t="str">
            <v>VIDIGULFO</v>
          </cell>
        </row>
        <row r="1519">
          <cell r="A1519" t="str">
            <v>VIGANO SAN MARTINO</v>
          </cell>
        </row>
        <row r="1520">
          <cell r="A1520" t="str">
            <v>VIGANO'</v>
          </cell>
        </row>
        <row r="1521">
          <cell r="A1521" t="str">
            <v>VIGEVANO</v>
          </cell>
        </row>
        <row r="1522">
          <cell r="A1522" t="str">
            <v>VIGGIU'</v>
          </cell>
        </row>
        <row r="1523">
          <cell r="A1523" t="str">
            <v>VIGNATE</v>
          </cell>
        </row>
        <row r="1524">
          <cell r="A1524" t="str">
            <v>VIGOLO</v>
          </cell>
        </row>
        <row r="1525">
          <cell r="A1525" t="str">
            <v>VILLA BISCOSSI</v>
          </cell>
        </row>
        <row r="1526">
          <cell r="A1526" t="str">
            <v>VILLA CARCINA</v>
          </cell>
        </row>
        <row r="1527">
          <cell r="A1527" t="str">
            <v>VILLA CORTESE</v>
          </cell>
        </row>
        <row r="1528">
          <cell r="A1528" t="str">
            <v>VILLA D'ADDA</v>
          </cell>
        </row>
        <row r="1529">
          <cell r="A1529" t="str">
            <v>VILLA D'ALME'</v>
          </cell>
        </row>
        <row r="1530">
          <cell r="A1530" t="str">
            <v>VILLA D'OGNA</v>
          </cell>
        </row>
        <row r="1531">
          <cell r="A1531" t="str">
            <v>VILLA DI CHIAVENNA</v>
          </cell>
        </row>
        <row r="1532">
          <cell r="A1532" t="str">
            <v>VILLA DI SERIO</v>
          </cell>
        </row>
        <row r="1533">
          <cell r="A1533" t="str">
            <v>VILLA DI TIRANO</v>
          </cell>
        </row>
        <row r="1534">
          <cell r="A1534" t="str">
            <v>VILLA GUARDIA</v>
          </cell>
        </row>
        <row r="1535">
          <cell r="A1535" t="str">
            <v>VILLA POMA</v>
          </cell>
        </row>
        <row r="1536">
          <cell r="A1536" t="str">
            <v>VILLACHIARA</v>
          </cell>
        </row>
        <row r="1537">
          <cell r="A1537" t="str">
            <v>VILLANOVA D'ARDENGHI</v>
          </cell>
        </row>
        <row r="1538">
          <cell r="A1538" t="str">
            <v>VILLANOVA DEL SILLARO</v>
          </cell>
        </row>
        <row r="1539">
          <cell r="A1539" t="str">
            <v>VILLANTERIO</v>
          </cell>
        </row>
        <row r="1540">
          <cell r="A1540" t="str">
            <v>VILLANUOVA SUL CLISI</v>
          </cell>
        </row>
        <row r="1541">
          <cell r="A1541" t="str">
            <v>VILLASANTA</v>
          </cell>
        </row>
        <row r="1542">
          <cell r="A1542" t="str">
            <v>VILLIMPENTA</v>
          </cell>
        </row>
        <row r="1543">
          <cell r="A1543" t="str">
            <v>VILLONGO</v>
          </cell>
        </row>
        <row r="1544">
          <cell r="A1544" t="str">
            <v>VILMINORE DI SCALVE</v>
          </cell>
        </row>
        <row r="1545">
          <cell r="A1545" t="str">
            <v>VIMERCATE</v>
          </cell>
        </row>
        <row r="1546">
          <cell r="A1546" t="str">
            <v>VIMODRONE</v>
          </cell>
        </row>
        <row r="1547">
          <cell r="A1547" t="str">
            <v>VIONE</v>
          </cell>
        </row>
        <row r="1548">
          <cell r="A1548" t="str">
            <v>VIRGILIO</v>
          </cell>
        </row>
        <row r="1549">
          <cell r="A1549" t="str">
            <v>VISANO</v>
          </cell>
        </row>
        <row r="1550">
          <cell r="A1550" t="str">
            <v>VISTARINO</v>
          </cell>
        </row>
        <row r="1551">
          <cell r="A1551" t="str">
            <v>VITTUONE</v>
          </cell>
        </row>
        <row r="1552">
          <cell r="A1552" t="str">
            <v>VIZZOLA TICINO</v>
          </cell>
        </row>
        <row r="1553">
          <cell r="A1553" t="str">
            <v>VIZZOLO PREDABISSI</v>
          </cell>
        </row>
        <row r="1554">
          <cell r="A1554" t="str">
            <v>VOBARNO</v>
          </cell>
        </row>
        <row r="1555">
          <cell r="A1555" t="str">
            <v>VOGHERA</v>
          </cell>
        </row>
        <row r="1556">
          <cell r="A1556" t="str">
            <v>VOLONGO</v>
          </cell>
        </row>
        <row r="1557">
          <cell r="A1557" t="str">
            <v>VOLPARA</v>
          </cell>
        </row>
        <row r="1558">
          <cell r="A1558" t="str">
            <v>VOLTA MANTOVANA</v>
          </cell>
        </row>
        <row r="1559">
          <cell r="A1559" t="str">
            <v>VOLTIDO</v>
          </cell>
        </row>
        <row r="1560">
          <cell r="A1560" t="str">
            <v>ZANDOBBIO</v>
          </cell>
        </row>
        <row r="1561">
          <cell r="A1561" t="str">
            <v>ZANICA</v>
          </cell>
        </row>
        <row r="1562">
          <cell r="A1562" t="str">
            <v>ZAVATTARELLO</v>
          </cell>
        </row>
        <row r="1563">
          <cell r="A1563" t="str">
            <v>ZECCONE</v>
          </cell>
        </row>
        <row r="1564">
          <cell r="A1564" t="str">
            <v>ZELBIO</v>
          </cell>
        </row>
        <row r="1565">
          <cell r="A1565" t="str">
            <v>ZELO BUON PERSICO</v>
          </cell>
        </row>
        <row r="1566">
          <cell r="A1566" t="str">
            <v>ZELO SURRIGONE</v>
          </cell>
        </row>
        <row r="1567">
          <cell r="A1567" t="str">
            <v>ZEME</v>
          </cell>
        </row>
        <row r="1568">
          <cell r="A1568" t="str">
            <v>ZENEVREDO</v>
          </cell>
        </row>
        <row r="1569">
          <cell r="A1569" t="str">
            <v>ZERBO</v>
          </cell>
        </row>
        <row r="1570">
          <cell r="A1570" t="str">
            <v>ZERBOLO'</v>
          </cell>
        </row>
        <row r="1571">
          <cell r="A1571" t="str">
            <v>ZIBIDO SAN GIACOMO</v>
          </cell>
        </row>
        <row r="1572">
          <cell r="A1572" t="str">
            <v>ZINASCO</v>
          </cell>
        </row>
        <row r="1573">
          <cell r="A1573" t="str">
            <v>ZOGNO</v>
          </cell>
        </row>
        <row r="1574">
          <cell r="A1574" t="str">
            <v>ZONE</v>
          </cell>
        </row>
      </sheetData>
      <sheetData sheetId="87"/>
      <sheetData sheetId="8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I_1"/>
      <sheetName val="IN_SI_1"/>
      <sheetName val="out_SI_1"/>
      <sheetName val="COCOCO"/>
      <sheetName val="IN_COCOCO"/>
      <sheetName val="out_COCOCO"/>
      <sheetName val="t1"/>
      <sheetName val="IN_T1"/>
      <sheetName val="IN_T1_NOTE"/>
      <sheetName val="1A"/>
      <sheetName val="IN_1A"/>
      <sheetName val="1B"/>
      <sheetName val="IN_1B"/>
      <sheetName val="1C"/>
      <sheetName val="IN_1C"/>
      <sheetName val="1D"/>
      <sheetName val="IN_1D"/>
      <sheetName val="1E"/>
      <sheetName val="IN_1E"/>
      <sheetName val="1F"/>
      <sheetName val="IN_1F"/>
      <sheetName val="1G"/>
      <sheetName val="IN_1G"/>
      <sheetName val="IN_1G_HEAD"/>
      <sheetName val="t2"/>
      <sheetName val="IN_T2"/>
      <sheetName val="t2A"/>
      <sheetName val="IN_T2A"/>
      <sheetName val="t3"/>
      <sheetName val="IN_T3"/>
      <sheetName val="t4"/>
      <sheetName val="IN_T4"/>
      <sheetName val="t5"/>
      <sheetName val="IN_T5"/>
      <sheetName val="t6"/>
      <sheetName val="IN_T6"/>
      <sheetName val="t7"/>
      <sheetName val="IN_T7"/>
      <sheetName val="t8"/>
      <sheetName val="IN_T8"/>
      <sheetName val="t9"/>
      <sheetName val="IN_T9"/>
      <sheetName val="t10"/>
      <sheetName val="IN_T10"/>
      <sheetName val="t11"/>
      <sheetName val="IN_T11"/>
      <sheetName val="t12"/>
      <sheetName val="IN_T12"/>
      <sheetName val="t13"/>
      <sheetName val="IN_T13"/>
      <sheetName val="t14"/>
      <sheetName val="IN_T14"/>
      <sheetName val="IN_T14_NOTE"/>
      <sheetName val="IN_T14_IRAP"/>
      <sheetName val="t15(1)"/>
      <sheetName val="IN_T15_1"/>
      <sheetName val="t15(2)"/>
      <sheetName val="IN_T15_2"/>
      <sheetName val="t15(3)"/>
      <sheetName val="IN_T15_3"/>
      <sheetName val="IN_SICI_LEG144"/>
      <sheetName val="SICI(1)"/>
      <sheetName val="SICI(1)_OUT"/>
      <sheetName val="SICI(2)"/>
      <sheetName val="SICI(2)_OUT"/>
      <sheetName val="SICI(3)"/>
      <sheetName val="SICI(3)_OUT"/>
      <sheetName val="Tabella Riconciliazione"/>
      <sheetName val="IN_RICONC"/>
      <sheetName val="Valori Medi"/>
      <sheetName val="Squadratura 1"/>
      <sheetName val="Squadratura 2"/>
      <sheetName val="Squadratura 3"/>
      <sheetName val="Squadratura 4"/>
      <sheetName val="Squadratura 8"/>
      <sheetName val="Incongruenza 1"/>
      <sheetName val="Incongruenza 2"/>
      <sheetName val="Incongruenza 3"/>
      <sheetName val="Incongruenza 4 e controlli t14"/>
      <sheetName val="out_Incongruenza_4"/>
      <sheetName val="Incongruenza 5"/>
      <sheetName val="Incongruenza 6"/>
      <sheetName val="Incongruenza 7"/>
      <sheetName val="Incongruenza 8"/>
      <sheetName val="out_incongruenza_9"/>
      <sheetName val="Incongruenza 10"/>
      <sheetName val="COM"/>
      <sheetName val="VERSIONE"/>
      <sheetName val="STRUTTU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row r="24">
          <cell r="G24">
            <v>0</v>
          </cell>
        </row>
        <row r="25">
          <cell r="G25">
            <v>0</v>
          </cell>
        </row>
      </sheetData>
      <sheetData sheetId="55" refreshError="1"/>
      <sheetData sheetId="56" refreshError="1"/>
      <sheetData sheetId="57" refreshError="1"/>
      <sheetData sheetId="58" refreshError="1">
        <row r="22">
          <cell r="G22">
            <v>0</v>
          </cell>
        </row>
        <row r="23">
          <cell r="G23">
            <v>0</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I_1"/>
      <sheetName val="IN_SI_1"/>
      <sheetName val="out_SI_1"/>
      <sheetName val="COCOCO"/>
      <sheetName val="IN_COCOCO"/>
      <sheetName val="out_COCOCO"/>
      <sheetName val="t1"/>
      <sheetName val="IN_T1"/>
      <sheetName val="IN_T1_NOTE"/>
      <sheetName val="1A"/>
      <sheetName val="IN_1A"/>
      <sheetName val="1B"/>
      <sheetName val="IN_1B"/>
      <sheetName val="1C"/>
      <sheetName val="IN_1C"/>
      <sheetName val="1D"/>
      <sheetName val="IN_1D"/>
      <sheetName val="1E"/>
      <sheetName val="IN_1E"/>
      <sheetName val="1F"/>
      <sheetName val="IN_1F"/>
      <sheetName val="1G"/>
      <sheetName val="1Gb"/>
      <sheetName val="IN_1G"/>
      <sheetName val="IN_1G_HEAD"/>
      <sheetName val="t2"/>
      <sheetName val="IN_T2"/>
      <sheetName val="t2A"/>
      <sheetName val="IN_T2A"/>
      <sheetName val="t3"/>
      <sheetName val="IN_T3"/>
      <sheetName val="t4"/>
      <sheetName val="IN_T4"/>
      <sheetName val="t5"/>
      <sheetName val="IN_T5"/>
      <sheetName val="t6"/>
      <sheetName val="IN_T6"/>
      <sheetName val="t7"/>
      <sheetName val="IN_T7"/>
      <sheetName val="t8"/>
      <sheetName val="IN_T8"/>
      <sheetName val="t9"/>
      <sheetName val="IN_T9"/>
      <sheetName val="t10"/>
      <sheetName val="IN_T10"/>
      <sheetName val="t11"/>
      <sheetName val="IN_T11"/>
      <sheetName val="t12"/>
      <sheetName val="IN_T12"/>
      <sheetName val="t13"/>
      <sheetName val="IN_T13"/>
      <sheetName val="t14"/>
      <sheetName val="IN_T14"/>
      <sheetName val="IN_T14_NOTE"/>
      <sheetName val="IN_T14_IRAP"/>
      <sheetName val="t15(1)"/>
      <sheetName val="IN_T15_1"/>
      <sheetName val="t15(2)"/>
      <sheetName val="IN_T15_2"/>
      <sheetName val="t15(3)"/>
      <sheetName val="IN_T15_3"/>
      <sheetName val="IN_SICI_LEG144"/>
      <sheetName val="SICI(1)"/>
      <sheetName val="SICI(1)_OUT"/>
      <sheetName val="SICI(2)"/>
      <sheetName val="SICI(2)_OUT"/>
      <sheetName val="SICI(3)"/>
      <sheetName val="SICI(3)_OUT"/>
      <sheetName val="Tabella Riconciliazione"/>
      <sheetName val="IN_RICONC"/>
      <sheetName val="Valori Medi"/>
      <sheetName val="Squadratura 1"/>
      <sheetName val="Squadratura 2"/>
      <sheetName val="Squadratura 3"/>
      <sheetName val="Squadratura 4"/>
      <sheetName val="Squadratura 8"/>
      <sheetName val="Incongruenza 1"/>
      <sheetName val="Incongruenza 2"/>
      <sheetName val="Incongruenza 3"/>
      <sheetName val="Incongruenza 4 e controlli t14"/>
      <sheetName val="out_Incongruenza_4"/>
      <sheetName val="Incongruenza 5"/>
      <sheetName val="Incongruenza 6"/>
      <sheetName val="Incongruenza 7"/>
      <sheetName val="Incongruenza 8"/>
      <sheetName val="out_incongruenza_9"/>
      <sheetName val="Incongruenza 10"/>
      <sheetName val="COM"/>
      <sheetName val="VERSIONE"/>
      <sheetName val="STRUTTU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row r="24">
          <cell r="G24">
            <v>0</v>
          </cell>
        </row>
        <row r="25">
          <cell r="G25">
            <v>0</v>
          </cell>
        </row>
      </sheetData>
      <sheetData sheetId="56" refreshError="1"/>
      <sheetData sheetId="57" refreshError="1"/>
      <sheetData sheetId="58" refreshError="1"/>
      <sheetData sheetId="59" refreshError="1">
        <row r="22">
          <cell r="G22">
            <v>0</v>
          </cell>
        </row>
        <row r="23">
          <cell r="G23">
            <v>0</v>
          </cell>
        </row>
      </sheetData>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Foglio61"/>
  <dimension ref="A1:AD68"/>
  <sheetViews>
    <sheetView showGridLines="0" tabSelected="1" topLeftCell="A8" workbookViewId="0">
      <selection activeCell="C8" sqref="C8"/>
    </sheetView>
  </sheetViews>
  <sheetFormatPr defaultRowHeight="12.75"/>
  <cols>
    <col min="1" max="1" width="55" style="7" customWidth="1"/>
    <col min="2" max="2" width="9.85546875" style="152" customWidth="1"/>
    <col min="3" max="3" width="17.7109375" style="7" customWidth="1"/>
    <col min="4" max="4" width="2.42578125" style="7" customWidth="1"/>
    <col min="5" max="5" width="59.42578125" style="7" customWidth="1"/>
    <col min="6" max="6" width="10" style="7" customWidth="1"/>
    <col min="7" max="7" width="17.7109375" style="7" customWidth="1"/>
    <col min="8" max="12" width="7.140625" style="7" customWidth="1"/>
    <col min="13" max="16" width="4.28515625" style="7" hidden="1" customWidth="1"/>
    <col min="17" max="17" width="8.5703125" style="7" hidden="1" customWidth="1"/>
    <col min="18" max="18" width="8.7109375" style="7" hidden="1" customWidth="1"/>
    <col min="19" max="19" width="7.140625" style="7" hidden="1" customWidth="1"/>
    <col min="20" max="20" width="6.85546875" style="7" hidden="1" customWidth="1"/>
    <col min="21" max="21" width="9.140625" style="7" hidden="1" customWidth="1"/>
    <col min="22" max="22" width="8.5703125" style="7" hidden="1" customWidth="1"/>
    <col min="23" max="23" width="8.7109375" style="7" hidden="1" customWidth="1"/>
    <col min="24" max="24" width="7.140625" style="7" hidden="1" customWidth="1"/>
    <col min="25" max="25" width="6.85546875" style="7" hidden="1" customWidth="1"/>
    <col min="26" max="26" width="2.85546875" hidden="1" customWidth="1"/>
    <col min="27" max="27" width="5.28515625" customWidth="1"/>
    <col min="28" max="29" width="5.28515625" style="7" customWidth="1"/>
    <col min="30" max="16384" width="9.140625" style="7"/>
  </cols>
  <sheetData>
    <row r="1" spans="1:29" s="6" customFormat="1" ht="87" customHeight="1">
      <c r="A1" s="1" t="str">
        <f>[1]t1!A1</f>
        <v>COMPARTO SERVIZIO SANITARIO NAZIONALE - anno 2016</v>
      </c>
      <c r="B1" s="1"/>
      <c r="C1" s="1"/>
      <c r="D1" s="1"/>
      <c r="E1" s="1"/>
      <c r="F1" s="2"/>
      <c r="G1" s="3"/>
      <c r="H1" s="4" t="s">
        <v>0</v>
      </c>
      <c r="I1" s="5"/>
      <c r="J1" s="5"/>
      <c r="K1" s="5"/>
      <c r="M1" s="7"/>
      <c r="Y1" s="8"/>
      <c r="Z1" s="8" t="str">
        <f>IF(C21=G16,"Ok","attenzione, il totale delle risorse non coincide con il totale degli impieghi")</f>
        <v>attenzione, il totale delle risorse non coincide con il totale degli impieghi</v>
      </c>
      <c r="AA1" s="8" t="str">
        <f>IF(C33=G21,"Ok","attenzione, il totale delle risorse non coincide con il totale degli impieghi")</f>
        <v>attenzione, il totale delle risorse non coincide con il totale degli impieghi</v>
      </c>
      <c r="AB1" s="8" t="str">
        <f>IF(C57=G57,"Ok","attenzione, il totale delle risorse non coincide con il totale degli impieghi")</f>
        <v>attenzione, il totale delle risorse non coincide con il totale degli impieghi</v>
      </c>
      <c r="AC1" s="8" t="str">
        <f>IF(C57=G57,"OK",IF(C57&lt;G57,"ERRORE GRAVE","Sono presenti importi ancora da pagare riferiti alla competenza "&amp;[1]t1!M1))</f>
        <v>Sono presenti importi ancora da pagare riferiti alla competenza 2016</v>
      </c>
    </row>
    <row r="2" spans="1:29" ht="57" customHeight="1" thickBot="1">
      <c r="B2" s="7"/>
      <c r="E2" s="9"/>
      <c r="F2" s="9"/>
      <c r="G2" s="9"/>
    </row>
    <row r="3" spans="1:29" ht="25.5" customHeight="1" thickBot="1">
      <c r="A3" s="10"/>
      <c r="B3" s="11"/>
      <c r="C3" s="11"/>
      <c r="D3" s="11"/>
      <c r="E3" s="11"/>
      <c r="F3" s="11"/>
      <c r="G3" s="12"/>
      <c r="H3" s="13" t="s">
        <v>1</v>
      </c>
      <c r="I3" s="13"/>
      <c r="J3" s="13"/>
      <c r="K3" s="13"/>
      <c r="L3" s="14"/>
    </row>
    <row r="4" spans="1:29" ht="25.5" customHeight="1">
      <c r="A4" s="15" t="s">
        <v>2</v>
      </c>
      <c r="B4" s="16"/>
      <c r="C4" s="17"/>
      <c r="D4" s="18"/>
      <c r="E4" s="15" t="s">
        <v>3</v>
      </c>
      <c r="F4" s="19"/>
      <c r="G4" s="20"/>
      <c r="H4" s="21" t="str">
        <f>IF(AND(C57=0,ISBLANK('SICI(1)'!E17),ISBLANK('SICI(1)'!E19)),"OK",IF(AND(C57&gt;0,ISBLANK('SICI(1)'!E17),ISBLANK('SICI(1)'!E19)),"Attenzione: inserire le voci di costituzione del fondo unicamente in presenza di certificazione dello stesso !!!","OK"))</f>
        <v>OK</v>
      </c>
      <c r="I4" s="22"/>
      <c r="J4" s="22"/>
      <c r="K4" s="22"/>
      <c r="L4" s="23"/>
      <c r="M4" s="24" t="str">
        <f>IF(H16="Ok","OK","NO")</f>
        <v>OK</v>
      </c>
      <c r="N4" s="24" t="str">
        <f>IF(H4="Ok","OK","NO")</f>
        <v>OK</v>
      </c>
      <c r="O4" s="24" t="str">
        <f>IF(AND(Z1="Ok",AA1="Ok",AB1="Ok"),"OK","NO")</f>
        <v>NO</v>
      </c>
      <c r="P4" s="24" t="str">
        <f>IF(AC1="OK","OK",IF(AC1="ERRORE GRAVE","NO","NI"))</f>
        <v>NI</v>
      </c>
    </row>
    <row r="5" spans="1:29" ht="18" customHeight="1">
      <c r="A5" s="25" t="s">
        <v>4</v>
      </c>
      <c r="B5" s="26" t="s">
        <v>5</v>
      </c>
      <c r="C5" s="27" t="s">
        <v>6</v>
      </c>
      <c r="D5" s="28"/>
      <c r="E5" s="25" t="s">
        <v>4</v>
      </c>
      <c r="F5" s="29" t="s">
        <v>5</v>
      </c>
      <c r="G5" s="30" t="s">
        <v>6</v>
      </c>
      <c r="H5" s="31"/>
      <c r="I5" s="32"/>
      <c r="J5" s="32"/>
      <c r="K5" s="32"/>
      <c r="L5" s="33"/>
      <c r="M5" s="34"/>
      <c r="N5" s="34"/>
      <c r="O5" s="34"/>
      <c r="P5" s="34"/>
      <c r="Q5" s="35" t="s">
        <v>7</v>
      </c>
      <c r="R5" s="36"/>
      <c r="S5" s="37"/>
      <c r="T5" s="37"/>
      <c r="V5" s="35" t="s">
        <v>8</v>
      </c>
      <c r="W5" s="36"/>
      <c r="X5" s="37"/>
      <c r="Y5" s="37"/>
    </row>
    <row r="6" spans="1:29" ht="30" customHeight="1">
      <c r="A6" s="38" t="s">
        <v>9</v>
      </c>
      <c r="B6" s="39"/>
      <c r="C6" s="40"/>
      <c r="D6" s="28"/>
      <c r="E6" s="38" t="s">
        <v>10</v>
      </c>
      <c r="F6" s="39"/>
      <c r="G6" s="40"/>
      <c r="H6" s="31"/>
      <c r="I6" s="32"/>
      <c r="J6" s="32"/>
      <c r="K6" s="32"/>
      <c r="L6" s="33"/>
      <c r="M6" s="34"/>
      <c r="N6" s="34"/>
      <c r="O6" s="34"/>
      <c r="P6" s="34"/>
      <c r="Q6" s="41" t="s">
        <v>11</v>
      </c>
      <c r="R6" s="41" t="s">
        <v>12</v>
      </c>
      <c r="S6" s="41" t="s">
        <v>13</v>
      </c>
      <c r="T6" s="41" t="s">
        <v>14</v>
      </c>
      <c r="V6" s="41" t="s">
        <v>11</v>
      </c>
      <c r="W6" s="41" t="s">
        <v>12</v>
      </c>
      <c r="X6" s="41" t="s">
        <v>13</v>
      </c>
      <c r="Y6" s="41" t="s">
        <v>14</v>
      </c>
    </row>
    <row r="7" spans="1:29" ht="10.5" hidden="1" customHeight="1">
      <c r="A7" s="42"/>
      <c r="B7" s="43"/>
      <c r="C7" s="44">
        <v>0</v>
      </c>
      <c r="D7" s="28"/>
      <c r="E7" s="42"/>
      <c r="F7" s="43"/>
      <c r="G7" s="44">
        <v>0</v>
      </c>
      <c r="H7" s="31"/>
      <c r="I7" s="32"/>
      <c r="J7" s="32"/>
      <c r="K7" s="32"/>
      <c r="L7" s="33"/>
      <c r="M7" s="34"/>
      <c r="N7" s="34"/>
      <c r="O7" s="34"/>
      <c r="P7" s="34"/>
    </row>
    <row r="8" spans="1:29" ht="15" customHeight="1">
      <c r="A8" s="45" t="s">
        <v>15</v>
      </c>
      <c r="B8" s="29" t="s">
        <v>16</v>
      </c>
      <c r="C8" s="46">
        <v>9687844</v>
      </c>
      <c r="D8" s="47"/>
      <c r="E8" s="45" t="s">
        <v>17</v>
      </c>
      <c r="F8" s="29" t="s">
        <v>18</v>
      </c>
      <c r="G8" s="46">
        <v>5257685</v>
      </c>
      <c r="H8" s="31"/>
      <c r="I8" s="32"/>
      <c r="J8" s="32"/>
      <c r="K8" s="32"/>
      <c r="L8" s="33"/>
      <c r="M8" s="34"/>
      <c r="N8" s="34"/>
      <c r="O8" s="34"/>
      <c r="P8" s="34"/>
      <c r="Q8" s="48">
        <v>29</v>
      </c>
      <c r="R8" s="48">
        <v>7</v>
      </c>
      <c r="S8" s="49" t="str">
        <f t="shared" ref="S8:S19" si="0">B8</f>
        <v>F01A</v>
      </c>
      <c r="T8" s="50">
        <f t="shared" ref="T8:T19" si="1">ROUND(C8,0)</f>
        <v>9687844</v>
      </c>
      <c r="V8" s="51">
        <v>29</v>
      </c>
      <c r="W8" s="51">
        <v>41</v>
      </c>
      <c r="X8" s="52" t="str">
        <f t="shared" ref="X8:X14" si="2">F8</f>
        <v>U264</v>
      </c>
      <c r="Y8" s="50">
        <f t="shared" ref="Y8:Y14" si="3">ROUND(G8,0)</f>
        <v>5257685</v>
      </c>
    </row>
    <row r="9" spans="1:29" ht="15" customHeight="1">
      <c r="A9" s="45" t="s">
        <v>19</v>
      </c>
      <c r="B9" s="29" t="s">
        <v>20</v>
      </c>
      <c r="C9" s="46">
        <v>267597</v>
      </c>
      <c r="D9" s="47"/>
      <c r="E9" s="45" t="s">
        <v>21</v>
      </c>
      <c r="F9" s="29" t="s">
        <v>22</v>
      </c>
      <c r="G9" s="46">
        <v>2610585</v>
      </c>
      <c r="H9" s="31"/>
      <c r="I9" s="32"/>
      <c r="J9" s="32"/>
      <c r="K9" s="32"/>
      <c r="L9" s="33"/>
      <c r="M9" s="34"/>
      <c r="N9" s="34"/>
      <c r="O9" s="34"/>
      <c r="P9" s="34"/>
      <c r="Q9" s="48">
        <v>29</v>
      </c>
      <c r="R9" s="48">
        <v>7</v>
      </c>
      <c r="S9" s="49" t="str">
        <f t="shared" si="0"/>
        <v>F69G</v>
      </c>
      <c r="T9" s="50">
        <f t="shared" si="1"/>
        <v>267597</v>
      </c>
      <c r="V9" s="51">
        <v>29</v>
      </c>
      <c r="W9" s="51">
        <v>41</v>
      </c>
      <c r="X9" s="52" t="str">
        <f t="shared" si="2"/>
        <v>U265</v>
      </c>
      <c r="Y9" s="50">
        <f t="shared" si="3"/>
        <v>2610585</v>
      </c>
    </row>
    <row r="10" spans="1:29" ht="15" customHeight="1">
      <c r="A10" s="45" t="s">
        <v>23</v>
      </c>
      <c r="B10" s="29" t="s">
        <v>24</v>
      </c>
      <c r="C10" s="46">
        <v>606810</v>
      </c>
      <c r="D10" s="47"/>
      <c r="E10" s="45" t="s">
        <v>25</v>
      </c>
      <c r="F10" s="29" t="s">
        <v>26</v>
      </c>
      <c r="G10" s="46">
        <v>1176192</v>
      </c>
      <c r="H10" s="31"/>
      <c r="I10" s="32"/>
      <c r="J10" s="32"/>
      <c r="K10" s="32"/>
      <c r="L10" s="33"/>
      <c r="M10" s="34"/>
      <c r="N10" s="34"/>
      <c r="O10" s="34"/>
      <c r="P10" s="34"/>
      <c r="Q10" s="48">
        <v>29</v>
      </c>
      <c r="R10" s="48">
        <v>7</v>
      </c>
      <c r="S10" s="49" t="str">
        <f t="shared" si="0"/>
        <v>F950</v>
      </c>
      <c r="T10" s="50">
        <f t="shared" si="1"/>
        <v>606810</v>
      </c>
      <c r="V10" s="51">
        <v>29</v>
      </c>
      <c r="W10" s="51">
        <v>41</v>
      </c>
      <c r="X10" s="52" t="str">
        <f t="shared" si="2"/>
        <v>U45A</v>
      </c>
      <c r="Y10" s="50">
        <f t="shared" si="3"/>
        <v>1176192</v>
      </c>
    </row>
    <row r="11" spans="1:29" ht="15" customHeight="1">
      <c r="A11" s="45" t="s">
        <v>27</v>
      </c>
      <c r="B11" s="29" t="s">
        <v>28</v>
      </c>
      <c r="C11" s="46">
        <f>IF(ISERROR(VLOOKUP(CONCATENATE(Q11,".",R11,".",B11),[1]IN_T15_1!$A$2:$Z$2985,5,FALSE))=TRUE,"",VLOOKUP(CONCATENATE(Q11,".",R11,".",B11),[1]IN_T15_1!$A$2:$Z$2985,5,FALSE))</f>
        <v>0</v>
      </c>
      <c r="D11" s="47"/>
      <c r="E11" s="45" t="s">
        <v>29</v>
      </c>
      <c r="F11" s="29" t="s">
        <v>30</v>
      </c>
      <c r="G11" s="46">
        <v>71090</v>
      </c>
      <c r="H11" s="31"/>
      <c r="I11" s="32"/>
      <c r="J11" s="32"/>
      <c r="K11" s="32"/>
      <c r="L11" s="33"/>
      <c r="M11" s="34"/>
      <c r="N11" s="34"/>
      <c r="O11" s="34"/>
      <c r="P11" s="34"/>
      <c r="Q11" s="48">
        <v>29</v>
      </c>
      <c r="R11" s="48">
        <v>7</v>
      </c>
      <c r="S11" s="49" t="str">
        <f t="shared" si="0"/>
        <v>F947</v>
      </c>
      <c r="T11" s="50">
        <f t="shared" si="1"/>
        <v>0</v>
      </c>
      <c r="V11" s="51">
        <v>29</v>
      </c>
      <c r="W11" s="51">
        <v>41</v>
      </c>
      <c r="X11" s="52" t="str">
        <f t="shared" si="2"/>
        <v>U58A</v>
      </c>
      <c r="Y11" s="50">
        <f t="shared" si="3"/>
        <v>71090</v>
      </c>
    </row>
    <row r="12" spans="1:29" ht="15" customHeight="1">
      <c r="A12" s="45" t="s">
        <v>31</v>
      </c>
      <c r="B12" s="29" t="s">
        <v>32</v>
      </c>
      <c r="C12" s="46">
        <f>IF(ISERROR(VLOOKUP(CONCATENATE(Q12,".",R12,".",B12),[1]IN_T15_1!$A$2:$Z$2985,5,FALSE))=TRUE,"",VLOOKUP(CONCATENATE(Q12,".",R12,".",B12),[1]IN_T15_1!$A$2:$Z$2985,5,FALSE))</f>
        <v>0</v>
      </c>
      <c r="D12" s="47"/>
      <c r="E12" s="45" t="s">
        <v>33</v>
      </c>
      <c r="F12" s="29" t="s">
        <v>34</v>
      </c>
      <c r="G12" s="46">
        <v>16720</v>
      </c>
      <c r="H12" s="31"/>
      <c r="I12" s="32"/>
      <c r="J12" s="32"/>
      <c r="K12" s="32"/>
      <c r="L12" s="33"/>
      <c r="M12" s="34"/>
      <c r="N12" s="34"/>
      <c r="O12" s="34"/>
      <c r="P12" s="34"/>
      <c r="Q12" s="48">
        <v>29</v>
      </c>
      <c r="R12" s="48">
        <v>7</v>
      </c>
      <c r="S12" s="49" t="str">
        <f t="shared" si="0"/>
        <v>F948</v>
      </c>
      <c r="T12" s="50">
        <f t="shared" si="1"/>
        <v>0</v>
      </c>
      <c r="V12" s="51">
        <v>29</v>
      </c>
      <c r="W12" s="51">
        <v>41</v>
      </c>
      <c r="X12" s="52" t="str">
        <f t="shared" si="2"/>
        <v>U267</v>
      </c>
      <c r="Y12" s="50">
        <f t="shared" si="3"/>
        <v>16720</v>
      </c>
    </row>
    <row r="13" spans="1:29" ht="15" customHeight="1" thickBot="1">
      <c r="A13" s="45" t="s">
        <v>35</v>
      </c>
      <c r="B13" s="29" t="s">
        <v>36</v>
      </c>
      <c r="C13" s="46">
        <f>IF(ISERROR(VLOOKUP(CONCATENATE(Q13,".",R13,".",B13),[1]IN_T15_1!$A$2:$Z$2985,5,FALSE))=TRUE,"",VLOOKUP(CONCATENATE(Q13,".",R13,".",B13),[1]IN_T15_1!$A$2:$Z$2985,5,FALSE))</f>
        <v>0</v>
      </c>
      <c r="D13" s="47"/>
      <c r="E13" s="45" t="s">
        <v>37</v>
      </c>
      <c r="F13" s="29" t="s">
        <v>38</v>
      </c>
      <c r="G13" s="46">
        <v>224872</v>
      </c>
      <c r="H13" s="53"/>
      <c r="I13" s="54"/>
      <c r="J13" s="54"/>
      <c r="K13" s="54"/>
      <c r="L13" s="55"/>
      <c r="M13" s="34"/>
      <c r="N13" s="34"/>
      <c r="O13" s="34"/>
      <c r="P13" s="34"/>
      <c r="Q13" s="48">
        <v>29</v>
      </c>
      <c r="R13" s="48">
        <v>7</v>
      </c>
      <c r="S13" s="49" t="str">
        <f t="shared" si="0"/>
        <v>F949</v>
      </c>
      <c r="T13" s="50">
        <f t="shared" si="1"/>
        <v>0</v>
      </c>
      <c r="V13" s="51">
        <v>29</v>
      </c>
      <c r="W13" s="51">
        <v>41</v>
      </c>
      <c r="X13" s="52" t="str">
        <f t="shared" si="2"/>
        <v>U268</v>
      </c>
      <c r="Y13" s="50">
        <f t="shared" si="3"/>
        <v>224872</v>
      </c>
    </row>
    <row r="14" spans="1:29" ht="15" customHeight="1">
      <c r="A14" s="45" t="s">
        <v>39</v>
      </c>
      <c r="B14" s="29" t="s">
        <v>40</v>
      </c>
      <c r="C14" s="46">
        <f>IF(ISERROR(VLOOKUP(CONCATENATE(Q14,".",R14,".",B14),[1]IN_T15_1!$A$2:$Z$2985,5,FALSE))=TRUE,"",VLOOKUP(CONCATENATE(Q14,".",R14,".",B14),[1]IN_T15_1!$A$2:$Z$2985,5,FALSE))</f>
        <v>0</v>
      </c>
      <c r="D14" s="47"/>
      <c r="E14" s="45" t="s">
        <v>41</v>
      </c>
      <c r="F14" s="29" t="s">
        <v>42</v>
      </c>
      <c r="G14" s="46">
        <v>0</v>
      </c>
      <c r="H14" s="56" t="s">
        <v>43</v>
      </c>
      <c r="I14" s="56"/>
      <c r="J14" s="56"/>
      <c r="K14" s="56"/>
      <c r="L14" s="57"/>
      <c r="M14" s="34"/>
      <c r="N14" s="34"/>
      <c r="O14" s="34"/>
      <c r="P14" s="34"/>
      <c r="Q14" s="48">
        <v>29</v>
      </c>
      <c r="R14" s="48">
        <v>7</v>
      </c>
      <c r="S14" s="49" t="str">
        <f t="shared" si="0"/>
        <v>F951</v>
      </c>
      <c r="T14" s="50">
        <f t="shared" si="1"/>
        <v>0</v>
      </c>
      <c r="V14" s="51">
        <v>29</v>
      </c>
      <c r="W14" s="51">
        <v>41</v>
      </c>
      <c r="X14" s="52" t="str">
        <f t="shared" si="2"/>
        <v>U269</v>
      </c>
      <c r="Y14" s="50">
        <f t="shared" si="3"/>
        <v>0</v>
      </c>
    </row>
    <row r="15" spans="1:29" ht="15" customHeight="1" thickBot="1">
      <c r="A15" s="45" t="s">
        <v>44</v>
      </c>
      <c r="B15" s="29" t="s">
        <v>45</v>
      </c>
      <c r="C15" s="46">
        <f>IF(ISERROR(VLOOKUP(CONCATENATE(Q15,".",R15,".",B15),[1]IN_T15_1!$A$2:$Z$2985,5,FALSE))=TRUE,"",VLOOKUP(CONCATENATE(Q15,".",R15,".",B15),[1]IN_T15_1!$A$2:$Z$2985,5,FALSE))</f>
        <v>0</v>
      </c>
      <c r="D15" s="47"/>
      <c r="E15" s="58" t="s">
        <v>46</v>
      </c>
      <c r="F15" s="59"/>
      <c r="G15" s="60">
        <f>SUM(G8:G14)</f>
        <v>9357144</v>
      </c>
      <c r="H15" s="61"/>
      <c r="I15" s="61"/>
      <c r="J15" s="61"/>
      <c r="K15" s="61"/>
      <c r="L15" s="62"/>
      <c r="M15" s="63"/>
      <c r="N15" s="63"/>
      <c r="O15" s="63"/>
      <c r="P15" s="63"/>
      <c r="Q15" s="48">
        <v>29</v>
      </c>
      <c r="R15" s="48">
        <v>7</v>
      </c>
      <c r="S15" s="49" t="str">
        <f t="shared" si="0"/>
        <v>F996</v>
      </c>
      <c r="T15" s="50">
        <f t="shared" si="1"/>
        <v>0</v>
      </c>
      <c r="V15" s="64"/>
      <c r="W15" s="64"/>
      <c r="X15" s="52"/>
      <c r="Y15" s="50"/>
    </row>
    <row r="16" spans="1:29" ht="15" customHeight="1" thickBot="1">
      <c r="A16" s="65" t="s">
        <v>47</v>
      </c>
      <c r="B16" s="29" t="s">
        <v>48</v>
      </c>
      <c r="C16" s="46">
        <v>56396</v>
      </c>
      <c r="D16" s="47"/>
      <c r="E16" s="66" t="s">
        <v>49</v>
      </c>
      <c r="F16" s="67"/>
      <c r="G16" s="60">
        <f>G15</f>
        <v>9357144</v>
      </c>
      <c r="H16" s="68" t="str">
        <f>IF(OR(AND(C57=0,G57=0),C57&lt;&gt;G57),"OK","Attenzione: le risorse del fondo coincidono esattamente con i relativi impeghi, è necessario giustificare")</f>
        <v>OK</v>
      </c>
      <c r="I16" s="69"/>
      <c r="J16" s="69"/>
      <c r="K16" s="69"/>
      <c r="L16" s="70"/>
      <c r="M16" s="63"/>
      <c r="N16" s="63"/>
      <c r="O16" s="63"/>
      <c r="P16" s="63"/>
      <c r="Q16" s="48">
        <v>29</v>
      </c>
      <c r="R16" s="48">
        <v>7</v>
      </c>
      <c r="S16" s="49" t="str">
        <f t="shared" si="0"/>
        <v>F27I</v>
      </c>
      <c r="T16" s="50">
        <f t="shared" si="1"/>
        <v>56396</v>
      </c>
      <c r="V16" s="64"/>
      <c r="W16" s="64"/>
      <c r="X16" s="52"/>
      <c r="Y16" s="50"/>
    </row>
    <row r="17" spans="1:25" ht="27.75" customHeight="1">
      <c r="A17" s="71" t="s">
        <v>50</v>
      </c>
      <c r="B17" s="72" t="s">
        <v>51</v>
      </c>
      <c r="C17" s="46">
        <f>IF(ISERROR(VLOOKUP(CONCATENATE(Q17,".",R17,".",B17),[1]IN_T15_1!$A$2:$Z$2985,5,FALSE))=TRUE,"",VLOOKUP(CONCATENATE(Q17,".",R17,".",B17),[1]IN_T15_1!$A$2:$Z$2985,5,FALSE))</f>
        <v>0</v>
      </c>
      <c r="D17" s="47"/>
      <c r="E17" s="73" t="s">
        <v>52</v>
      </c>
      <c r="F17" s="74"/>
      <c r="G17" s="75"/>
      <c r="H17" s="76"/>
      <c r="I17" s="77"/>
      <c r="J17" s="77"/>
      <c r="K17" s="77"/>
      <c r="L17" s="78"/>
      <c r="M17" s="63"/>
      <c r="N17" s="63"/>
      <c r="O17" s="63"/>
      <c r="P17" s="63"/>
      <c r="Q17" s="48">
        <v>29</v>
      </c>
      <c r="R17" s="48">
        <v>7</v>
      </c>
      <c r="S17" s="49" t="str">
        <f t="shared" si="0"/>
        <v>F00G</v>
      </c>
      <c r="T17" s="50">
        <f t="shared" si="1"/>
        <v>0</v>
      </c>
      <c r="V17" s="64"/>
      <c r="W17" s="64"/>
      <c r="X17" s="52"/>
      <c r="Y17" s="50"/>
    </row>
    <row r="18" spans="1:25" ht="15" customHeight="1">
      <c r="A18" s="71" t="s">
        <v>53</v>
      </c>
      <c r="B18" s="79" t="s">
        <v>54</v>
      </c>
      <c r="C18" s="46">
        <f>IF(ISERROR(VLOOKUP(CONCATENATE(Q18,".",R18,".",B18),[1]IN_T15_1!$A$2:$Z$2985,5,FALSE))=TRUE,"",VLOOKUP(CONCATENATE(Q18,".",R18,".",B18),[1]IN_T15_1!$A$2:$Z$2985,5,FALSE))</f>
        <v>0</v>
      </c>
      <c r="D18" s="47"/>
      <c r="E18" s="45" t="s">
        <v>55</v>
      </c>
      <c r="F18" s="26" t="s">
        <v>56</v>
      </c>
      <c r="G18" s="46">
        <v>184257</v>
      </c>
      <c r="H18" s="76"/>
      <c r="I18" s="77"/>
      <c r="J18" s="77"/>
      <c r="K18" s="77"/>
      <c r="L18" s="78"/>
      <c r="M18" s="63"/>
      <c r="N18" s="63"/>
      <c r="O18" s="63"/>
      <c r="P18" s="63"/>
      <c r="Q18" s="48">
        <v>29</v>
      </c>
      <c r="R18" s="48">
        <v>7</v>
      </c>
      <c r="S18" s="49" t="str">
        <f t="shared" si="0"/>
        <v>F00H</v>
      </c>
      <c r="T18" s="50">
        <f t="shared" si="1"/>
        <v>0</v>
      </c>
      <c r="V18" s="51">
        <v>36</v>
      </c>
      <c r="W18" s="51">
        <v>41</v>
      </c>
      <c r="X18" s="52" t="str">
        <f>F18</f>
        <v>U273</v>
      </c>
      <c r="Y18" s="50">
        <f>ROUND(G18,0)</f>
        <v>184257</v>
      </c>
    </row>
    <row r="19" spans="1:25" ht="15.75" customHeight="1">
      <c r="A19" s="45" t="s">
        <v>57</v>
      </c>
      <c r="B19" s="29" t="s">
        <v>58</v>
      </c>
      <c r="C19" s="46">
        <v>589000</v>
      </c>
      <c r="D19" s="80"/>
      <c r="E19" s="45" t="s">
        <v>59</v>
      </c>
      <c r="F19" s="26" t="s">
        <v>60</v>
      </c>
      <c r="G19" s="46">
        <v>1335142</v>
      </c>
      <c r="H19" s="76"/>
      <c r="I19" s="77"/>
      <c r="J19" s="77"/>
      <c r="K19" s="77"/>
      <c r="L19" s="78"/>
      <c r="M19" s="63"/>
      <c r="N19" s="63"/>
      <c r="O19" s="63"/>
      <c r="P19" s="63"/>
      <c r="Q19" s="48">
        <v>29</v>
      </c>
      <c r="R19" s="48">
        <v>7</v>
      </c>
      <c r="S19" s="49" t="str">
        <f t="shared" si="0"/>
        <v>F86H</v>
      </c>
      <c r="T19" s="50">
        <f t="shared" si="1"/>
        <v>589000</v>
      </c>
      <c r="V19" s="51">
        <v>36</v>
      </c>
      <c r="W19" s="51">
        <v>41</v>
      </c>
      <c r="X19" s="52" t="str">
        <f>F19</f>
        <v>U274</v>
      </c>
      <c r="Y19" s="50">
        <f>ROUND(G19,0)</f>
        <v>1335142</v>
      </c>
    </row>
    <row r="20" spans="1:25" ht="15.75" customHeight="1" thickBot="1">
      <c r="A20" s="81" t="s">
        <v>61</v>
      </c>
      <c r="B20" s="82"/>
      <c r="C20" s="83">
        <f>SUM(C8:C15)-SUM(C16:C19)</f>
        <v>9916855</v>
      </c>
      <c r="D20" s="47"/>
      <c r="E20" s="84" t="s">
        <v>46</v>
      </c>
      <c r="F20" s="85"/>
      <c r="G20" s="60">
        <f>SUM(G18:G19)</f>
        <v>1519399</v>
      </c>
      <c r="H20" s="76"/>
      <c r="I20" s="77"/>
      <c r="J20" s="77"/>
      <c r="K20" s="77"/>
      <c r="L20" s="78"/>
      <c r="M20" s="63"/>
      <c r="N20" s="63"/>
      <c r="O20" s="63"/>
      <c r="P20" s="63"/>
      <c r="Q20" s="86"/>
      <c r="R20" s="86"/>
      <c r="S20" s="49"/>
      <c r="T20" s="50"/>
      <c r="X20" s="52"/>
      <c r="Y20" s="50"/>
    </row>
    <row r="21" spans="1:25" ht="14.25" customHeight="1" thickBot="1">
      <c r="A21" s="87" t="s">
        <v>49</v>
      </c>
      <c r="B21" s="88"/>
      <c r="C21" s="89">
        <f>C20</f>
        <v>9916855</v>
      </c>
      <c r="D21" s="47"/>
      <c r="E21" s="90" t="s">
        <v>62</v>
      </c>
      <c r="F21" s="82"/>
      <c r="G21" s="83">
        <f>SUM(G20)</f>
        <v>1519399</v>
      </c>
      <c r="H21" s="91"/>
      <c r="I21" s="92"/>
      <c r="J21" s="92"/>
      <c r="K21" s="92"/>
      <c r="L21" s="93"/>
      <c r="M21" s="63"/>
      <c r="N21" s="63"/>
      <c r="O21" s="63"/>
      <c r="P21" s="63"/>
      <c r="Q21" s="86"/>
      <c r="R21" s="86"/>
      <c r="S21" s="49"/>
      <c r="T21" s="50"/>
      <c r="V21" s="64"/>
      <c r="W21" s="64"/>
      <c r="X21" s="52"/>
      <c r="Y21" s="50"/>
    </row>
    <row r="22" spans="1:25" ht="30" customHeight="1">
      <c r="A22" s="94" t="s">
        <v>63</v>
      </c>
      <c r="B22" s="95"/>
      <c r="C22" s="96"/>
      <c r="D22" s="47"/>
      <c r="E22" s="97" t="s">
        <v>64</v>
      </c>
      <c r="F22" s="98"/>
      <c r="G22" s="99"/>
      <c r="M22" s="63"/>
      <c r="N22" s="63"/>
      <c r="O22" s="63"/>
      <c r="P22" s="63"/>
      <c r="Q22" s="86"/>
      <c r="R22" s="86"/>
      <c r="S22" s="49"/>
      <c r="T22" s="50"/>
      <c r="V22" s="64"/>
      <c r="W22" s="64"/>
      <c r="X22" s="52"/>
      <c r="Y22" s="50"/>
    </row>
    <row r="23" spans="1:25" ht="15" customHeight="1">
      <c r="A23" s="45" t="s">
        <v>65</v>
      </c>
      <c r="B23" s="26" t="s">
        <v>66</v>
      </c>
      <c r="C23" s="46">
        <v>1448269</v>
      </c>
      <c r="D23" s="80"/>
      <c r="E23" s="45" t="s">
        <v>67</v>
      </c>
      <c r="F23" s="29" t="s">
        <v>68</v>
      </c>
      <c r="G23" s="46">
        <v>378048</v>
      </c>
      <c r="M23" s="63"/>
      <c r="N23" s="63"/>
      <c r="O23" s="63"/>
      <c r="P23" s="63"/>
      <c r="Q23" s="48">
        <v>36</v>
      </c>
      <c r="R23" s="48">
        <v>7</v>
      </c>
      <c r="S23" s="49" t="str">
        <f t="shared" ref="S23:S31" si="4">B23</f>
        <v>F70G</v>
      </c>
      <c r="T23" s="50">
        <f t="shared" ref="T23:T31" si="5">ROUND(C23,0)</f>
        <v>1448269</v>
      </c>
      <c r="V23" s="51">
        <v>2</v>
      </c>
      <c r="W23" s="51">
        <v>41</v>
      </c>
      <c r="X23" s="52" t="str">
        <f>F23</f>
        <v>U449</v>
      </c>
      <c r="Y23" s="50">
        <f>ROUND(G23,0)</f>
        <v>378048</v>
      </c>
    </row>
    <row r="24" spans="1:25" ht="15" customHeight="1">
      <c r="A24" s="45" t="s">
        <v>69</v>
      </c>
      <c r="B24" s="26" t="s">
        <v>70</v>
      </c>
      <c r="C24" s="46">
        <f>IF(ISERROR(VLOOKUP(CONCATENATE(Q24,".",R24,".",B24),[1]IN_T15_1!$A$2:$Z$2985,5,FALSE))=TRUE,"",VLOOKUP(CONCATENATE(Q24,".",R24,".",B24),[1]IN_T15_1!$A$2:$Z$2985,5,FALSE))</f>
        <v>0</v>
      </c>
      <c r="D24" s="47"/>
      <c r="E24" s="45" t="s">
        <v>71</v>
      </c>
      <c r="F24" s="29" t="s">
        <v>72</v>
      </c>
      <c r="G24" s="46">
        <f>+'[2]t15(1)'!G24+'[3]t15(1)'!G24</f>
        <v>0</v>
      </c>
      <c r="M24" s="63"/>
      <c r="N24" s="63"/>
      <c r="O24" s="63"/>
      <c r="P24" s="63"/>
      <c r="Q24" s="48">
        <v>36</v>
      </c>
      <c r="R24" s="48">
        <v>7</v>
      </c>
      <c r="S24" s="49" t="str">
        <f t="shared" si="4"/>
        <v>F954</v>
      </c>
      <c r="T24" s="50">
        <f t="shared" si="5"/>
        <v>0</v>
      </c>
      <c r="V24" s="51">
        <v>2</v>
      </c>
      <c r="W24" s="51">
        <v>41</v>
      </c>
      <c r="X24" s="52" t="str">
        <f>F24</f>
        <v>U280</v>
      </c>
      <c r="Y24" s="50">
        <f>ROUND(G24,0)</f>
        <v>0</v>
      </c>
    </row>
    <row r="25" spans="1:25" ht="14.25" customHeight="1">
      <c r="A25" s="45" t="s">
        <v>73</v>
      </c>
      <c r="B25" s="26" t="s">
        <v>74</v>
      </c>
      <c r="C25" s="46">
        <f>IF(ISERROR(VLOOKUP(CONCATENATE(Q25,".",R25,".",B25),[1]IN_T15_1!$A$2:$Z$2985,5,FALSE))=TRUE,"",VLOOKUP(CONCATENATE(Q25,".",R25,".",B25),[1]IN_T15_1!$A$2:$Z$2985,5,FALSE))</f>
        <v>0</v>
      </c>
      <c r="D25" s="47"/>
      <c r="E25" s="45" t="s">
        <v>75</v>
      </c>
      <c r="F25" s="29" t="s">
        <v>76</v>
      </c>
      <c r="G25" s="46">
        <f>+'[2]t15(1)'!G25+'[3]t15(1)'!G25</f>
        <v>0</v>
      </c>
      <c r="M25" s="63"/>
      <c r="N25" s="63"/>
      <c r="O25" s="63"/>
      <c r="P25" s="63"/>
      <c r="Q25" s="48">
        <v>36</v>
      </c>
      <c r="R25" s="48">
        <v>7</v>
      </c>
      <c r="S25" s="49" t="str">
        <f t="shared" si="4"/>
        <v>F01I</v>
      </c>
      <c r="T25" s="50">
        <f t="shared" si="5"/>
        <v>0</v>
      </c>
      <c r="V25" s="51">
        <v>2</v>
      </c>
      <c r="W25" s="51">
        <v>41</v>
      </c>
      <c r="X25" s="52" t="str">
        <f>F25</f>
        <v>U582</v>
      </c>
      <c r="Y25" s="50">
        <f>ROUND(G25,0)</f>
        <v>0</v>
      </c>
    </row>
    <row r="26" spans="1:25" ht="14.25" customHeight="1">
      <c r="A26" s="45" t="s">
        <v>77</v>
      </c>
      <c r="B26" s="26" t="s">
        <v>78</v>
      </c>
      <c r="C26" s="46">
        <f>IF(ISERROR(VLOOKUP(CONCATENATE(Q26,".",R26,".",B26),[1]IN_T15_1!$A$2:$Z$2985,5,FALSE))=TRUE,"",VLOOKUP(CONCATENATE(Q26,".",R26,".",B26),[1]IN_T15_1!$A$2:$Z$2985,5,FALSE))</f>
        <v>0</v>
      </c>
      <c r="D26" s="47"/>
      <c r="E26" s="45" t="s">
        <v>79</v>
      </c>
      <c r="F26" s="29" t="s">
        <v>80</v>
      </c>
      <c r="G26" s="46">
        <v>0</v>
      </c>
      <c r="M26" s="63"/>
      <c r="N26" s="63"/>
      <c r="O26" s="63"/>
      <c r="P26" s="63"/>
      <c r="Q26" s="48">
        <v>36</v>
      </c>
      <c r="R26" s="48">
        <v>7</v>
      </c>
      <c r="S26" s="49" t="str">
        <f t="shared" si="4"/>
        <v>F991</v>
      </c>
      <c r="T26" s="50">
        <f t="shared" si="5"/>
        <v>0</v>
      </c>
      <c r="V26" s="51">
        <v>2</v>
      </c>
      <c r="W26" s="51">
        <v>41</v>
      </c>
      <c r="X26" s="52" t="str">
        <f>F26</f>
        <v>U281</v>
      </c>
      <c r="Y26" s="50">
        <f>ROUND(G26,0)</f>
        <v>0</v>
      </c>
    </row>
    <row r="27" spans="1:25" ht="14.25" customHeight="1" thickBot="1">
      <c r="A27" s="45" t="s">
        <v>81</v>
      </c>
      <c r="B27" s="26" t="s">
        <v>82</v>
      </c>
      <c r="C27" s="46">
        <f>IF(ISERROR(VLOOKUP(CONCATENATE(Q27,".",R27,".",B27),[1]IN_T15_1!$A$2:$Z$2985,5,FALSE))=TRUE,"",VLOOKUP(CONCATENATE(Q27,".",R27,".",B27),[1]IN_T15_1!$A$2:$Z$2985,5,FALSE))</f>
        <v>0</v>
      </c>
      <c r="D27" s="47"/>
      <c r="E27" s="100" t="s">
        <v>46</v>
      </c>
      <c r="F27" s="101"/>
      <c r="G27" s="83">
        <f>SUM(G23:G26)</f>
        <v>378048</v>
      </c>
      <c r="M27" s="63"/>
      <c r="N27" s="63"/>
      <c r="O27" s="63"/>
      <c r="P27" s="63"/>
      <c r="Q27" s="48">
        <v>36</v>
      </c>
      <c r="R27" s="48">
        <v>7</v>
      </c>
      <c r="S27" s="49" t="str">
        <f t="shared" si="4"/>
        <v>F955</v>
      </c>
      <c r="T27" s="50">
        <f t="shared" si="5"/>
        <v>0</v>
      </c>
      <c r="X27" s="52"/>
      <c r="Y27" s="50"/>
    </row>
    <row r="28" spans="1:25" ht="14.25" customHeight="1">
      <c r="A28" s="45" t="s">
        <v>47</v>
      </c>
      <c r="B28" s="26" t="s">
        <v>48</v>
      </c>
      <c r="C28" s="46">
        <f>IF(ISERROR(VLOOKUP(CONCATENATE(Q28,".",R28,".",B28),[1]IN_T15_1!$A$2:$Z$2985,5,FALSE))=TRUE,"",VLOOKUP(CONCATENATE(Q28,".",R28,".",B28),[1]IN_T15_1!$A$2:$Z$2985,5,FALSE))</f>
        <v>0</v>
      </c>
      <c r="D28" s="47"/>
      <c r="E28" s="102" t="s">
        <v>83</v>
      </c>
      <c r="F28" s="103"/>
      <c r="G28" s="104"/>
      <c r="M28" s="63"/>
      <c r="N28" s="63"/>
      <c r="O28" s="63"/>
      <c r="P28" s="63"/>
      <c r="Q28" s="48">
        <v>36</v>
      </c>
      <c r="R28" s="48">
        <v>7</v>
      </c>
      <c r="S28" s="49" t="str">
        <f t="shared" si="4"/>
        <v>F27I</v>
      </c>
      <c r="T28" s="50">
        <f t="shared" si="5"/>
        <v>0</v>
      </c>
      <c r="X28" s="52"/>
      <c r="Y28" s="50"/>
    </row>
    <row r="29" spans="1:25" ht="15" customHeight="1">
      <c r="A29" s="71" t="s">
        <v>50</v>
      </c>
      <c r="B29" s="72" t="s">
        <v>51</v>
      </c>
      <c r="C29" s="46">
        <f>IF(ISERROR(VLOOKUP(CONCATENATE(Q29,".",R29,".",B29),[1]IN_T15_1!$A$2:$Z$2985,5,FALSE))=TRUE,"",VLOOKUP(CONCATENATE(Q29,".",R29,".",B29),[1]IN_T15_1!$A$2:$Z$2985,5,FALSE))</f>
        <v>0</v>
      </c>
      <c r="D29" s="47"/>
      <c r="E29" s="105" t="s">
        <v>84</v>
      </c>
      <c r="F29" s="29" t="s">
        <v>85</v>
      </c>
      <c r="G29" s="106">
        <v>2109261</v>
      </c>
      <c r="M29" s="63"/>
      <c r="N29" s="63"/>
      <c r="O29" s="63"/>
      <c r="P29" s="63"/>
      <c r="Q29" s="48">
        <v>36</v>
      </c>
      <c r="R29" s="48">
        <v>7</v>
      </c>
      <c r="S29" s="49" t="str">
        <f t="shared" si="4"/>
        <v>F00G</v>
      </c>
      <c r="T29" s="50">
        <f t="shared" si="5"/>
        <v>0</v>
      </c>
      <c r="V29" s="51">
        <v>2</v>
      </c>
      <c r="W29" s="51">
        <v>42</v>
      </c>
      <c r="X29" s="52" t="str">
        <f>F29</f>
        <v>U03I</v>
      </c>
      <c r="Y29" s="50">
        <f>ROUND(G29,0)</f>
        <v>2109261</v>
      </c>
    </row>
    <row r="30" spans="1:25" ht="13.5" customHeight="1" thickBot="1">
      <c r="A30" s="71" t="s">
        <v>53</v>
      </c>
      <c r="B30" s="79" t="s">
        <v>54</v>
      </c>
      <c r="C30" s="46">
        <f>IF(ISERROR(VLOOKUP(CONCATENATE(Q30,".",R30,".",B30),[1]IN_T15_1!$A$2:$Z$2985,5,FALSE))=TRUE,"",VLOOKUP(CONCATENATE(Q30,".",R30,".",B30),[1]IN_T15_1!$A$2:$Z$2985,5,FALSE))</f>
        <v>0</v>
      </c>
      <c r="D30" s="47"/>
      <c r="E30" s="107" t="s">
        <v>86</v>
      </c>
      <c r="F30" s="67"/>
      <c r="G30" s="83">
        <f>G29</f>
        <v>2109261</v>
      </c>
      <c r="M30" s="63"/>
      <c r="N30" s="63"/>
      <c r="O30" s="63"/>
      <c r="P30" s="63"/>
      <c r="Q30" s="48">
        <v>36</v>
      </c>
      <c r="R30" s="48">
        <v>7</v>
      </c>
      <c r="S30" s="49" t="str">
        <f t="shared" si="4"/>
        <v>F00H</v>
      </c>
      <c r="T30" s="50">
        <f t="shared" si="5"/>
        <v>0</v>
      </c>
      <c r="V30" s="64"/>
      <c r="W30" s="64"/>
      <c r="X30" s="52"/>
      <c r="Y30" s="50"/>
    </row>
    <row r="31" spans="1:25" ht="14.25" customHeight="1" thickBot="1">
      <c r="A31" s="45" t="s">
        <v>57</v>
      </c>
      <c r="B31" s="26" t="s">
        <v>58</v>
      </c>
      <c r="C31" s="46">
        <f>IF(ISERROR(VLOOKUP(CONCATENATE(Q31,".",R31,".",B31),[1]IN_T15_1!$A$2:$Z$2985,5,FALSE))=TRUE,"",VLOOKUP(CONCATENATE(Q31,".",R31,".",B31),[1]IN_T15_1!$A$2:$Z$2985,5,FALSE))</f>
        <v>0</v>
      </c>
      <c r="D31" s="47"/>
      <c r="E31" s="108" t="s">
        <v>87</v>
      </c>
      <c r="F31" s="109"/>
      <c r="G31" s="110">
        <f>G27+G30</f>
        <v>2487309</v>
      </c>
      <c r="M31" s="63"/>
      <c r="N31" s="63"/>
      <c r="O31" s="63"/>
      <c r="P31" s="63"/>
      <c r="Q31" s="48">
        <v>36</v>
      </c>
      <c r="R31" s="48">
        <v>7</v>
      </c>
      <c r="S31" s="49" t="str">
        <f t="shared" si="4"/>
        <v>F86H</v>
      </c>
      <c r="T31" s="50">
        <f t="shared" si="5"/>
        <v>0</v>
      </c>
      <c r="X31" s="52"/>
      <c r="Y31" s="50"/>
    </row>
    <row r="32" spans="1:25" ht="13.5" customHeight="1" thickBot="1">
      <c r="A32" s="81" t="s">
        <v>61</v>
      </c>
      <c r="B32" s="82"/>
      <c r="C32" s="83">
        <f>SUM(C23:C26)-SUM(C27:C31)</f>
        <v>1448269</v>
      </c>
      <c r="D32" s="80"/>
      <c r="E32" s="111"/>
      <c r="F32" s="109"/>
      <c r="G32" s="99"/>
      <c r="M32" s="63"/>
      <c r="N32" s="63"/>
      <c r="O32" s="63"/>
      <c r="P32" s="63"/>
      <c r="Q32" s="48"/>
      <c r="R32" s="48"/>
      <c r="S32" s="49"/>
      <c r="T32" s="50"/>
      <c r="V32" s="52" t="s">
        <v>88</v>
      </c>
      <c r="W32" s="52"/>
      <c r="X32" s="52"/>
      <c r="Y32" s="52"/>
    </row>
    <row r="33" spans="1:30" ht="15" customHeight="1" thickBot="1">
      <c r="A33" s="87" t="s">
        <v>62</v>
      </c>
      <c r="B33" s="112"/>
      <c r="C33" s="89">
        <f>C32</f>
        <v>1448269</v>
      </c>
      <c r="D33" s="80"/>
      <c r="E33" s="113"/>
      <c r="F33" s="114"/>
      <c r="G33" s="115"/>
      <c r="M33" s="63"/>
      <c r="N33" s="63"/>
      <c r="O33" s="63"/>
      <c r="P33" s="63"/>
      <c r="Q33" s="116"/>
      <c r="R33" s="116"/>
      <c r="S33" s="49"/>
      <c r="T33" s="50"/>
    </row>
    <row r="34" spans="1:30" s="63" customFormat="1" ht="29.25" customHeight="1">
      <c r="A34" s="38" t="s">
        <v>89</v>
      </c>
      <c r="B34" s="39"/>
      <c r="C34" s="40"/>
      <c r="D34" s="80"/>
      <c r="E34" s="117"/>
      <c r="F34" s="118"/>
      <c r="G34" s="119"/>
      <c r="H34" s="7"/>
      <c r="I34" s="7"/>
      <c r="J34" s="7"/>
      <c r="K34" s="7"/>
      <c r="L34" s="7"/>
      <c r="Q34" s="116"/>
      <c r="R34" s="116"/>
      <c r="S34" s="49"/>
      <c r="T34" s="50"/>
      <c r="AB34" s="7"/>
      <c r="AC34" s="7"/>
      <c r="AD34" s="7"/>
    </row>
    <row r="35" spans="1:30" ht="15" customHeight="1">
      <c r="A35" s="45" t="s">
        <v>90</v>
      </c>
      <c r="B35" s="29" t="s">
        <v>91</v>
      </c>
      <c r="C35" s="46">
        <v>1145393</v>
      </c>
      <c r="D35" s="80"/>
      <c r="E35" s="120"/>
      <c r="F35" s="121"/>
      <c r="G35" s="122"/>
      <c r="M35" s="63"/>
      <c r="N35" s="63"/>
      <c r="O35" s="63"/>
      <c r="P35" s="63"/>
      <c r="Q35" s="48">
        <v>2</v>
      </c>
      <c r="R35" s="48">
        <v>7</v>
      </c>
      <c r="S35" s="49" t="str">
        <f t="shared" ref="S35:S42" si="6">B35</f>
        <v>F71G</v>
      </c>
      <c r="T35" s="50">
        <f t="shared" ref="T35:T42" si="7">ROUND(C35,0)</f>
        <v>1145393</v>
      </c>
    </row>
    <row r="36" spans="1:30" ht="15" customHeight="1">
      <c r="A36" s="45" t="s">
        <v>92</v>
      </c>
      <c r="B36" s="29" t="s">
        <v>93</v>
      </c>
      <c r="C36" s="46">
        <v>88731</v>
      </c>
      <c r="D36" s="80"/>
      <c r="E36" s="120"/>
      <c r="F36" s="121"/>
      <c r="G36" s="122"/>
      <c r="M36" s="63"/>
      <c r="N36" s="63"/>
      <c r="O36" s="63"/>
      <c r="P36" s="63"/>
      <c r="Q36" s="48">
        <v>2</v>
      </c>
      <c r="R36" s="48">
        <v>7</v>
      </c>
      <c r="S36" s="49" t="str">
        <f t="shared" si="6"/>
        <v>F72G</v>
      </c>
      <c r="T36" s="50">
        <f t="shared" si="7"/>
        <v>88731</v>
      </c>
    </row>
    <row r="37" spans="1:30" ht="15" customHeight="1">
      <c r="A37" s="45" t="s">
        <v>94</v>
      </c>
      <c r="B37" s="29" t="s">
        <v>95</v>
      </c>
      <c r="C37" s="46">
        <f>IF(ISERROR(VLOOKUP(CONCATENATE(Q37,".",R37,".",B37),[1]IN_T15_1!$A$2:$Z$2985,5,FALSE))=TRUE,"",VLOOKUP(CONCATENATE(Q37,".",R37,".",B37),[1]IN_T15_1!$A$2:$Z$2985,5,FALSE))</f>
        <v>0</v>
      </c>
      <c r="D37" s="80"/>
      <c r="E37" s="120"/>
      <c r="F37" s="121"/>
      <c r="G37" s="122"/>
      <c r="Q37" s="48">
        <v>2</v>
      </c>
      <c r="R37" s="48">
        <v>7</v>
      </c>
      <c r="S37" s="49" t="str">
        <f t="shared" si="6"/>
        <v>F958</v>
      </c>
      <c r="T37" s="50">
        <f t="shared" si="7"/>
        <v>0</v>
      </c>
    </row>
    <row r="38" spans="1:30" ht="15" customHeight="1">
      <c r="A38" s="45" t="s">
        <v>96</v>
      </c>
      <c r="B38" s="29" t="s">
        <v>97</v>
      </c>
      <c r="C38" s="46">
        <f>IF(ISERROR(VLOOKUP(CONCATENATE(Q38,".",R38,".",B38),[1]IN_T15_1!$A$2:$Z$2985,5,FALSE))=TRUE,"",VLOOKUP(CONCATENATE(Q38,".",R38,".",B38),[1]IN_T15_1!$A$2:$Z$2985,5,FALSE))</f>
        <v>0</v>
      </c>
      <c r="D38" s="80"/>
      <c r="E38" s="123"/>
      <c r="F38" s="124"/>
      <c r="G38" s="125"/>
      <c r="Q38" s="48">
        <v>2</v>
      </c>
      <c r="R38" s="48">
        <v>7</v>
      </c>
      <c r="S38" s="49" t="str">
        <f t="shared" si="6"/>
        <v>F989</v>
      </c>
      <c r="T38" s="50">
        <f t="shared" si="7"/>
        <v>0</v>
      </c>
    </row>
    <row r="39" spans="1:30" ht="13.5" customHeight="1">
      <c r="A39" s="45" t="s">
        <v>47</v>
      </c>
      <c r="B39" s="29" t="s">
        <v>48</v>
      </c>
      <c r="C39" s="46">
        <v>56395</v>
      </c>
      <c r="D39" s="80"/>
      <c r="E39" s="126"/>
      <c r="F39" s="127"/>
      <c r="G39" s="128"/>
      <c r="Q39" s="48">
        <v>2</v>
      </c>
      <c r="R39" s="48">
        <v>7</v>
      </c>
      <c r="S39" s="49" t="str">
        <f t="shared" si="6"/>
        <v>F27I</v>
      </c>
      <c r="T39" s="50">
        <f t="shared" si="7"/>
        <v>56395</v>
      </c>
    </row>
    <row r="40" spans="1:30" ht="13.5" customHeight="1">
      <c r="A40" s="71" t="s">
        <v>50</v>
      </c>
      <c r="B40" s="72" t="s">
        <v>51</v>
      </c>
      <c r="C40" s="46">
        <f>IF(ISERROR(VLOOKUP(CONCATENATE(Q40,".",R40,".",B40),[1]IN_T15_1!$A$2:$Z$2985,5,FALSE))=TRUE,"",VLOOKUP(CONCATENATE(Q40,".",R40,".",B40),[1]IN_T15_1!$A$2:$Z$2985,5,FALSE))</f>
        <v>0</v>
      </c>
      <c r="D40" s="80"/>
      <c r="E40" s="120"/>
      <c r="F40" s="121"/>
      <c r="G40" s="122"/>
      <c r="Q40" s="48">
        <v>2</v>
      </c>
      <c r="R40" s="48">
        <v>7</v>
      </c>
      <c r="S40" s="49" t="str">
        <f t="shared" si="6"/>
        <v>F00G</v>
      </c>
      <c r="T40" s="50">
        <f t="shared" si="7"/>
        <v>0</v>
      </c>
    </row>
    <row r="41" spans="1:30" ht="13.5" customHeight="1">
      <c r="A41" s="71" t="s">
        <v>53</v>
      </c>
      <c r="B41" s="79" t="s">
        <v>54</v>
      </c>
      <c r="C41" s="46">
        <f>IF(ISERROR(VLOOKUP(CONCATENATE(Q41,".",R41,".",B41),[1]IN_T15_1!$A$2:$Z$2985,5,FALSE))=TRUE,"",VLOOKUP(CONCATENATE(Q41,".",R41,".",B41),[1]IN_T15_1!$A$2:$Z$2985,5,FALSE))</f>
        <v>0</v>
      </c>
      <c r="D41" s="80"/>
      <c r="E41" s="120"/>
      <c r="F41" s="121"/>
      <c r="G41" s="122"/>
      <c r="Q41" s="48">
        <v>2</v>
      </c>
      <c r="R41" s="48">
        <v>7</v>
      </c>
      <c r="S41" s="49" t="str">
        <f t="shared" si="6"/>
        <v>F00H</v>
      </c>
      <c r="T41" s="50">
        <f t="shared" si="7"/>
        <v>0</v>
      </c>
    </row>
    <row r="42" spans="1:30" ht="13.5" customHeight="1">
      <c r="A42" s="45" t="s">
        <v>57</v>
      </c>
      <c r="B42" s="29" t="s">
        <v>58</v>
      </c>
      <c r="C42" s="46">
        <f>IF(ISERROR(VLOOKUP(CONCATENATE(Q42,".",R42,".",B42),[1]IN_T15_1!$A$2:$Z$2985,5,FALSE))=TRUE,"",VLOOKUP(CONCATENATE(Q42,".",R42,".",B42),[1]IN_T15_1!$A$2:$Z$2985,5,FALSE))</f>
        <v>0</v>
      </c>
      <c r="D42" s="80"/>
      <c r="E42" s="120"/>
      <c r="F42" s="121"/>
      <c r="G42" s="122"/>
      <c r="Q42" s="48">
        <v>2</v>
      </c>
      <c r="R42" s="48">
        <v>7</v>
      </c>
      <c r="S42" s="49" t="str">
        <f t="shared" si="6"/>
        <v>F86H</v>
      </c>
      <c r="T42" s="50">
        <f t="shared" si="7"/>
        <v>0</v>
      </c>
    </row>
    <row r="43" spans="1:30" ht="14.25" customHeight="1" thickBot="1">
      <c r="A43" s="129" t="s">
        <v>61</v>
      </c>
      <c r="B43" s="130"/>
      <c r="C43" s="131">
        <f>SUM(C35:C38)-SUM(C39:C42)</f>
        <v>1177729</v>
      </c>
      <c r="D43" s="80"/>
      <c r="E43" s="120"/>
      <c r="F43" s="121"/>
      <c r="G43" s="122"/>
      <c r="S43" s="49"/>
      <c r="T43" s="50"/>
    </row>
    <row r="44" spans="1:30" ht="14.25" customHeight="1">
      <c r="A44" s="132" t="s">
        <v>98</v>
      </c>
      <c r="B44" s="133"/>
      <c r="C44" s="134"/>
      <c r="D44" s="80"/>
      <c r="E44" s="135"/>
      <c r="F44" s="136"/>
      <c r="G44" s="137"/>
      <c r="S44" s="49"/>
      <c r="T44" s="50"/>
    </row>
    <row r="45" spans="1:30" ht="15" customHeight="1">
      <c r="A45" s="45" t="s">
        <v>99</v>
      </c>
      <c r="B45" s="29" t="s">
        <v>100</v>
      </c>
      <c r="C45" s="46">
        <f>IF(ISERROR(VLOOKUP(CONCATENATE(Q45,".",R45,".",B45),[1]IN_T15_1!$A$2:$Z$2985,5,FALSE))=TRUE,"",VLOOKUP(CONCATENATE(Q45,".",R45,".",B45),[1]IN_T15_1!$A$2:$Z$2985,5,FALSE))</f>
        <v>0</v>
      </c>
      <c r="D45" s="80"/>
      <c r="E45" s="126"/>
      <c r="F45" s="127"/>
      <c r="G45" s="128"/>
      <c r="Q45" s="48">
        <v>2</v>
      </c>
      <c r="R45" s="48">
        <v>9</v>
      </c>
      <c r="S45" s="49" t="str">
        <f t="shared" ref="S45:S54" si="8">B45</f>
        <v>F50H</v>
      </c>
      <c r="T45" s="50">
        <f t="shared" ref="T45:T54" si="9">ROUND(C45,0)</f>
        <v>0</v>
      </c>
    </row>
    <row r="46" spans="1:30" ht="15" customHeight="1">
      <c r="A46" s="45" t="s">
        <v>101</v>
      </c>
      <c r="B46" s="29" t="s">
        <v>102</v>
      </c>
      <c r="C46" s="46">
        <f>IF(ISERROR(VLOOKUP(CONCATENATE(Q46,".",R46,".",B46),[1]IN_T15_1!$A$2:$Z$2985,5,FALSE))=TRUE,"",VLOOKUP(CONCATENATE(Q46,".",R46,".",B46),[1]IN_T15_1!$A$2:$Z$2985,5,FALSE))</f>
        <v>0</v>
      </c>
      <c r="D46" s="80"/>
      <c r="E46" s="123"/>
      <c r="F46" s="138"/>
      <c r="G46" s="125"/>
      <c r="Q46" s="48">
        <v>2</v>
      </c>
      <c r="R46" s="48">
        <v>9</v>
      </c>
      <c r="S46" s="49" t="str">
        <f t="shared" si="8"/>
        <v>F962</v>
      </c>
      <c r="T46" s="50">
        <f t="shared" si="9"/>
        <v>0</v>
      </c>
    </row>
    <row r="47" spans="1:30" ht="12.75" customHeight="1">
      <c r="A47" s="45" t="s">
        <v>103</v>
      </c>
      <c r="B47" s="29" t="s">
        <v>104</v>
      </c>
      <c r="C47" s="46">
        <f>IF(ISERROR(VLOOKUP(CONCATENATE(Q47,".",R47,".",B47),[1]IN_T15_1!$A$2:$Z$2985,5,FALSE))=TRUE,"",VLOOKUP(CONCATENATE(Q47,".",R47,".",B47),[1]IN_T15_1!$A$2:$Z$2985,5,FALSE))</f>
        <v>0</v>
      </c>
      <c r="D47" s="80"/>
      <c r="E47" s="123"/>
      <c r="F47" s="138"/>
      <c r="G47" s="125"/>
      <c r="Q47" s="48">
        <v>2</v>
      </c>
      <c r="R47" s="48">
        <v>9</v>
      </c>
      <c r="S47" s="49" t="str">
        <f t="shared" si="8"/>
        <v>F960</v>
      </c>
      <c r="T47" s="50">
        <f t="shared" si="9"/>
        <v>0</v>
      </c>
    </row>
    <row r="48" spans="1:30" ht="13.5" customHeight="1">
      <c r="A48" s="45" t="s">
        <v>105</v>
      </c>
      <c r="B48" s="29" t="s">
        <v>106</v>
      </c>
      <c r="C48" s="46">
        <v>821000</v>
      </c>
      <c r="D48" s="80"/>
      <c r="E48" s="123"/>
      <c r="F48" s="138"/>
      <c r="G48" s="125"/>
      <c r="Q48" s="48">
        <v>2</v>
      </c>
      <c r="R48" s="48">
        <v>9</v>
      </c>
      <c r="S48" s="49" t="str">
        <f t="shared" si="8"/>
        <v>F961</v>
      </c>
      <c r="T48" s="50">
        <f t="shared" si="9"/>
        <v>821000</v>
      </c>
    </row>
    <row r="49" spans="1:20" ht="15.75" customHeight="1">
      <c r="A49" s="139" t="s">
        <v>107</v>
      </c>
      <c r="B49" s="140" t="s">
        <v>108</v>
      </c>
      <c r="C49" s="46">
        <f>IF(ISERROR(VLOOKUP(CONCATENATE(Q49,".",R49,".",B49),[1]IN_T15_1!$A$2:$Z$2985,5,FALSE))=TRUE,"",VLOOKUP(CONCATENATE(Q49,".",R49,".",B49),[1]IN_T15_1!$A$2:$Z$2985,5,FALSE))</f>
        <v>0</v>
      </c>
      <c r="D49" s="80"/>
      <c r="E49" s="123"/>
      <c r="F49" s="138"/>
      <c r="G49" s="125"/>
      <c r="Q49" s="48">
        <v>2</v>
      </c>
      <c r="R49" s="48">
        <v>9</v>
      </c>
      <c r="S49" s="49" t="str">
        <f t="shared" si="8"/>
        <v>F96H</v>
      </c>
      <c r="T49" s="50">
        <f t="shared" si="9"/>
        <v>0</v>
      </c>
    </row>
    <row r="50" spans="1:20" ht="12.75" customHeight="1">
      <c r="A50" s="45" t="s">
        <v>109</v>
      </c>
      <c r="B50" s="29" t="s">
        <v>110</v>
      </c>
      <c r="C50" s="46">
        <f>IF(ISERROR(VLOOKUP(CONCATENATE(Q50,".",R50,".",B50),[1]IN_T15_1!$A$2:$Z$2985,5,FALSE))=TRUE,"",VLOOKUP(CONCATENATE(Q50,".",R50,".",B50),[1]IN_T15_1!$A$2:$Z$2985,5,FALSE))</f>
        <v>0</v>
      </c>
      <c r="D50" s="80"/>
      <c r="E50" s="123"/>
      <c r="F50" s="138"/>
      <c r="G50" s="125"/>
      <c r="Q50" s="48">
        <v>2</v>
      </c>
      <c r="R50" s="48">
        <v>9</v>
      </c>
      <c r="S50" s="49" t="str">
        <f t="shared" si="8"/>
        <v>F987</v>
      </c>
      <c r="T50" s="50">
        <f t="shared" si="9"/>
        <v>0</v>
      </c>
    </row>
    <row r="51" spans="1:20" ht="12.75" customHeight="1">
      <c r="A51" s="45" t="s">
        <v>111</v>
      </c>
      <c r="B51" s="29" t="s">
        <v>112</v>
      </c>
      <c r="C51" s="46">
        <f>IF(ISERROR(VLOOKUP(CONCATENATE(Q51,".",R51,".",B51),[1]IN_T15_1!$A$2:$Z$2985,5,FALSE))=TRUE,"",VLOOKUP(CONCATENATE(Q51,".",R51,".",B51),[1]IN_T15_1!$A$2:$Z$2985,5,FALSE))</f>
        <v>0</v>
      </c>
      <c r="D51" s="80"/>
      <c r="E51" s="123"/>
      <c r="F51" s="138"/>
      <c r="G51" s="125"/>
      <c r="Q51" s="48">
        <v>2</v>
      </c>
      <c r="R51" s="48">
        <v>9</v>
      </c>
      <c r="S51" s="49" t="str">
        <f t="shared" si="8"/>
        <v>F999</v>
      </c>
      <c r="T51" s="50">
        <f t="shared" si="9"/>
        <v>0</v>
      </c>
    </row>
    <row r="52" spans="1:20" ht="13.5" customHeight="1">
      <c r="A52" s="71" t="s">
        <v>50</v>
      </c>
      <c r="B52" s="72" t="s">
        <v>113</v>
      </c>
      <c r="C52" s="46">
        <f>IF(ISERROR(VLOOKUP(CONCATENATE(Q52,".",R52,".",B52),[1]IN_T15_1!$A$2:$Z$2985,5,FALSE))=TRUE,"",VLOOKUP(CONCATENATE(Q52,".",R52,".",B52),[1]IN_T15_1!$A$2:$Z$2985,5,FALSE))</f>
        <v>0</v>
      </c>
      <c r="D52" s="80"/>
      <c r="E52" s="123"/>
      <c r="F52" s="138"/>
      <c r="G52" s="125"/>
      <c r="Q52" s="48">
        <v>2</v>
      </c>
      <c r="R52" s="48">
        <v>9</v>
      </c>
      <c r="S52" s="49" t="str">
        <f t="shared" si="8"/>
        <v>F00I</v>
      </c>
      <c r="T52" s="50">
        <f t="shared" si="9"/>
        <v>0</v>
      </c>
    </row>
    <row r="53" spans="1:20">
      <c r="A53" s="71" t="s">
        <v>53</v>
      </c>
      <c r="B53" s="79" t="s">
        <v>114</v>
      </c>
      <c r="C53" s="46">
        <f>IF(ISERROR(VLOOKUP(CONCATENATE(Q53,".",R53,".",B53),[1]IN_T15_1!$A$2:$Z$2985,5,FALSE))=TRUE,"",VLOOKUP(CONCATENATE(Q53,".",R53,".",B53),[1]IN_T15_1!$A$2:$Z$2985,5,FALSE))</f>
        <v>0</v>
      </c>
      <c r="D53" s="80"/>
      <c r="E53" s="123"/>
      <c r="F53" s="138"/>
      <c r="G53" s="125"/>
      <c r="Q53" s="48">
        <v>2</v>
      </c>
      <c r="R53" s="48">
        <v>9</v>
      </c>
      <c r="S53" s="49" t="str">
        <f t="shared" si="8"/>
        <v>F00L</v>
      </c>
      <c r="T53" s="50">
        <f t="shared" si="9"/>
        <v>0</v>
      </c>
    </row>
    <row r="54" spans="1:20">
      <c r="A54" s="45" t="s">
        <v>115</v>
      </c>
      <c r="B54" s="29" t="s">
        <v>116</v>
      </c>
      <c r="C54" s="46">
        <f>IF(ISERROR(VLOOKUP(CONCATENATE(Q54,".",R54,".",B54),[1]IN_T15_1!$A$2:$Z$2985,5,FALSE))=TRUE,"",VLOOKUP(CONCATENATE(Q54,".",R54,".",B54),[1]IN_T15_1!$A$2:$Z$2985,5,FALSE))</f>
        <v>0</v>
      </c>
      <c r="D54" s="80"/>
      <c r="E54" s="123"/>
      <c r="F54" s="138"/>
      <c r="G54" s="125"/>
      <c r="Q54" s="48">
        <v>2</v>
      </c>
      <c r="R54" s="48">
        <v>9</v>
      </c>
      <c r="S54" s="49" t="str">
        <f t="shared" si="8"/>
        <v>F91H</v>
      </c>
      <c r="T54" s="50">
        <f t="shared" si="9"/>
        <v>0</v>
      </c>
    </row>
    <row r="55" spans="1:20" ht="13.5" thickBot="1">
      <c r="A55" s="81" t="s">
        <v>117</v>
      </c>
      <c r="B55" s="82"/>
      <c r="C55" s="83">
        <f>SUM(C45:C51)-SUM(C52:C54)</f>
        <v>821000</v>
      </c>
      <c r="D55" s="80"/>
      <c r="E55" s="123"/>
      <c r="F55" s="138"/>
      <c r="G55" s="125"/>
      <c r="S55" s="49"/>
      <c r="T55" s="50"/>
    </row>
    <row r="56" spans="1:20" ht="13.5" thickBot="1">
      <c r="A56" s="87" t="s">
        <v>87</v>
      </c>
      <c r="B56" s="112"/>
      <c r="C56" s="141">
        <f>C43+C55</f>
        <v>1998729</v>
      </c>
      <c r="D56" s="80"/>
      <c r="E56" s="142"/>
      <c r="F56" s="143"/>
      <c r="G56" s="144"/>
      <c r="S56" s="49"/>
      <c r="T56" s="50"/>
    </row>
    <row r="57" spans="1:20" ht="27.75" customHeight="1" thickBot="1">
      <c r="A57" s="145" t="s">
        <v>118</v>
      </c>
      <c r="B57" s="146"/>
      <c r="C57" s="89">
        <f>C21+C33+C56</f>
        <v>13363853</v>
      </c>
      <c r="D57" s="80"/>
      <c r="E57" s="147" t="s">
        <v>118</v>
      </c>
      <c r="F57" s="148"/>
      <c r="G57" s="149">
        <f>G16+G21+G31</f>
        <v>13363852</v>
      </c>
      <c r="Q57" s="150" t="s">
        <v>88</v>
      </c>
      <c r="R57" s="151"/>
      <c r="S57" s="151"/>
      <c r="T57" s="151"/>
    </row>
    <row r="58" spans="1:20">
      <c r="G58" s="153"/>
    </row>
    <row r="59" spans="1:20">
      <c r="A59" s="154" t="s">
        <v>119</v>
      </c>
    </row>
    <row r="63" spans="1:20">
      <c r="E63" s="63"/>
      <c r="F63" s="63"/>
      <c r="G63" s="63"/>
    </row>
    <row r="66" spans="1:3">
      <c r="A66" s="121"/>
    </row>
    <row r="67" spans="1:3">
      <c r="A67" s="63"/>
      <c r="B67" s="155"/>
      <c r="C67" s="63"/>
    </row>
    <row r="68" spans="1:3">
      <c r="A68" s="63"/>
      <c r="B68" s="155"/>
      <c r="C68" s="63"/>
    </row>
  </sheetData>
  <sheetProtection password="EA98" sheet="1" selectLockedCells="1"/>
  <mergeCells count="18">
    <mergeCell ref="A34:C34"/>
    <mergeCell ref="E34:G34"/>
    <mergeCell ref="A44:C44"/>
    <mergeCell ref="A57:B57"/>
    <mergeCell ref="E57:F57"/>
    <mergeCell ref="H14:L15"/>
    <mergeCell ref="H16:L21"/>
    <mergeCell ref="E17:G17"/>
    <mergeCell ref="E20:F20"/>
    <mergeCell ref="A22:C22"/>
    <mergeCell ref="E27:F27"/>
    <mergeCell ref="A1:E1"/>
    <mergeCell ref="E2:G2"/>
    <mergeCell ref="A3:F3"/>
    <mergeCell ref="H3:L3"/>
    <mergeCell ref="H4:L13"/>
    <mergeCell ref="A6:C6"/>
    <mergeCell ref="E6:G6"/>
  </mergeCells>
  <dataValidations count="2">
    <dataValidation type="whole" allowBlank="1" showInputMessage="1" showErrorMessage="1" errorTitle="ERRORE NEL DATO IMMESSO" error="INSERIRE SOLO NUMERI INTERI POSITIVI" sqref="B66 G8:G14 C23:C31 G40:G43 C45:C54 G18:G20 G35:G37 C35:C42 C8:C19 G23:G29">
      <formula1>0</formula1>
      <formula2>999999999999</formula2>
    </dataValidation>
    <dataValidation type="whole" allowBlank="1" showInputMessage="1" showErrorMessage="1" errorTitle="ERRORE NEL DATO IMMESSO" error="INSERIRE SOLO NUMERI INTERI" sqref="C55:C56 G44 G38 C43 C20:C21 G21 G15 C32:C33 G31:G33 G46:G55">
      <formula1>-999999999999</formula1>
      <formula2>999999999999</formula2>
    </dataValidation>
  </dataValidations>
  <printOptions horizontalCentered="1" verticalCentered="1"/>
  <pageMargins left="0" right="0" top="0.19685039370078741" bottom="0.51181102362204722" header="0.51181102362204722" footer="0.51181102362204722"/>
  <pageSetup paperSize="9" scale="71" orientation="landscape"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sheetPr codeName="Foglio63"/>
  <dimension ref="A1:AC71"/>
  <sheetViews>
    <sheetView showGridLines="0" topLeftCell="A2" workbookViewId="0">
      <selection activeCell="C8" sqref="C8"/>
    </sheetView>
  </sheetViews>
  <sheetFormatPr defaultRowHeight="10.5"/>
  <cols>
    <col min="1" max="1" width="55" style="7" customWidth="1"/>
    <col min="2" max="2" width="9.85546875" style="152" customWidth="1"/>
    <col min="3" max="3" width="17.7109375" style="7" customWidth="1"/>
    <col min="4" max="4" width="2.42578125" style="7" customWidth="1"/>
    <col min="5" max="5" width="56.42578125" style="7" customWidth="1"/>
    <col min="6" max="6" width="10" style="7" customWidth="1"/>
    <col min="7" max="7" width="17.7109375" style="7" customWidth="1"/>
    <col min="8" max="12" width="7.140625" style="7" customWidth="1"/>
    <col min="13" max="16" width="4.28515625" style="7" hidden="1" customWidth="1"/>
    <col min="17" max="17" width="8.5703125" style="7" hidden="1" customWidth="1"/>
    <col min="18" max="18" width="8.7109375" style="7" hidden="1" customWidth="1"/>
    <col min="19" max="19" width="7.140625" style="7" hidden="1" customWidth="1"/>
    <col min="20" max="20" width="6.85546875" style="7" hidden="1" customWidth="1"/>
    <col min="21" max="21" width="9.140625" style="7" hidden="1" customWidth="1"/>
    <col min="22" max="22" width="8.5703125" style="7" hidden="1" customWidth="1"/>
    <col min="23" max="23" width="8.7109375" style="7" hidden="1" customWidth="1"/>
    <col min="24" max="24" width="7.140625" style="7" hidden="1" customWidth="1"/>
    <col min="25" max="25" width="6.85546875" style="7" hidden="1" customWidth="1"/>
    <col min="26" max="26" width="2.85546875" style="7" bestFit="1" customWidth="1"/>
    <col min="27" max="16384" width="9.140625" style="7"/>
  </cols>
  <sheetData>
    <row r="1" spans="1:29" s="6" customFormat="1" ht="87" customHeight="1">
      <c r="A1" s="1" t="str">
        <f>[1]t1!A1</f>
        <v>COMPARTO SERVIZIO SANITARIO NAZIONALE - anno 2016</v>
      </c>
      <c r="B1" s="1"/>
      <c r="C1" s="1"/>
      <c r="D1" s="1"/>
      <c r="E1" s="1"/>
      <c r="F1" s="2"/>
      <c r="G1" s="3"/>
      <c r="H1" s="4" t="s">
        <v>120</v>
      </c>
      <c r="I1" s="5"/>
      <c r="J1" s="5"/>
      <c r="K1" s="5"/>
      <c r="M1" s="7"/>
      <c r="Z1" s="8" t="str">
        <f>IF(C21=G15,"Ok","attenzione, il totale delle risorse non coincide con il totale degli impieghi")</f>
        <v>attenzione, il totale delle risorse non coincide con il totale degli impieghi</v>
      </c>
      <c r="AA1" s="8" t="str">
        <f>IF(C34=G20,"Ok","attenzione, il totale delle risorse non coincide con il totale degli impieghi")</f>
        <v>attenzione, il totale delle risorse non coincide con il totale degli impieghi</v>
      </c>
      <c r="AB1" s="8" t="str">
        <f>IF(C60=G60,"Ok","attenzione, il totale delle risorse non coincide con il totale degli impieghi")</f>
        <v>attenzione, il totale delle risorse non coincide con il totale degli impieghi</v>
      </c>
      <c r="AC1" s="8" t="str">
        <f>IF(C60=G60,"OK",IF(C60&lt;G60,"ERRORE GRAVE","Sono presenti importi ancora da pagare riferiti alla competenza "&amp;[1]t1!M1))</f>
        <v>Sono presenti importi ancora da pagare riferiti alla competenza 2016</v>
      </c>
    </row>
    <row r="2" spans="1:29" ht="57" customHeight="1" thickBot="1">
      <c r="B2" s="7"/>
      <c r="E2" s="9"/>
      <c r="F2" s="9"/>
      <c r="G2" s="9"/>
    </row>
    <row r="3" spans="1:29" ht="25.5" customHeight="1" thickBot="1">
      <c r="A3" s="10"/>
      <c r="B3" s="11"/>
      <c r="C3" s="11"/>
      <c r="D3" s="11"/>
      <c r="E3" s="11"/>
      <c r="F3" s="11"/>
      <c r="G3" s="156"/>
      <c r="H3" s="157" t="s">
        <v>1</v>
      </c>
      <c r="I3" s="56"/>
      <c r="J3" s="56"/>
      <c r="K3" s="56"/>
      <c r="L3" s="57"/>
    </row>
    <row r="4" spans="1:29" ht="19.5" customHeight="1" thickBot="1">
      <c r="A4" s="15" t="s">
        <v>2</v>
      </c>
      <c r="B4" s="16"/>
      <c r="C4" s="17"/>
      <c r="D4" s="18"/>
      <c r="E4" s="15" t="s">
        <v>3</v>
      </c>
      <c r="F4" s="19"/>
      <c r="G4" s="158"/>
      <c r="H4" s="159"/>
      <c r="I4" s="61"/>
      <c r="J4" s="61"/>
      <c r="K4" s="61"/>
      <c r="L4" s="62"/>
      <c r="M4" s="24" t="str">
        <f>IF(H13="Ok","OK","NO")</f>
        <v>OK</v>
      </c>
      <c r="N4" s="24" t="str">
        <f>IF(H5="Ok","OK","NO")</f>
        <v>OK</v>
      </c>
      <c r="O4" s="24" t="str">
        <f>IF(AND(Z1="Ok",AA1="Ok",AB1="Ok"),"OK","NO")</f>
        <v>NO</v>
      </c>
      <c r="P4" s="24" t="str">
        <f>IF(AC1="OK","OK",IF(AC1="ERRORE GRAVE","NO","NI"))</f>
        <v>NI</v>
      </c>
      <c r="Q4" s="34"/>
      <c r="R4" s="34"/>
    </row>
    <row r="5" spans="1:29" ht="19.5">
      <c r="A5" s="25" t="s">
        <v>4</v>
      </c>
      <c r="B5" s="26" t="s">
        <v>5</v>
      </c>
      <c r="C5" s="27" t="s">
        <v>6</v>
      </c>
      <c r="D5" s="28"/>
      <c r="E5" s="25" t="s">
        <v>4</v>
      </c>
      <c r="F5" s="29" t="s">
        <v>5</v>
      </c>
      <c r="G5" s="30" t="s">
        <v>6</v>
      </c>
      <c r="H5" s="69" t="str">
        <f>IF(AND(C60=0,ISBLANK('SICI(2)'!E17),ISBLANK('SICI(2)'!E19)),"OK",IF(AND(C60&gt;0,ISBLANK('SICI(2)'!E17),ISBLANK('SICI(2)'!E19)),"Attenzione: inserire le voci di costituzione del fondo unicamente in presenza di certificazione dello stesso !!!","OK"))</f>
        <v>OK</v>
      </c>
      <c r="I5" s="69"/>
      <c r="J5" s="69"/>
      <c r="K5" s="69"/>
      <c r="L5" s="70"/>
      <c r="M5" s="34"/>
      <c r="N5" s="34"/>
      <c r="O5" s="34"/>
      <c r="P5" s="34"/>
      <c r="Q5" s="35" t="s">
        <v>7</v>
      </c>
      <c r="R5" s="36"/>
      <c r="S5" s="37"/>
      <c r="T5" s="37"/>
      <c r="U5" s="160"/>
      <c r="V5" s="35" t="s">
        <v>8</v>
      </c>
      <c r="W5" s="36"/>
      <c r="X5" s="37"/>
      <c r="Y5" s="37"/>
    </row>
    <row r="6" spans="1:29" ht="30" customHeight="1">
      <c r="A6" s="38" t="s">
        <v>121</v>
      </c>
      <c r="B6" s="39"/>
      <c r="C6" s="40"/>
      <c r="D6" s="28"/>
      <c r="E6" s="38" t="s">
        <v>10</v>
      </c>
      <c r="F6" s="39"/>
      <c r="G6" s="40"/>
      <c r="H6" s="77"/>
      <c r="I6" s="77"/>
      <c r="J6" s="77"/>
      <c r="K6" s="77"/>
      <c r="L6" s="78"/>
      <c r="M6" s="34"/>
      <c r="N6" s="34"/>
      <c r="O6" s="34"/>
      <c r="P6" s="34"/>
      <c r="Q6" s="41" t="s">
        <v>11</v>
      </c>
      <c r="R6" s="41" t="s">
        <v>12</v>
      </c>
      <c r="S6" s="41" t="s">
        <v>13</v>
      </c>
      <c r="T6" s="41" t="s">
        <v>14</v>
      </c>
      <c r="U6" s="160"/>
      <c r="V6" s="41" t="s">
        <v>11</v>
      </c>
      <c r="W6" s="41" t="s">
        <v>12</v>
      </c>
      <c r="X6" s="41" t="s">
        <v>13</v>
      </c>
      <c r="Y6" s="41" t="s">
        <v>14</v>
      </c>
    </row>
    <row r="7" spans="1:29" ht="30" hidden="1" customHeight="1">
      <c r="A7" s="42"/>
      <c r="B7" s="43"/>
      <c r="C7" s="44">
        <v>0</v>
      </c>
      <c r="D7" s="28"/>
      <c r="E7" s="42"/>
      <c r="F7" s="43"/>
      <c r="G7" s="44">
        <v>0</v>
      </c>
      <c r="H7" s="77"/>
      <c r="I7" s="77"/>
      <c r="J7" s="77"/>
      <c r="K7" s="77"/>
      <c r="L7" s="78"/>
      <c r="M7" s="34"/>
      <c r="N7" s="34"/>
      <c r="O7" s="34"/>
      <c r="P7" s="34"/>
    </row>
    <row r="8" spans="1:29" ht="15" customHeight="1">
      <c r="A8" s="45" t="s">
        <v>122</v>
      </c>
      <c r="B8" s="29" t="s">
        <v>123</v>
      </c>
      <c r="C8" s="46">
        <v>824302</v>
      </c>
      <c r="D8" s="47"/>
      <c r="E8" s="45" t="s">
        <v>21</v>
      </c>
      <c r="F8" s="29" t="s">
        <v>22</v>
      </c>
      <c r="G8" s="46">
        <v>429227</v>
      </c>
      <c r="H8" s="77"/>
      <c r="I8" s="77"/>
      <c r="J8" s="77"/>
      <c r="K8" s="77"/>
      <c r="L8" s="78"/>
      <c r="M8" s="34"/>
      <c r="N8" s="34"/>
      <c r="O8" s="34"/>
      <c r="P8" s="34"/>
      <c r="Q8" s="48">
        <v>20</v>
      </c>
      <c r="R8" s="48">
        <v>7</v>
      </c>
      <c r="S8" s="49" t="str">
        <f t="shared" ref="S8:S19" si="0">B8</f>
        <v>F09A</v>
      </c>
      <c r="T8" s="50">
        <f t="shared" ref="T8:T19" si="1">ROUND(C8,0)</f>
        <v>824302</v>
      </c>
      <c r="U8" s="161"/>
      <c r="V8" s="48">
        <v>20</v>
      </c>
      <c r="W8" s="48">
        <v>41</v>
      </c>
      <c r="X8" s="49" t="str">
        <f>F8</f>
        <v>U265</v>
      </c>
      <c r="Y8" s="50">
        <f>ROUND(G8,0)</f>
        <v>429227</v>
      </c>
    </row>
    <row r="9" spans="1:29" ht="15" customHeight="1">
      <c r="A9" s="45" t="s">
        <v>124</v>
      </c>
      <c r="B9" s="29" t="s">
        <v>125</v>
      </c>
      <c r="C9" s="46">
        <v>23930</v>
      </c>
      <c r="D9" s="47"/>
      <c r="E9" s="45" t="s">
        <v>25</v>
      </c>
      <c r="F9" s="29" t="s">
        <v>26</v>
      </c>
      <c r="G9" s="46">
        <v>165474</v>
      </c>
      <c r="H9" s="77"/>
      <c r="I9" s="77"/>
      <c r="J9" s="77"/>
      <c r="K9" s="77"/>
      <c r="L9" s="78"/>
      <c r="M9" s="34"/>
      <c r="N9" s="34"/>
      <c r="O9" s="34"/>
      <c r="P9" s="34"/>
      <c r="Q9" s="48">
        <v>20</v>
      </c>
      <c r="R9" s="48">
        <v>7</v>
      </c>
      <c r="S9" s="49" t="str">
        <f t="shared" si="0"/>
        <v>F73G</v>
      </c>
      <c r="T9" s="50">
        <f t="shared" si="1"/>
        <v>23930</v>
      </c>
      <c r="U9" s="161"/>
      <c r="V9" s="48">
        <v>20</v>
      </c>
      <c r="W9" s="48">
        <v>41</v>
      </c>
      <c r="X9" s="49" t="str">
        <f t="shared" ref="X9:X28" si="2">F9</f>
        <v>U45A</v>
      </c>
      <c r="Y9" s="50">
        <f t="shared" ref="Y9:Y28" si="3">ROUND(G9,0)</f>
        <v>165474</v>
      </c>
    </row>
    <row r="10" spans="1:29" ht="15" customHeight="1" thickBot="1">
      <c r="A10" s="45" t="s">
        <v>126</v>
      </c>
      <c r="B10" s="29" t="s">
        <v>127</v>
      </c>
      <c r="C10" s="46">
        <f>IF(ISERROR(VLOOKUP(CONCATENATE(Q10,".",R10,".",B10),[1]IN_T15_2!$A$2:$Z$2983,5,FALSE))=TRUE,"",VLOOKUP(CONCATENATE(Q10,".",R10,".",B10),[1]IN_T15_2!$A$2:$Z$2983,5,FALSE))</f>
        <v>0</v>
      </c>
      <c r="D10" s="47"/>
      <c r="E10" s="45" t="s">
        <v>29</v>
      </c>
      <c r="F10" s="29" t="s">
        <v>30</v>
      </c>
      <c r="G10" s="46">
        <v>6420</v>
      </c>
      <c r="H10" s="92"/>
      <c r="I10" s="92"/>
      <c r="J10" s="92"/>
      <c r="K10" s="92"/>
      <c r="L10" s="93"/>
      <c r="M10" s="34"/>
      <c r="N10" s="34"/>
      <c r="O10" s="34"/>
      <c r="P10" s="34"/>
      <c r="Q10" s="48">
        <v>20</v>
      </c>
      <c r="R10" s="48">
        <v>7</v>
      </c>
      <c r="S10" s="49" t="str">
        <f t="shared" si="0"/>
        <v>F965</v>
      </c>
      <c r="T10" s="50">
        <f t="shared" si="1"/>
        <v>0</v>
      </c>
      <c r="U10" s="161"/>
      <c r="V10" s="48">
        <v>20</v>
      </c>
      <c r="W10" s="48">
        <v>41</v>
      </c>
      <c r="X10" s="49" t="str">
        <f t="shared" si="2"/>
        <v>U58A</v>
      </c>
      <c r="Y10" s="50">
        <f t="shared" si="3"/>
        <v>6420</v>
      </c>
    </row>
    <row r="11" spans="1:29" ht="15" customHeight="1">
      <c r="A11" s="45" t="s">
        <v>31</v>
      </c>
      <c r="B11" s="29" t="s">
        <v>32</v>
      </c>
      <c r="C11" s="46">
        <f>IF(ISERROR(VLOOKUP(CONCATENATE(Q11,".",R11,".",B11),[1]IN_T15_2!$A$2:$Z$2983,5,FALSE))=TRUE,"",VLOOKUP(CONCATENATE(Q11,".",R11,".",B11),[1]IN_T15_2!$A$2:$Z$2983,5,FALSE))</f>
        <v>0</v>
      </c>
      <c r="D11" s="47"/>
      <c r="E11" s="45" t="s">
        <v>33</v>
      </c>
      <c r="F11" s="29" t="s">
        <v>34</v>
      </c>
      <c r="G11" s="46">
        <v>10329</v>
      </c>
      <c r="H11" s="157" t="s">
        <v>43</v>
      </c>
      <c r="I11" s="56"/>
      <c r="J11" s="56"/>
      <c r="K11" s="56"/>
      <c r="L11" s="57"/>
      <c r="M11" s="34"/>
      <c r="N11" s="34"/>
      <c r="O11" s="34"/>
      <c r="P11" s="34"/>
      <c r="Q11" s="48">
        <v>20</v>
      </c>
      <c r="R11" s="48">
        <v>7</v>
      </c>
      <c r="S11" s="49" t="str">
        <f t="shared" si="0"/>
        <v>F948</v>
      </c>
      <c r="T11" s="50">
        <f t="shared" si="1"/>
        <v>0</v>
      </c>
      <c r="U11" s="161"/>
      <c r="V11" s="48">
        <v>20</v>
      </c>
      <c r="W11" s="48">
        <v>41</v>
      </c>
      <c r="X11" s="49" t="str">
        <f t="shared" si="2"/>
        <v>U267</v>
      </c>
      <c r="Y11" s="50">
        <f t="shared" si="3"/>
        <v>10329</v>
      </c>
    </row>
    <row r="12" spans="1:29" ht="15" customHeight="1" thickBot="1">
      <c r="A12" s="45" t="s">
        <v>128</v>
      </c>
      <c r="B12" s="29" t="s">
        <v>129</v>
      </c>
      <c r="C12" s="46">
        <f>IF(ISERROR(VLOOKUP(CONCATENATE(Q12,".",R12,".",B12),[1]IN_T15_2!$A$2:$Z$2983,5,FALSE))=TRUE,"",VLOOKUP(CONCATENATE(Q12,".",R12,".",B12),[1]IN_T15_2!$A$2:$Z$2983,5,FALSE))</f>
        <v>0</v>
      </c>
      <c r="D12" s="47"/>
      <c r="E12" s="45" t="s">
        <v>37</v>
      </c>
      <c r="F12" s="29" t="s">
        <v>38</v>
      </c>
      <c r="G12" s="46">
        <v>85509</v>
      </c>
      <c r="H12" s="159"/>
      <c r="I12" s="61"/>
      <c r="J12" s="61"/>
      <c r="K12" s="61"/>
      <c r="L12" s="62"/>
      <c r="M12" s="34"/>
      <c r="N12" s="34"/>
      <c r="O12" s="34"/>
      <c r="P12" s="34"/>
      <c r="Q12" s="48">
        <v>20</v>
      </c>
      <c r="R12" s="48">
        <v>7</v>
      </c>
      <c r="S12" s="49" t="str">
        <f t="shared" si="0"/>
        <v>F967</v>
      </c>
      <c r="T12" s="50">
        <f t="shared" si="1"/>
        <v>0</v>
      </c>
      <c r="U12" s="161"/>
      <c r="V12" s="48">
        <v>20</v>
      </c>
      <c r="W12" s="48">
        <v>41</v>
      </c>
      <c r="X12" s="49" t="str">
        <f t="shared" si="2"/>
        <v>U268</v>
      </c>
      <c r="Y12" s="50">
        <f t="shared" si="3"/>
        <v>85509</v>
      </c>
    </row>
    <row r="13" spans="1:29" ht="15" customHeight="1">
      <c r="A13" s="45" t="s">
        <v>130</v>
      </c>
      <c r="B13" s="29" t="s">
        <v>131</v>
      </c>
      <c r="C13" s="46">
        <v>65951</v>
      </c>
      <c r="D13" s="47"/>
      <c r="E13" s="45" t="s">
        <v>41</v>
      </c>
      <c r="F13" s="29" t="s">
        <v>42</v>
      </c>
      <c r="G13" s="46">
        <v>0</v>
      </c>
      <c r="H13" s="69" t="str">
        <f>IF(OR(AND(C60=0,G60=0),C60&lt;&gt;G60),"OK","Attenzione: le risorse del fondo coincidono esattamente con i relativi impeghi, è necessario giustificare")</f>
        <v>OK</v>
      </c>
      <c r="I13" s="69"/>
      <c r="J13" s="69"/>
      <c r="K13" s="69"/>
      <c r="L13" s="70"/>
      <c r="M13" s="34"/>
      <c r="N13" s="34"/>
      <c r="O13" s="34"/>
      <c r="P13" s="34"/>
      <c r="Q13" s="48">
        <v>20</v>
      </c>
      <c r="R13" s="48">
        <v>7</v>
      </c>
      <c r="S13" s="49" t="str">
        <f t="shared" si="0"/>
        <v>F968</v>
      </c>
      <c r="T13" s="50">
        <f t="shared" si="1"/>
        <v>65951</v>
      </c>
      <c r="U13" s="161"/>
      <c r="V13" s="48">
        <v>20</v>
      </c>
      <c r="W13" s="48">
        <v>41</v>
      </c>
      <c r="X13" s="49" t="str">
        <f t="shared" si="2"/>
        <v>U269</v>
      </c>
      <c r="Y13" s="50">
        <f t="shared" si="3"/>
        <v>0</v>
      </c>
    </row>
    <row r="14" spans="1:29" ht="15" customHeight="1" thickBot="1">
      <c r="A14" s="45" t="s">
        <v>39</v>
      </c>
      <c r="B14" s="29" t="s">
        <v>40</v>
      </c>
      <c r="C14" s="46">
        <f>IF(ISERROR(VLOOKUP(CONCATENATE(Q14,".",R14,".",B14),[1]IN_T15_2!$A$2:$Z$2983,5,FALSE))=TRUE,"",VLOOKUP(CONCATENATE(Q14,".",R14,".",B14),[1]IN_T15_2!$A$2:$Z$2983,5,FALSE))</f>
        <v>0</v>
      </c>
      <c r="D14" s="47"/>
      <c r="E14" s="162" t="s">
        <v>46</v>
      </c>
      <c r="F14" s="163"/>
      <c r="G14" s="60">
        <f>SUM(G8:G13)</f>
        <v>696959</v>
      </c>
      <c r="H14" s="77"/>
      <c r="I14" s="77"/>
      <c r="J14" s="77"/>
      <c r="K14" s="77"/>
      <c r="L14" s="78"/>
      <c r="M14" s="34"/>
      <c r="N14" s="34"/>
      <c r="O14" s="34"/>
      <c r="P14" s="34"/>
      <c r="Q14" s="48">
        <v>20</v>
      </c>
      <c r="R14" s="48">
        <v>7</v>
      </c>
      <c r="S14" s="49" t="str">
        <f t="shared" si="0"/>
        <v>F951</v>
      </c>
      <c r="T14" s="50">
        <f t="shared" si="1"/>
        <v>0</v>
      </c>
      <c r="U14" s="161"/>
      <c r="V14" s="151"/>
      <c r="W14" s="151"/>
      <c r="X14" s="49"/>
      <c r="Y14" s="50"/>
    </row>
    <row r="15" spans="1:29" ht="15" customHeight="1" thickBot="1">
      <c r="A15" s="45" t="s">
        <v>44</v>
      </c>
      <c r="B15" s="29" t="s">
        <v>45</v>
      </c>
      <c r="C15" s="46">
        <f>IF(ISERROR(VLOOKUP(CONCATENATE(Q15,".",R15,".",B15),[1]IN_T15_2!$A$2:$Z$2983,5,FALSE))=TRUE,"",VLOOKUP(CONCATENATE(Q15,".",R15,".",B15),[1]IN_T15_2!$A$2:$Z$2983,5,FALSE))</f>
        <v>0</v>
      </c>
      <c r="D15" s="47"/>
      <c r="E15" s="164" t="s">
        <v>49</v>
      </c>
      <c r="F15" s="165"/>
      <c r="G15" s="166">
        <f>SUM(G8:G13)</f>
        <v>696959</v>
      </c>
      <c r="H15" s="77"/>
      <c r="I15" s="77"/>
      <c r="J15" s="77"/>
      <c r="K15" s="77"/>
      <c r="L15" s="78"/>
      <c r="M15" s="63"/>
      <c r="N15" s="63"/>
      <c r="O15" s="63"/>
      <c r="P15" s="63"/>
      <c r="Q15" s="48">
        <v>20</v>
      </c>
      <c r="R15" s="48">
        <v>7</v>
      </c>
      <c r="S15" s="49" t="str">
        <f t="shared" si="0"/>
        <v>F996</v>
      </c>
      <c r="T15" s="50">
        <f t="shared" si="1"/>
        <v>0</v>
      </c>
      <c r="U15" s="161"/>
      <c r="V15" s="151"/>
      <c r="W15" s="151"/>
      <c r="X15" s="49"/>
      <c r="Y15" s="50"/>
    </row>
    <row r="16" spans="1:29" ht="27" customHeight="1">
      <c r="A16" s="45" t="s">
        <v>47</v>
      </c>
      <c r="B16" s="29" t="s">
        <v>48</v>
      </c>
      <c r="C16" s="46">
        <v>23640</v>
      </c>
      <c r="D16" s="47"/>
      <c r="E16" s="167" t="s">
        <v>52</v>
      </c>
      <c r="F16" s="168"/>
      <c r="G16" s="169"/>
      <c r="H16" s="77"/>
      <c r="I16" s="77"/>
      <c r="J16" s="77"/>
      <c r="K16" s="77"/>
      <c r="L16" s="78"/>
      <c r="M16" s="63"/>
      <c r="N16" s="63"/>
      <c r="O16" s="63"/>
      <c r="P16" s="63"/>
      <c r="Q16" s="48">
        <v>20</v>
      </c>
      <c r="R16" s="48">
        <v>7</v>
      </c>
      <c r="S16" s="49" t="str">
        <f t="shared" si="0"/>
        <v>F27I</v>
      </c>
      <c r="T16" s="50">
        <f t="shared" si="1"/>
        <v>23640</v>
      </c>
      <c r="U16" s="161"/>
      <c r="V16" s="151"/>
      <c r="W16" s="151"/>
      <c r="X16" s="49"/>
      <c r="Y16" s="50"/>
    </row>
    <row r="17" spans="1:25" ht="14.25" customHeight="1">
      <c r="A17" s="71" t="s">
        <v>50</v>
      </c>
      <c r="B17" s="72" t="s">
        <v>51</v>
      </c>
      <c r="C17" s="46">
        <f>IF(ISERROR(VLOOKUP(CONCATENATE(Q17,".",R17,".",B17),[1]IN_T15_2!$A$2:$Z$2983,5,FALSE))=TRUE,"",VLOOKUP(CONCATENATE(Q17,".",R17,".",B17),[1]IN_T15_2!$A$2:$Z$2983,5,FALSE))</f>
        <v>0</v>
      </c>
      <c r="D17" s="47"/>
      <c r="E17" s="45" t="s">
        <v>55</v>
      </c>
      <c r="F17" s="26" t="s">
        <v>56</v>
      </c>
      <c r="G17" s="46">
        <v>6460</v>
      </c>
      <c r="H17" s="77"/>
      <c r="I17" s="77"/>
      <c r="J17" s="77"/>
      <c r="K17" s="77"/>
      <c r="L17" s="78"/>
      <c r="M17" s="63"/>
      <c r="N17" s="63"/>
      <c r="O17" s="63"/>
      <c r="P17" s="63"/>
      <c r="Q17" s="48">
        <v>20</v>
      </c>
      <c r="R17" s="48">
        <v>7</v>
      </c>
      <c r="S17" s="49" t="str">
        <f t="shared" si="0"/>
        <v>F00G</v>
      </c>
      <c r="T17" s="50">
        <f t="shared" si="1"/>
        <v>0</v>
      </c>
      <c r="U17" s="161"/>
      <c r="V17" s="48">
        <v>36</v>
      </c>
      <c r="W17" s="48">
        <v>41</v>
      </c>
      <c r="X17" s="49" t="str">
        <f t="shared" si="2"/>
        <v>U273</v>
      </c>
      <c r="Y17" s="50">
        <f t="shared" si="3"/>
        <v>6460</v>
      </c>
    </row>
    <row r="18" spans="1:25" ht="15" customHeight="1" thickBot="1">
      <c r="A18" s="71" t="s">
        <v>53</v>
      </c>
      <c r="B18" s="79" t="s">
        <v>54</v>
      </c>
      <c r="C18" s="46">
        <f>IF(ISERROR(VLOOKUP(CONCATENATE(Q18,".",R18,".",B18),[1]IN_T15_2!$A$2:$Z$2983,5,FALSE))=TRUE,"",VLOOKUP(CONCATENATE(Q18,".",R18,".",B18),[1]IN_T15_2!$A$2:$Z$2983,5,FALSE))</f>
        <v>0</v>
      </c>
      <c r="D18" s="47"/>
      <c r="E18" s="45" t="s">
        <v>59</v>
      </c>
      <c r="F18" s="26" t="s">
        <v>60</v>
      </c>
      <c r="G18" s="46">
        <v>41375</v>
      </c>
      <c r="H18" s="92"/>
      <c r="I18" s="92"/>
      <c r="J18" s="92"/>
      <c r="K18" s="92"/>
      <c r="L18" s="93"/>
      <c r="M18" s="63"/>
      <c r="N18" s="63"/>
      <c r="O18" s="63"/>
      <c r="P18" s="63"/>
      <c r="Q18" s="48">
        <v>20</v>
      </c>
      <c r="R18" s="48">
        <v>7</v>
      </c>
      <c r="S18" s="49" t="str">
        <f t="shared" si="0"/>
        <v>F00H</v>
      </c>
      <c r="T18" s="50">
        <f t="shared" si="1"/>
        <v>0</v>
      </c>
      <c r="U18" s="161"/>
      <c r="V18" s="48">
        <v>36</v>
      </c>
      <c r="W18" s="48">
        <v>41</v>
      </c>
      <c r="X18" s="49" t="str">
        <f t="shared" si="2"/>
        <v>U274</v>
      </c>
      <c r="Y18" s="50">
        <f t="shared" si="3"/>
        <v>41375</v>
      </c>
    </row>
    <row r="19" spans="1:25" ht="13.5" customHeight="1" thickBot="1">
      <c r="A19" s="45" t="s">
        <v>57</v>
      </c>
      <c r="B19" s="29" t="s">
        <v>58</v>
      </c>
      <c r="C19" s="46">
        <f>IF(ISERROR(VLOOKUP(CONCATENATE(Q19,".",R19,".",B19),[1]IN_T15_2!$A$2:$Z$2983,5,FALSE))=TRUE,"",VLOOKUP(CONCATENATE(Q19,".",R19,".",B19),[1]IN_T15_2!$A$2:$Z$2983,5,FALSE))</f>
        <v>0</v>
      </c>
      <c r="D19" s="47"/>
      <c r="E19" s="162" t="s">
        <v>46</v>
      </c>
      <c r="F19" s="163"/>
      <c r="G19" s="60">
        <f>SUM(G17:G18)</f>
        <v>47835</v>
      </c>
      <c r="M19" s="63"/>
      <c r="N19" s="63"/>
      <c r="O19" s="63"/>
      <c r="P19" s="63"/>
      <c r="Q19" s="48">
        <v>20</v>
      </c>
      <c r="R19" s="48">
        <v>7</v>
      </c>
      <c r="S19" s="49" t="str">
        <f t="shared" si="0"/>
        <v>F86H</v>
      </c>
      <c r="T19" s="50">
        <f t="shared" si="1"/>
        <v>0</v>
      </c>
      <c r="U19" s="161"/>
      <c r="X19" s="49"/>
      <c r="Y19" s="50"/>
    </row>
    <row r="20" spans="1:25" ht="15.75" customHeight="1" thickBot="1">
      <c r="A20" s="81" t="s">
        <v>61</v>
      </c>
      <c r="B20" s="82"/>
      <c r="C20" s="83">
        <f>SUM(C8:C15)-SUM(C16:C19)</f>
        <v>890543</v>
      </c>
      <c r="D20" s="47"/>
      <c r="E20" s="170" t="s">
        <v>62</v>
      </c>
      <c r="F20" s="88"/>
      <c r="G20" s="89">
        <f>G19</f>
        <v>47835</v>
      </c>
      <c r="M20" s="63"/>
      <c r="N20" s="63"/>
      <c r="O20" s="63"/>
      <c r="P20" s="63"/>
      <c r="Q20" s="86"/>
      <c r="R20" s="86"/>
      <c r="S20" s="49"/>
      <c r="T20" s="50"/>
      <c r="U20" s="161"/>
      <c r="V20" s="151"/>
      <c r="W20" s="151"/>
      <c r="X20" s="49"/>
      <c r="Y20" s="50"/>
    </row>
    <row r="21" spans="1:25" ht="30.75" customHeight="1" thickBot="1">
      <c r="A21" s="171" t="s">
        <v>49</v>
      </c>
      <c r="B21" s="172"/>
      <c r="C21" s="89">
        <f>C20</f>
        <v>890543</v>
      </c>
      <c r="D21" s="47"/>
      <c r="E21" s="173" t="s">
        <v>64</v>
      </c>
      <c r="F21" s="174"/>
      <c r="G21" s="175"/>
      <c r="M21" s="63"/>
      <c r="N21" s="63"/>
      <c r="O21" s="63"/>
      <c r="P21" s="63"/>
      <c r="Q21" s="86"/>
      <c r="R21" s="86"/>
      <c r="S21" s="49"/>
      <c r="T21" s="50"/>
      <c r="U21" s="161"/>
      <c r="V21" s="151"/>
      <c r="W21" s="151"/>
      <c r="X21" s="49"/>
      <c r="Y21" s="50"/>
    </row>
    <row r="22" spans="1:25" ht="14.25" customHeight="1">
      <c r="A22" s="176" t="s">
        <v>63</v>
      </c>
      <c r="B22" s="177"/>
      <c r="C22" s="178"/>
      <c r="D22" s="47"/>
      <c r="E22" s="45" t="s">
        <v>67</v>
      </c>
      <c r="F22" s="29" t="s">
        <v>68</v>
      </c>
      <c r="G22" s="46">
        <v>79178</v>
      </c>
      <c r="M22" s="63"/>
      <c r="N22" s="63"/>
      <c r="O22" s="63"/>
      <c r="P22" s="63"/>
      <c r="Q22" s="86"/>
      <c r="R22" s="86"/>
      <c r="S22" s="49"/>
      <c r="T22" s="50"/>
      <c r="U22" s="161"/>
      <c r="V22" s="48">
        <v>2</v>
      </c>
      <c r="W22" s="48">
        <v>41</v>
      </c>
      <c r="X22" s="49" t="str">
        <f t="shared" si="2"/>
        <v>U449</v>
      </c>
      <c r="Y22" s="50">
        <f t="shared" si="3"/>
        <v>79178</v>
      </c>
    </row>
    <row r="23" spans="1:25" ht="15" customHeight="1">
      <c r="A23" s="45" t="s">
        <v>15</v>
      </c>
      <c r="B23" s="26" t="s">
        <v>16</v>
      </c>
      <c r="C23" s="46">
        <v>79737</v>
      </c>
      <c r="D23" s="47"/>
      <c r="E23" s="45" t="s">
        <v>71</v>
      </c>
      <c r="F23" s="29" t="s">
        <v>72</v>
      </c>
      <c r="G23" s="46">
        <v>0</v>
      </c>
      <c r="M23" s="63"/>
      <c r="N23" s="63"/>
      <c r="O23" s="63"/>
      <c r="P23" s="63"/>
      <c r="Q23" s="48">
        <v>36</v>
      </c>
      <c r="R23" s="48">
        <v>7</v>
      </c>
      <c r="S23" s="49" t="str">
        <f t="shared" ref="S23:S32" si="4">B23</f>
        <v>F01A</v>
      </c>
      <c r="T23" s="50">
        <f t="shared" ref="T23:T32" si="5">ROUND(C23,0)</f>
        <v>79737</v>
      </c>
      <c r="U23" s="161"/>
      <c r="V23" s="48">
        <v>2</v>
      </c>
      <c r="W23" s="48">
        <v>41</v>
      </c>
      <c r="X23" s="49" t="str">
        <f t="shared" si="2"/>
        <v>U280</v>
      </c>
      <c r="Y23" s="50">
        <f t="shared" si="3"/>
        <v>0</v>
      </c>
    </row>
    <row r="24" spans="1:25" ht="15" customHeight="1">
      <c r="A24" s="45" t="s">
        <v>132</v>
      </c>
      <c r="B24" s="26" t="s">
        <v>133</v>
      </c>
      <c r="C24" s="46">
        <f>IF(ISERROR(VLOOKUP(CONCATENATE(Q24,".",R24,".",B24),[1]IN_T15_2!$A$2:$Z$2983,5,FALSE))=TRUE,"",VLOOKUP(CONCATENATE(Q24,".",R24,".",B24),[1]IN_T15_2!$A$2:$Z$2983,5,FALSE))</f>
        <v>0</v>
      </c>
      <c r="D24" s="47"/>
      <c r="E24" s="45" t="s">
        <v>75</v>
      </c>
      <c r="F24" s="29" t="s">
        <v>76</v>
      </c>
      <c r="G24" s="46">
        <v>0</v>
      </c>
      <c r="M24" s="63"/>
      <c r="N24" s="63"/>
      <c r="O24" s="63"/>
      <c r="P24" s="63"/>
      <c r="Q24" s="48">
        <v>36</v>
      </c>
      <c r="R24" s="48">
        <v>7</v>
      </c>
      <c r="S24" s="49" t="str">
        <f t="shared" si="4"/>
        <v>F02I</v>
      </c>
      <c r="T24" s="50">
        <f t="shared" si="5"/>
        <v>0</v>
      </c>
      <c r="U24" s="161"/>
      <c r="V24" s="48">
        <v>2</v>
      </c>
      <c r="W24" s="48">
        <v>41</v>
      </c>
      <c r="X24" s="49" t="str">
        <f t="shared" si="2"/>
        <v>U582</v>
      </c>
      <c r="Y24" s="50">
        <f t="shared" si="3"/>
        <v>0</v>
      </c>
    </row>
    <row r="25" spans="1:25" ht="11.25" customHeight="1">
      <c r="A25" s="45" t="s">
        <v>69</v>
      </c>
      <c r="B25" s="26" t="s">
        <v>70</v>
      </c>
      <c r="C25" s="46">
        <f>IF(ISERROR(VLOOKUP(CONCATENATE(Q25,".",R25,".",B25),[1]IN_T15_2!$A$2:$Z$2983,5,FALSE))=TRUE,"",VLOOKUP(CONCATENATE(Q25,".",R25,".",B25),[1]IN_T15_2!$A$2:$Z$2983,5,FALSE))</f>
        <v>0</v>
      </c>
      <c r="D25" s="47"/>
      <c r="E25" s="45" t="s">
        <v>79</v>
      </c>
      <c r="F25" s="29" t="s">
        <v>80</v>
      </c>
      <c r="G25" s="46">
        <v>0</v>
      </c>
      <c r="M25" s="63"/>
      <c r="N25" s="63"/>
      <c r="O25" s="63"/>
      <c r="P25" s="63"/>
      <c r="Q25" s="48">
        <v>36</v>
      </c>
      <c r="R25" s="48">
        <v>7</v>
      </c>
      <c r="S25" s="49" t="str">
        <f t="shared" si="4"/>
        <v>F954</v>
      </c>
      <c r="T25" s="50">
        <f t="shared" si="5"/>
        <v>0</v>
      </c>
      <c r="U25" s="161"/>
      <c r="V25" s="48">
        <v>2</v>
      </c>
      <c r="W25" s="48">
        <v>41</v>
      </c>
      <c r="X25" s="49" t="str">
        <f t="shared" si="2"/>
        <v>U281</v>
      </c>
      <c r="Y25" s="50">
        <f t="shared" si="3"/>
        <v>0</v>
      </c>
    </row>
    <row r="26" spans="1:25" ht="13.5" customHeight="1" thickBot="1">
      <c r="A26" s="45" t="s">
        <v>73</v>
      </c>
      <c r="B26" s="26" t="s">
        <v>74</v>
      </c>
      <c r="C26" s="46">
        <f>IF(ISERROR(VLOOKUP(CONCATENATE(Q26,".",R26,".",B26),[1]IN_T15_2!$A$2:$Z$2983,5,FALSE))=TRUE,"",VLOOKUP(CONCATENATE(Q26,".",R26,".",B26),[1]IN_T15_2!$A$2:$Z$2983,5,FALSE))</f>
        <v>0</v>
      </c>
      <c r="D26" s="47"/>
      <c r="E26" s="100" t="s">
        <v>46</v>
      </c>
      <c r="F26" s="179"/>
      <c r="G26" s="83">
        <f>SUM(G22:G25)</f>
        <v>79178</v>
      </c>
      <c r="M26" s="63"/>
      <c r="N26" s="63"/>
      <c r="O26" s="63"/>
      <c r="P26" s="63"/>
      <c r="Q26" s="48">
        <v>36</v>
      </c>
      <c r="R26" s="48">
        <v>7</v>
      </c>
      <c r="S26" s="49" t="str">
        <f t="shared" si="4"/>
        <v>F01I</v>
      </c>
      <c r="T26" s="50">
        <f t="shared" si="5"/>
        <v>0</v>
      </c>
      <c r="U26" s="161"/>
      <c r="X26" s="49"/>
      <c r="Y26" s="50"/>
    </row>
    <row r="27" spans="1:25" ht="14.25" customHeight="1">
      <c r="A27" s="45" t="s">
        <v>77</v>
      </c>
      <c r="B27" s="26" t="s">
        <v>78</v>
      </c>
      <c r="C27" s="46">
        <f>IF(ISERROR(VLOOKUP(CONCATENATE(Q27,".",R27,".",B27),[1]IN_T15_2!$A$2:$Z$2983,5,FALSE))=TRUE,"",VLOOKUP(CONCATENATE(Q27,".",R27,".",B27),[1]IN_T15_2!$A$2:$Z$2983,5,FALSE))</f>
        <v>0</v>
      </c>
      <c r="D27" s="47"/>
      <c r="E27" s="180" t="s">
        <v>83</v>
      </c>
      <c r="F27" s="181"/>
      <c r="G27" s="182"/>
      <c r="M27" s="63"/>
      <c r="N27" s="63"/>
      <c r="O27" s="63"/>
      <c r="P27" s="63"/>
      <c r="Q27" s="48">
        <v>36</v>
      </c>
      <c r="R27" s="48">
        <v>7</v>
      </c>
      <c r="S27" s="49" t="str">
        <f t="shared" si="4"/>
        <v>F991</v>
      </c>
      <c r="T27" s="50">
        <f t="shared" si="5"/>
        <v>0</v>
      </c>
      <c r="U27" s="161"/>
      <c r="X27" s="49"/>
      <c r="Y27" s="50"/>
    </row>
    <row r="28" spans="1:25" ht="14.25" customHeight="1">
      <c r="A28" s="45" t="s">
        <v>81</v>
      </c>
      <c r="B28" s="26" t="s">
        <v>82</v>
      </c>
      <c r="C28" s="46">
        <f>IF(ISERROR(VLOOKUP(CONCATENATE(Q28,".",R28,".",B28),[1]IN_T15_2!$A$2:$Z$2983,5,FALSE))=TRUE,"",VLOOKUP(CONCATENATE(Q28,".",R28,".",B28),[1]IN_T15_2!$A$2:$Z$2983,5,FALSE))</f>
        <v>0</v>
      </c>
      <c r="D28" s="47"/>
      <c r="E28" s="183" t="s">
        <v>84</v>
      </c>
      <c r="F28" s="184" t="s">
        <v>85</v>
      </c>
      <c r="G28" s="185">
        <v>588760</v>
      </c>
      <c r="M28" s="63"/>
      <c r="N28" s="63"/>
      <c r="O28" s="63"/>
      <c r="P28" s="63"/>
      <c r="Q28" s="48">
        <v>36</v>
      </c>
      <c r="R28" s="48">
        <v>7</v>
      </c>
      <c r="S28" s="49" t="str">
        <f t="shared" si="4"/>
        <v>F955</v>
      </c>
      <c r="T28" s="50">
        <f t="shared" si="5"/>
        <v>0</v>
      </c>
      <c r="U28" s="161"/>
      <c r="V28" s="48">
        <v>2</v>
      </c>
      <c r="W28" s="48">
        <v>42</v>
      </c>
      <c r="X28" s="49" t="str">
        <f t="shared" si="2"/>
        <v>U03I</v>
      </c>
      <c r="Y28" s="50">
        <f t="shared" si="3"/>
        <v>588760</v>
      </c>
    </row>
    <row r="29" spans="1:25" ht="14.25" customHeight="1" thickBot="1">
      <c r="A29" s="186" t="s">
        <v>47</v>
      </c>
      <c r="B29" s="187" t="s">
        <v>48</v>
      </c>
      <c r="C29" s="46">
        <f>IF(ISERROR(VLOOKUP(CONCATENATE(Q29,".",R29,".",B29),[1]IN_T15_2!$A$2:$Z$2983,5,FALSE))=TRUE,"",VLOOKUP(CONCATENATE(Q29,".",R29,".",B29),[1]IN_T15_2!$A$2:$Z$2983,5,FALSE))</f>
        <v>0</v>
      </c>
      <c r="D29" s="47"/>
      <c r="E29" s="81" t="s">
        <v>86</v>
      </c>
      <c r="F29" s="67"/>
      <c r="G29" s="83">
        <f>G28</f>
        <v>588760</v>
      </c>
      <c r="M29" s="63"/>
      <c r="N29" s="63"/>
      <c r="O29" s="63"/>
      <c r="P29" s="63"/>
      <c r="Q29" s="48">
        <v>36</v>
      </c>
      <c r="R29" s="48">
        <v>7</v>
      </c>
      <c r="S29" s="49" t="str">
        <f t="shared" si="4"/>
        <v>F27I</v>
      </c>
      <c r="T29" s="50">
        <f t="shared" si="5"/>
        <v>0</v>
      </c>
      <c r="U29" s="161"/>
      <c r="V29" s="151"/>
      <c r="W29" s="151"/>
      <c r="X29" s="49"/>
      <c r="Y29" s="50"/>
    </row>
    <row r="30" spans="1:25" ht="13.5" customHeight="1" thickBot="1">
      <c r="A30" s="71" t="s">
        <v>50</v>
      </c>
      <c r="B30" s="72" t="s">
        <v>51</v>
      </c>
      <c r="C30" s="46">
        <f>IF(ISERROR(VLOOKUP(CONCATENATE(Q30,".",R30,".",B30),[1]IN_T15_2!$A$2:$Z$2983,5,FALSE))=TRUE,"",VLOOKUP(CONCATENATE(Q30,".",R30,".",B30),[1]IN_T15_2!$A$2:$Z$2983,5,FALSE))</f>
        <v>0</v>
      </c>
      <c r="D30" s="47"/>
      <c r="E30" s="188" t="s">
        <v>87</v>
      </c>
      <c r="F30" s="189"/>
      <c r="G30" s="89">
        <f>G26+G29</f>
        <v>667938</v>
      </c>
      <c r="M30" s="63"/>
      <c r="N30" s="63"/>
      <c r="O30" s="63"/>
      <c r="P30" s="63"/>
      <c r="Q30" s="48">
        <v>36</v>
      </c>
      <c r="R30" s="48">
        <v>7</v>
      </c>
      <c r="S30" s="49" t="str">
        <f t="shared" si="4"/>
        <v>F00G</v>
      </c>
      <c r="T30" s="50">
        <f t="shared" si="5"/>
        <v>0</v>
      </c>
      <c r="U30" s="161"/>
      <c r="X30" s="49"/>
      <c r="Y30" s="50"/>
    </row>
    <row r="31" spans="1:25" ht="15.75" customHeight="1">
      <c r="A31" s="71" t="s">
        <v>53</v>
      </c>
      <c r="B31" s="79" t="s">
        <v>54</v>
      </c>
      <c r="C31" s="46">
        <f>IF(ISERROR(VLOOKUP(CONCATENATE(Q31,".",R31,".",B31),[1]IN_T15_2!$A$2:$Z$2983,5,FALSE))=TRUE,"",VLOOKUP(CONCATENATE(Q31,".",R31,".",B31),[1]IN_T15_2!$A$2:$Z$2983,5,FALSE))</f>
        <v>0</v>
      </c>
      <c r="D31" s="80"/>
      <c r="E31" s="111"/>
      <c r="F31" s="190"/>
      <c r="G31" s="99"/>
      <c r="M31" s="63"/>
      <c r="N31" s="63"/>
      <c r="O31" s="63"/>
      <c r="P31" s="63"/>
      <c r="Q31" s="48">
        <v>36</v>
      </c>
      <c r="R31" s="48">
        <v>7</v>
      </c>
      <c r="S31" s="49" t="str">
        <f t="shared" si="4"/>
        <v>F00H</v>
      </c>
      <c r="T31" s="50">
        <f t="shared" si="5"/>
        <v>0</v>
      </c>
      <c r="U31" s="161"/>
      <c r="V31" s="150" t="s">
        <v>88</v>
      </c>
      <c r="W31" s="151"/>
      <c r="X31" s="49"/>
      <c r="Y31" s="50"/>
    </row>
    <row r="32" spans="1:25" ht="13.5" customHeight="1">
      <c r="A32" s="45" t="s">
        <v>57</v>
      </c>
      <c r="B32" s="26" t="s">
        <v>58</v>
      </c>
      <c r="C32" s="46">
        <f>IF(ISERROR(VLOOKUP(CONCATENATE(Q32,".",R32,".",B32),[1]IN_T15_2!$A$2:$Z$2983,5,FALSE))=TRUE,"",VLOOKUP(CONCATENATE(Q32,".",R32,".",B32),[1]IN_T15_2!$A$2:$Z$2983,5,FALSE))</f>
        <v>0</v>
      </c>
      <c r="D32" s="80"/>
      <c r="E32" s="123"/>
      <c r="F32" s="127"/>
      <c r="G32" s="125"/>
      <c r="M32" s="63"/>
      <c r="N32" s="63"/>
      <c r="O32" s="63"/>
      <c r="P32" s="63"/>
      <c r="Q32" s="48">
        <v>36</v>
      </c>
      <c r="R32" s="48">
        <v>7</v>
      </c>
      <c r="S32" s="49" t="str">
        <f t="shared" si="4"/>
        <v>F86H</v>
      </c>
      <c r="T32" s="50">
        <f t="shared" si="5"/>
        <v>0</v>
      </c>
      <c r="U32" s="151"/>
      <c r="V32" s="151"/>
      <c r="W32" s="151"/>
      <c r="X32" s="151"/>
      <c r="Y32" s="151"/>
    </row>
    <row r="33" spans="1:25" ht="13.5" thickBot="1">
      <c r="A33" s="81" t="s">
        <v>61</v>
      </c>
      <c r="B33" s="82"/>
      <c r="C33" s="83">
        <f>SUM(C23:C27)-SUM(C28:C32)</f>
        <v>79737</v>
      </c>
      <c r="D33" s="80"/>
      <c r="E33" s="123"/>
      <c r="F33" s="127"/>
      <c r="G33" s="125"/>
      <c r="M33" s="63"/>
      <c r="N33" s="63"/>
      <c r="O33" s="63"/>
      <c r="P33" s="63"/>
      <c r="S33" s="49"/>
      <c r="T33" s="50"/>
      <c r="U33" s="151"/>
      <c r="V33" s="151"/>
      <c r="W33" s="151"/>
      <c r="X33" s="151"/>
      <c r="Y33" s="151"/>
    </row>
    <row r="34" spans="1:25" s="63" customFormat="1" ht="15" customHeight="1" thickBot="1">
      <c r="A34" s="87" t="s">
        <v>62</v>
      </c>
      <c r="B34" s="191"/>
      <c r="C34" s="89">
        <f>C33</f>
        <v>79737</v>
      </c>
      <c r="D34" s="80"/>
      <c r="E34" s="123"/>
      <c r="F34" s="127"/>
      <c r="G34" s="125"/>
      <c r="H34" s="7"/>
      <c r="I34" s="7"/>
      <c r="J34" s="7"/>
      <c r="K34" s="7"/>
      <c r="L34" s="7"/>
      <c r="Q34" s="116"/>
      <c r="R34" s="116"/>
      <c r="S34" s="49"/>
      <c r="T34" s="50"/>
      <c r="U34" s="151"/>
      <c r="V34" s="151"/>
      <c r="W34" s="151"/>
      <c r="X34" s="151"/>
      <c r="Y34" s="151"/>
    </row>
    <row r="35" spans="1:25" s="63" customFormat="1" ht="15" customHeight="1">
      <c r="A35" s="38" t="s">
        <v>89</v>
      </c>
      <c r="B35" s="95"/>
      <c r="C35" s="96"/>
      <c r="D35" s="80"/>
      <c r="E35" s="123"/>
      <c r="F35" s="127"/>
      <c r="G35" s="125"/>
      <c r="H35" s="7"/>
      <c r="I35" s="7"/>
      <c r="J35" s="7"/>
      <c r="K35" s="7"/>
      <c r="L35" s="7"/>
      <c r="Q35" s="116"/>
      <c r="R35" s="116"/>
      <c r="S35" s="49"/>
      <c r="T35" s="50"/>
      <c r="U35" s="151"/>
      <c r="V35" s="151"/>
      <c r="W35" s="151"/>
      <c r="X35" s="151"/>
      <c r="Y35" s="151"/>
    </row>
    <row r="36" spans="1:25" ht="15" customHeight="1">
      <c r="A36" s="45" t="s">
        <v>65</v>
      </c>
      <c r="B36" s="29" t="s">
        <v>66</v>
      </c>
      <c r="C36" s="46">
        <v>400069</v>
      </c>
      <c r="D36" s="80"/>
      <c r="E36" s="123"/>
      <c r="F36" s="127"/>
      <c r="G36" s="125"/>
      <c r="M36" s="63"/>
      <c r="N36" s="63"/>
      <c r="O36" s="63"/>
      <c r="P36" s="63"/>
      <c r="Q36" s="48">
        <v>2</v>
      </c>
      <c r="R36" s="48">
        <v>7</v>
      </c>
      <c r="S36" s="49" t="str">
        <f t="shared" ref="S36:S44" si="6">B36</f>
        <v>F70G</v>
      </c>
      <c r="T36" s="50">
        <f t="shared" ref="T36:T44" si="7">ROUND(C36,0)</f>
        <v>400069</v>
      </c>
      <c r="U36" s="151"/>
      <c r="V36" s="151"/>
      <c r="W36" s="151"/>
      <c r="X36" s="151"/>
      <c r="Y36" s="151"/>
    </row>
    <row r="37" spans="1:25" ht="15" customHeight="1">
      <c r="A37" s="45" t="s">
        <v>134</v>
      </c>
      <c r="B37" s="29" t="s">
        <v>135</v>
      </c>
      <c r="C37" s="46">
        <v>14277</v>
      </c>
      <c r="D37" s="80"/>
      <c r="E37" s="123"/>
      <c r="F37" s="127"/>
      <c r="G37" s="125"/>
      <c r="M37" s="63"/>
      <c r="N37" s="63"/>
      <c r="O37" s="63"/>
      <c r="P37" s="63"/>
      <c r="Q37" s="48">
        <v>2</v>
      </c>
      <c r="R37" s="48">
        <v>7</v>
      </c>
      <c r="S37" s="49" t="str">
        <f t="shared" si="6"/>
        <v>F05I</v>
      </c>
      <c r="T37" s="50">
        <f t="shared" si="7"/>
        <v>14277</v>
      </c>
      <c r="U37" s="151"/>
      <c r="V37" s="151"/>
      <c r="W37" s="151"/>
      <c r="X37" s="151"/>
      <c r="Y37" s="151"/>
    </row>
    <row r="38" spans="1:25" ht="15" customHeight="1">
      <c r="A38" s="45" t="s">
        <v>136</v>
      </c>
      <c r="B38" s="29" t="s">
        <v>137</v>
      </c>
      <c r="C38" s="46">
        <f>IF(ISERROR(VLOOKUP(CONCATENATE(Q38,".",R38,".",B38),[1]IN_T15_2!$A$2:$Z$2983,5,FALSE))=TRUE,"",VLOOKUP(CONCATENATE(Q38,".",R38,".",B38),[1]IN_T15_2!$A$2:$Z$2983,5,FALSE))</f>
        <v>0</v>
      </c>
      <c r="D38" s="80"/>
      <c r="E38" s="123"/>
      <c r="F38" s="138"/>
      <c r="G38" s="125"/>
      <c r="Q38" s="48">
        <v>2</v>
      </c>
      <c r="R38" s="48">
        <v>7</v>
      </c>
      <c r="S38" s="49" t="str">
        <f t="shared" si="6"/>
        <v>F74G</v>
      </c>
      <c r="T38" s="50">
        <f t="shared" si="7"/>
        <v>0</v>
      </c>
      <c r="U38" s="151"/>
      <c r="V38" s="151"/>
      <c r="W38" s="151"/>
      <c r="X38" s="151"/>
      <c r="Y38" s="151"/>
    </row>
    <row r="39" spans="1:25" ht="14.25" customHeight="1">
      <c r="A39" s="45" t="s">
        <v>94</v>
      </c>
      <c r="B39" s="29" t="s">
        <v>95</v>
      </c>
      <c r="C39" s="46">
        <f>IF(ISERROR(VLOOKUP(CONCATENATE(Q39,".",R39,".",B39),[1]IN_T15_2!$A$2:$Z$2983,5,FALSE))=TRUE,"",VLOOKUP(CONCATENATE(Q39,".",R39,".",B39),[1]IN_T15_2!$A$2:$Z$2983,5,FALSE))</f>
        <v>0</v>
      </c>
      <c r="D39" s="80"/>
      <c r="E39" s="113"/>
      <c r="F39" s="138"/>
      <c r="G39" s="125"/>
      <c r="Q39" s="48">
        <v>2</v>
      </c>
      <c r="R39" s="48">
        <v>7</v>
      </c>
      <c r="S39" s="49" t="str">
        <f t="shared" si="6"/>
        <v>F958</v>
      </c>
      <c r="T39" s="50">
        <f t="shared" si="7"/>
        <v>0</v>
      </c>
      <c r="U39" s="151"/>
      <c r="V39" s="151"/>
      <c r="W39" s="151"/>
      <c r="X39" s="151"/>
      <c r="Y39" s="151"/>
    </row>
    <row r="40" spans="1:25" ht="15" customHeight="1">
      <c r="A40" s="45" t="s">
        <v>96</v>
      </c>
      <c r="B40" s="29" t="s">
        <v>97</v>
      </c>
      <c r="C40" s="46">
        <f>IF(ISERROR(VLOOKUP(CONCATENATE(Q40,".",R40,".",B40),[1]IN_T15_2!$A$2:$Z$2983,5,FALSE))=TRUE,"",VLOOKUP(CONCATENATE(Q40,".",R40,".",B40),[1]IN_T15_2!$A$2:$Z$2983,5,FALSE))</f>
        <v>0</v>
      </c>
      <c r="D40" s="80"/>
      <c r="E40" s="117"/>
      <c r="F40" s="118"/>
      <c r="G40" s="119"/>
      <c r="Q40" s="48">
        <v>2</v>
      </c>
      <c r="R40" s="48">
        <v>7</v>
      </c>
      <c r="S40" s="49" t="str">
        <f t="shared" si="6"/>
        <v>F989</v>
      </c>
      <c r="T40" s="50">
        <f t="shared" si="7"/>
        <v>0</v>
      </c>
      <c r="U40" s="151"/>
      <c r="V40" s="151"/>
      <c r="W40" s="151"/>
      <c r="X40" s="151"/>
      <c r="Y40" s="151"/>
    </row>
    <row r="41" spans="1:25" ht="15" customHeight="1">
      <c r="A41" s="186" t="s">
        <v>47</v>
      </c>
      <c r="B41" s="29" t="s">
        <v>48</v>
      </c>
      <c r="C41" s="46">
        <v>71893</v>
      </c>
      <c r="D41" s="80"/>
      <c r="E41" s="120"/>
      <c r="F41" s="121"/>
      <c r="G41" s="122"/>
      <c r="Q41" s="48">
        <v>2</v>
      </c>
      <c r="R41" s="48">
        <v>7</v>
      </c>
      <c r="S41" s="49" t="str">
        <f t="shared" si="6"/>
        <v>F27I</v>
      </c>
      <c r="T41" s="50">
        <f t="shared" si="7"/>
        <v>71893</v>
      </c>
      <c r="U41" s="151"/>
      <c r="V41" s="151"/>
      <c r="W41" s="151"/>
      <c r="X41" s="151"/>
      <c r="Y41" s="151"/>
    </row>
    <row r="42" spans="1:25" ht="15" customHeight="1">
      <c r="A42" s="71" t="s">
        <v>50</v>
      </c>
      <c r="B42" s="72" t="s">
        <v>51</v>
      </c>
      <c r="C42" s="46">
        <f>IF(ISERROR(VLOOKUP(CONCATENATE(Q42,".",R42,".",B42),[1]IN_T15_2!$A$2:$Z$2983,5,FALSE))=TRUE,"",VLOOKUP(CONCATENATE(Q42,".",R42,".",B42),[1]IN_T15_2!$A$2:$Z$2983,5,FALSE))</f>
        <v>0</v>
      </c>
      <c r="D42" s="80"/>
      <c r="E42" s="120"/>
      <c r="F42" s="121"/>
      <c r="G42" s="122"/>
      <c r="Q42" s="48">
        <v>2</v>
      </c>
      <c r="R42" s="48">
        <v>7</v>
      </c>
      <c r="S42" s="49" t="str">
        <f t="shared" si="6"/>
        <v>F00G</v>
      </c>
      <c r="T42" s="50">
        <f t="shared" si="7"/>
        <v>0</v>
      </c>
      <c r="U42" s="151"/>
      <c r="V42" s="151"/>
      <c r="W42" s="151"/>
      <c r="X42" s="151"/>
      <c r="Y42" s="151"/>
    </row>
    <row r="43" spans="1:25" ht="15" customHeight="1">
      <c r="A43" s="71" t="s">
        <v>53</v>
      </c>
      <c r="B43" s="79" t="s">
        <v>54</v>
      </c>
      <c r="C43" s="46">
        <f>IF(ISERROR(VLOOKUP(CONCATENATE(Q43,".",R43,".",B43),[1]IN_T15_2!$A$2:$Z$2983,5,FALSE))=TRUE,"",VLOOKUP(CONCATENATE(Q43,".",R43,".",B43),[1]IN_T15_2!$A$2:$Z$2983,5,FALSE))</f>
        <v>0</v>
      </c>
      <c r="D43" s="80"/>
      <c r="E43" s="120"/>
      <c r="F43" s="121"/>
      <c r="G43" s="122"/>
      <c r="Q43" s="48">
        <v>2</v>
      </c>
      <c r="R43" s="48">
        <v>7</v>
      </c>
      <c r="S43" s="49" t="str">
        <f t="shared" si="6"/>
        <v>F00H</v>
      </c>
      <c r="T43" s="50">
        <f t="shared" si="7"/>
        <v>0</v>
      </c>
      <c r="U43" s="151"/>
      <c r="V43" s="151"/>
      <c r="W43" s="151"/>
      <c r="X43" s="151"/>
      <c r="Y43" s="151"/>
    </row>
    <row r="44" spans="1:25" ht="15" customHeight="1">
      <c r="A44" s="45" t="s">
        <v>57</v>
      </c>
      <c r="B44" s="29" t="s">
        <v>58</v>
      </c>
      <c r="C44" s="46">
        <f>IF(ISERROR(VLOOKUP(CONCATENATE(Q44,".",R44,".",B44),[1]IN_T15_2!$A$2:$Z$2983,5,FALSE))=TRUE,"",VLOOKUP(CONCATENATE(Q44,".",R44,".",B44),[1]IN_T15_2!$A$2:$Z$2983,5,FALSE))</f>
        <v>0</v>
      </c>
      <c r="D44" s="80"/>
      <c r="E44" s="120"/>
      <c r="F44" s="121"/>
      <c r="G44" s="122"/>
      <c r="Q44" s="48">
        <v>2</v>
      </c>
      <c r="R44" s="48">
        <v>7</v>
      </c>
      <c r="S44" s="49" t="str">
        <f t="shared" si="6"/>
        <v>F86H</v>
      </c>
      <c r="T44" s="50">
        <f t="shared" si="7"/>
        <v>0</v>
      </c>
      <c r="U44" s="151"/>
      <c r="V44" s="151"/>
      <c r="W44" s="151"/>
      <c r="X44" s="151"/>
      <c r="Y44" s="151"/>
    </row>
    <row r="45" spans="1:25" ht="15" customHeight="1" thickBot="1">
      <c r="A45" s="129" t="s">
        <v>61</v>
      </c>
      <c r="B45" s="130"/>
      <c r="C45" s="131">
        <f>SUM(C36:C40)-SUM(C41:C44)</f>
        <v>342453</v>
      </c>
      <c r="D45" s="80"/>
      <c r="E45" s="126"/>
      <c r="F45" s="127"/>
      <c r="G45" s="128"/>
      <c r="S45" s="49"/>
      <c r="T45" s="50"/>
      <c r="U45" s="151"/>
      <c r="V45" s="151"/>
      <c r="W45" s="151"/>
      <c r="X45" s="151"/>
      <c r="Y45" s="151"/>
    </row>
    <row r="46" spans="1:25" ht="15" customHeight="1">
      <c r="A46" s="132" t="s">
        <v>98</v>
      </c>
      <c r="B46" s="133"/>
      <c r="C46" s="134"/>
      <c r="D46" s="80"/>
      <c r="E46" s="120"/>
      <c r="F46" s="121"/>
      <c r="G46" s="122"/>
      <c r="S46" s="49"/>
      <c r="T46" s="50"/>
      <c r="U46" s="151"/>
      <c r="V46" s="151"/>
      <c r="W46" s="151"/>
      <c r="X46" s="151"/>
      <c r="Y46" s="151"/>
    </row>
    <row r="47" spans="1:25" ht="15" customHeight="1">
      <c r="A47" s="45" t="s">
        <v>99</v>
      </c>
      <c r="B47" s="29" t="s">
        <v>100</v>
      </c>
      <c r="C47" s="46">
        <f>IF(ISERROR(VLOOKUP(CONCATENATE(Q47,".",R47,".",B47),[1]IN_T15_2!$A$2:$Z$2983,5,FALSE))=TRUE,"",VLOOKUP(CONCATENATE(Q47,".",R47,".",B47),[1]IN_T15_2!$A$2:$Z$2983,5,FALSE))</f>
        <v>0</v>
      </c>
      <c r="D47" s="80"/>
      <c r="E47" s="120"/>
      <c r="F47" s="121"/>
      <c r="G47" s="122"/>
      <c r="Q47" s="48">
        <v>2</v>
      </c>
      <c r="R47" s="48">
        <v>9</v>
      </c>
      <c r="S47" s="49" t="str">
        <f t="shared" ref="S47:S57" si="8">B47</f>
        <v>F50H</v>
      </c>
      <c r="T47" s="50">
        <f t="shared" ref="T47:T57" si="9">ROUND(C47,0)</f>
        <v>0</v>
      </c>
      <c r="U47" s="151"/>
      <c r="V47" s="151"/>
      <c r="W47" s="151"/>
      <c r="X47" s="151"/>
      <c r="Y47" s="151"/>
    </row>
    <row r="48" spans="1:25" ht="15" customHeight="1">
      <c r="A48" s="45" t="s">
        <v>101</v>
      </c>
      <c r="B48" s="29" t="s">
        <v>102</v>
      </c>
      <c r="C48" s="46">
        <f>IF(ISERROR(VLOOKUP(CONCATENATE(Q48,".",R48,".",B48),[1]IN_T15_2!$A$2:$Z$2983,5,FALSE))=TRUE,"",VLOOKUP(CONCATENATE(Q48,".",R48,".",B48),[1]IN_T15_2!$A$2:$Z$2983,5,FALSE))</f>
        <v>0</v>
      </c>
      <c r="D48" s="80"/>
      <c r="E48" s="120"/>
      <c r="F48" s="121"/>
      <c r="G48" s="122"/>
      <c r="Q48" s="48">
        <v>2</v>
      </c>
      <c r="R48" s="48">
        <v>9</v>
      </c>
      <c r="S48" s="49" t="str">
        <f t="shared" si="8"/>
        <v>F962</v>
      </c>
      <c r="T48" s="50">
        <f t="shared" si="9"/>
        <v>0</v>
      </c>
      <c r="U48" s="151"/>
      <c r="V48" s="151"/>
      <c r="W48" s="151"/>
      <c r="X48" s="151"/>
      <c r="Y48" s="151"/>
    </row>
    <row r="49" spans="1:25" ht="11.25">
      <c r="A49" s="45" t="s">
        <v>103</v>
      </c>
      <c r="B49" s="29" t="s">
        <v>104</v>
      </c>
      <c r="C49" s="46">
        <f>IF(ISERROR(VLOOKUP(CONCATENATE(Q49,".",R49,".",B49),[1]IN_T15_2!$A$2:$Z$2983,5,FALSE))=TRUE,"",VLOOKUP(CONCATENATE(Q49,".",R49,".",B49),[1]IN_T15_2!$A$2:$Z$2983,5,FALSE))</f>
        <v>0</v>
      </c>
      <c r="D49" s="80"/>
      <c r="E49" s="120"/>
      <c r="F49" s="121"/>
      <c r="G49" s="122"/>
      <c r="Q49" s="48">
        <v>2</v>
      </c>
      <c r="R49" s="48">
        <v>9</v>
      </c>
      <c r="S49" s="49" t="str">
        <f t="shared" si="8"/>
        <v>F960</v>
      </c>
      <c r="T49" s="50">
        <f t="shared" si="9"/>
        <v>0</v>
      </c>
      <c r="U49" s="151"/>
      <c r="V49" s="151"/>
      <c r="W49" s="151"/>
      <c r="X49" s="151"/>
      <c r="Y49" s="151"/>
    </row>
    <row r="50" spans="1:25" ht="12.75">
      <c r="A50" s="45" t="s">
        <v>105</v>
      </c>
      <c r="B50" s="29" t="s">
        <v>106</v>
      </c>
      <c r="C50" s="46">
        <v>100000</v>
      </c>
      <c r="D50" s="80"/>
      <c r="E50" s="135"/>
      <c r="F50" s="136"/>
      <c r="G50" s="137"/>
      <c r="Q50" s="48">
        <v>2</v>
      </c>
      <c r="R50" s="48">
        <v>9</v>
      </c>
      <c r="S50" s="49" t="str">
        <f t="shared" si="8"/>
        <v>F961</v>
      </c>
      <c r="T50" s="50">
        <f t="shared" si="9"/>
        <v>100000</v>
      </c>
      <c r="U50" s="151"/>
      <c r="V50" s="151"/>
      <c r="W50" s="151"/>
      <c r="X50" s="151"/>
      <c r="Y50" s="151"/>
    </row>
    <row r="51" spans="1:25" ht="12.75">
      <c r="A51" s="45" t="s">
        <v>138</v>
      </c>
      <c r="B51" s="29" t="s">
        <v>139</v>
      </c>
      <c r="C51" s="46">
        <f>IF(ISERROR(VLOOKUP(CONCATENATE(Q51,".",R51,".",B51),[1]IN_T15_2!$A$2:$Z$2983,5,FALSE))=TRUE,"",VLOOKUP(CONCATENATE(Q51,".",R51,".",B51),[1]IN_T15_2!$A$2:$Z$2983,5,FALSE))</f>
        <v>0</v>
      </c>
      <c r="D51" s="80"/>
      <c r="E51" s="126"/>
      <c r="F51" s="127"/>
      <c r="G51" s="128"/>
      <c r="Q51" s="48">
        <v>2</v>
      </c>
      <c r="R51" s="48">
        <v>9</v>
      </c>
      <c r="S51" s="49" t="str">
        <f t="shared" si="8"/>
        <v>F963</v>
      </c>
      <c r="T51" s="50">
        <f t="shared" si="9"/>
        <v>0</v>
      </c>
      <c r="U51" s="151"/>
      <c r="V51" s="151"/>
      <c r="W51" s="151"/>
      <c r="X51" s="151"/>
      <c r="Y51" s="151"/>
    </row>
    <row r="52" spans="1:25" ht="11.25">
      <c r="A52" s="45" t="s">
        <v>111</v>
      </c>
      <c r="B52" s="29" t="s">
        <v>112</v>
      </c>
      <c r="C52" s="46">
        <f>IF(ISERROR(VLOOKUP(CONCATENATE(Q52,".",R52,".",B52),[1]IN_T15_2!$A$2:$Z$2983,5,FALSE))=TRUE,"",VLOOKUP(CONCATENATE(Q52,".",R52,".",B52),[1]IN_T15_2!$A$2:$Z$2983,5,FALSE))</f>
        <v>0</v>
      </c>
      <c r="D52" s="80"/>
      <c r="E52" s="120"/>
      <c r="F52" s="121"/>
      <c r="G52" s="122"/>
      <c r="Q52" s="48">
        <v>2</v>
      </c>
      <c r="R52" s="48">
        <v>9</v>
      </c>
      <c r="S52" s="49" t="str">
        <f t="shared" si="8"/>
        <v>F999</v>
      </c>
      <c r="T52" s="50">
        <f t="shared" si="9"/>
        <v>0</v>
      </c>
      <c r="U52" s="151"/>
      <c r="V52" s="151"/>
      <c r="W52" s="151"/>
      <c r="X52" s="151"/>
      <c r="Y52" s="151"/>
    </row>
    <row r="53" spans="1:25" ht="12.75">
      <c r="A53" s="45" t="s">
        <v>107</v>
      </c>
      <c r="B53" s="140" t="s">
        <v>108</v>
      </c>
      <c r="C53" s="46">
        <f>IF(ISERROR(VLOOKUP(CONCATENATE(Q53,".",R53,".",B53),[1]IN_T15_2!$A$2:$Z$2983,5,FALSE))=TRUE,"",VLOOKUP(CONCATENATE(Q53,".",R53,".",B53),[1]IN_T15_2!$A$2:$Z$2983,5,FALSE))</f>
        <v>0</v>
      </c>
      <c r="D53" s="80"/>
      <c r="E53" s="123"/>
      <c r="F53" s="138"/>
      <c r="G53" s="125"/>
      <c r="Q53" s="48">
        <v>2</v>
      </c>
      <c r="R53" s="48">
        <v>9</v>
      </c>
      <c r="S53" s="49" t="str">
        <f t="shared" si="8"/>
        <v>F96H</v>
      </c>
      <c r="T53" s="50">
        <f t="shared" si="9"/>
        <v>0</v>
      </c>
      <c r="U53" s="151"/>
      <c r="V53" s="151"/>
      <c r="W53" s="151"/>
      <c r="X53" s="151"/>
      <c r="Y53" s="151"/>
    </row>
    <row r="54" spans="1:25" ht="12.75">
      <c r="A54" s="45" t="s">
        <v>109</v>
      </c>
      <c r="B54" s="29" t="s">
        <v>110</v>
      </c>
      <c r="C54" s="46">
        <f>IF(ISERROR(VLOOKUP(CONCATENATE(Q54,".",R54,".",B54),[1]IN_T15_2!$A$2:$Z$2983,5,FALSE))=TRUE,"",VLOOKUP(CONCATENATE(Q54,".",R54,".",B54),[1]IN_T15_2!$A$2:$Z$2983,5,FALSE))</f>
        <v>0</v>
      </c>
      <c r="D54" s="80"/>
      <c r="E54" s="123"/>
      <c r="F54" s="138"/>
      <c r="G54" s="125"/>
      <c r="Q54" s="48">
        <v>2</v>
      </c>
      <c r="R54" s="48">
        <v>9</v>
      </c>
      <c r="S54" s="49" t="str">
        <f t="shared" si="8"/>
        <v>F987</v>
      </c>
      <c r="T54" s="50">
        <f t="shared" si="9"/>
        <v>0</v>
      </c>
      <c r="U54" s="151"/>
      <c r="V54" s="151"/>
      <c r="W54" s="151"/>
      <c r="X54" s="151"/>
      <c r="Y54" s="151"/>
    </row>
    <row r="55" spans="1:25" ht="12.75">
      <c r="A55" s="71" t="s">
        <v>50</v>
      </c>
      <c r="B55" s="72" t="s">
        <v>113</v>
      </c>
      <c r="C55" s="46">
        <f>IF(ISERROR(VLOOKUP(CONCATENATE(Q55,".",R55,".",B55),[1]IN_T15_2!$A$2:$Z$2983,5,FALSE))=TRUE,"",VLOOKUP(CONCATENATE(Q55,".",R55,".",B55),[1]IN_T15_2!$A$2:$Z$2983,5,FALSE))</f>
        <v>0</v>
      </c>
      <c r="D55" s="80"/>
      <c r="E55" s="123"/>
      <c r="F55" s="138"/>
      <c r="G55" s="125"/>
      <c r="Q55" s="48">
        <v>2</v>
      </c>
      <c r="R55" s="48">
        <v>9</v>
      </c>
      <c r="S55" s="49" t="str">
        <f t="shared" si="8"/>
        <v>F00I</v>
      </c>
      <c r="T55" s="50">
        <f t="shared" si="9"/>
        <v>0</v>
      </c>
      <c r="U55" s="151"/>
      <c r="V55" s="151"/>
      <c r="W55" s="151"/>
      <c r="X55" s="151"/>
      <c r="Y55" s="151"/>
    </row>
    <row r="56" spans="1:25" ht="12.75">
      <c r="A56" s="71" t="s">
        <v>53</v>
      </c>
      <c r="B56" s="72" t="s">
        <v>114</v>
      </c>
      <c r="C56" s="46">
        <f>IF(ISERROR(VLOOKUP(CONCATENATE(Q56,".",R56,".",B56),[1]IN_T15_2!$A$2:$Z$2983,5,FALSE))=TRUE,"",VLOOKUP(CONCATENATE(Q56,".",R56,".",B56),[1]IN_T15_2!$A$2:$Z$2983,5,FALSE))</f>
        <v>0</v>
      </c>
      <c r="D56" s="80"/>
      <c r="E56" s="123"/>
      <c r="F56" s="138"/>
      <c r="G56" s="125"/>
      <c r="Q56" s="48">
        <v>2</v>
      </c>
      <c r="R56" s="48">
        <v>9</v>
      </c>
      <c r="S56" s="49" t="str">
        <f t="shared" si="8"/>
        <v>F00L</v>
      </c>
      <c r="T56" s="50">
        <f t="shared" si="9"/>
        <v>0</v>
      </c>
      <c r="U56" s="151"/>
      <c r="V56" s="151"/>
      <c r="W56" s="151"/>
      <c r="X56" s="151"/>
      <c r="Y56" s="151"/>
    </row>
    <row r="57" spans="1:25" ht="12.75">
      <c r="A57" s="45" t="s">
        <v>115</v>
      </c>
      <c r="B57" s="29" t="s">
        <v>116</v>
      </c>
      <c r="C57" s="46">
        <f>IF(ISERROR(VLOOKUP(CONCATENATE(Q57,".",R57,".",B57),[1]IN_T15_2!$A$2:$Z$2983,5,FALSE))=TRUE,"",VLOOKUP(CONCATENATE(Q57,".",R57,".",B57),[1]IN_T15_2!$A$2:$Z$2983,5,FALSE))</f>
        <v>0</v>
      </c>
      <c r="D57" s="80"/>
      <c r="E57" s="123"/>
      <c r="F57" s="138"/>
      <c r="G57" s="125"/>
      <c r="Q57" s="48">
        <v>2</v>
      </c>
      <c r="R57" s="48">
        <v>9</v>
      </c>
      <c r="S57" s="49" t="str">
        <f t="shared" si="8"/>
        <v>F91H</v>
      </c>
      <c r="T57" s="50">
        <f t="shared" si="9"/>
        <v>0</v>
      </c>
      <c r="U57" s="151"/>
      <c r="V57" s="151"/>
      <c r="W57" s="151"/>
      <c r="X57" s="151"/>
      <c r="Y57" s="151"/>
    </row>
    <row r="58" spans="1:25" ht="13.5" thickBot="1">
      <c r="A58" s="81" t="s">
        <v>117</v>
      </c>
      <c r="B58" s="82"/>
      <c r="C58" s="83">
        <f>SUM(C47:C54)-SUM(C55:C57)</f>
        <v>100000</v>
      </c>
      <c r="D58" s="80"/>
      <c r="E58" s="123"/>
      <c r="F58" s="138"/>
      <c r="G58" s="125"/>
      <c r="S58" s="49"/>
      <c r="T58" s="50"/>
      <c r="U58" s="151"/>
      <c r="V58" s="151"/>
      <c r="W58" s="151"/>
      <c r="X58" s="151"/>
      <c r="Y58" s="151"/>
    </row>
    <row r="59" spans="1:25" ht="13.5" thickBot="1">
      <c r="A59" s="87" t="s">
        <v>87</v>
      </c>
      <c r="B59" s="192"/>
      <c r="C59" s="89">
        <f>C45+C58</f>
        <v>442453</v>
      </c>
      <c r="D59" s="80"/>
      <c r="E59" s="142"/>
      <c r="F59" s="143"/>
      <c r="G59" s="144"/>
      <c r="S59" s="49"/>
      <c r="T59" s="50"/>
      <c r="U59" s="151"/>
      <c r="V59" s="151"/>
      <c r="W59" s="151"/>
      <c r="X59" s="151"/>
      <c r="Y59" s="151"/>
    </row>
    <row r="60" spans="1:25" ht="24.75" customHeight="1" thickBot="1">
      <c r="A60" s="193" t="s">
        <v>118</v>
      </c>
      <c r="B60" s="194"/>
      <c r="C60" s="195">
        <f>C21+C34+C59</f>
        <v>1412733</v>
      </c>
      <c r="D60" s="80"/>
      <c r="E60" s="196" t="s">
        <v>118</v>
      </c>
      <c r="F60" s="197"/>
      <c r="G60" s="89">
        <f>G15+G20+G30</f>
        <v>1412732</v>
      </c>
      <c r="Q60" s="150" t="s">
        <v>88</v>
      </c>
      <c r="R60" s="151"/>
      <c r="S60" s="49"/>
      <c r="T60" s="151"/>
      <c r="U60" s="151"/>
      <c r="V60" s="151"/>
      <c r="W60" s="151"/>
      <c r="X60" s="151"/>
      <c r="Y60" s="151"/>
    </row>
    <row r="61" spans="1:25">
      <c r="Q61" s="64"/>
      <c r="R61" s="64"/>
      <c r="S61" s="64"/>
      <c r="T61" s="64"/>
      <c r="U61" s="64"/>
      <c r="V61" s="64"/>
      <c r="W61" s="64"/>
      <c r="X61" s="64"/>
      <c r="Y61" s="64"/>
    </row>
    <row r="62" spans="1:25">
      <c r="A62" s="154" t="s">
        <v>119</v>
      </c>
      <c r="Q62" s="64"/>
      <c r="R62" s="64"/>
      <c r="S62" s="64"/>
      <c r="T62" s="64"/>
      <c r="U62" s="64"/>
      <c r="V62" s="64"/>
      <c r="W62" s="64"/>
      <c r="X62" s="64"/>
      <c r="Y62" s="64"/>
    </row>
    <row r="66" spans="1:7">
      <c r="E66" s="63"/>
      <c r="F66" s="63"/>
      <c r="G66" s="63"/>
    </row>
    <row r="69" spans="1:7">
      <c r="C69" s="63"/>
    </row>
    <row r="70" spans="1:7">
      <c r="A70" s="63"/>
      <c r="B70" s="155"/>
      <c r="C70" s="63"/>
    </row>
    <row r="71" spans="1:7">
      <c r="A71" s="63"/>
      <c r="B71" s="155"/>
    </row>
  </sheetData>
  <sheetProtection password="EA98" sheet="1" selectLockedCells="1"/>
  <mergeCells count="19">
    <mergeCell ref="E26:F26"/>
    <mergeCell ref="A35:C35"/>
    <mergeCell ref="E40:G40"/>
    <mergeCell ref="A46:C46"/>
    <mergeCell ref="A60:B60"/>
    <mergeCell ref="E60:F60"/>
    <mergeCell ref="H11:L12"/>
    <mergeCell ref="H13:L18"/>
    <mergeCell ref="E14:F14"/>
    <mergeCell ref="E19:F19"/>
    <mergeCell ref="E21:G21"/>
    <mergeCell ref="A22:C22"/>
    <mergeCell ref="A1:E1"/>
    <mergeCell ref="E2:G2"/>
    <mergeCell ref="A3:F3"/>
    <mergeCell ref="H3:L4"/>
    <mergeCell ref="H5:L10"/>
    <mergeCell ref="A6:C6"/>
    <mergeCell ref="E6:G6"/>
  </mergeCells>
  <dataValidations count="4">
    <dataValidation type="whole" allowBlank="1" showInputMessage="1" errorTitle="ERRORE NEL DATO IMMESSO" error="INSERIRE SOLO NUMERI INTERI" sqref="G30">
      <formula1>-999999999999</formula1>
      <formula2>999999999999</formula2>
    </dataValidation>
    <dataValidation allowBlank="1" showInputMessage="1" sqref="E21"/>
    <dataValidation type="whole" allowBlank="1" showInputMessage="1" showErrorMessage="1" errorTitle="ERRORE NEL DATO IMMESSO" error="INSERIRE SOLO NUMERI INTERI POSITIVI" sqref="G52 G19 G8:G13 C47:C57 G16 G41:G44 G31:G37 G22:G25 C23:C32 C36:C44 G46:G49 G27:G29 C8:C19">
      <formula1>0</formula1>
      <formula2>999999999999</formula2>
    </dataValidation>
    <dataValidation type="whole" allowBlank="1" showInputMessage="1" showErrorMessage="1" errorTitle="ERRORE NEL DATO IMMESSO" error="INSERIRE SOLO NUMERI INTERI" sqref="C58 G53:G58 C33:C34 C45 C20:C21 G50 G20 G14 G38:G39 G17:G18">
      <formula1>-999999999999</formula1>
      <formula2>999999999999</formula2>
    </dataValidation>
  </dataValidations>
  <printOptions horizontalCentered="1" verticalCentered="1"/>
  <pageMargins left="0" right="0" top="0.19685039370078741" bottom="0.59055118110236227" header="0.51181102362204722" footer="0.51181102362204722"/>
  <pageSetup paperSize="9" scale="71" orientation="landscape"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sheetPr codeName="Foglio65"/>
  <dimension ref="A1:AC73"/>
  <sheetViews>
    <sheetView showGridLines="0" zoomScale="113" zoomScaleNormal="113" workbookViewId="0">
      <selection activeCell="C8" sqref="C8"/>
    </sheetView>
  </sheetViews>
  <sheetFormatPr defaultRowHeight="10.5"/>
  <cols>
    <col min="1" max="1" width="55" style="7" customWidth="1"/>
    <col min="2" max="2" width="9.85546875" style="152" customWidth="1"/>
    <col min="3" max="3" width="17.7109375" style="7" customWidth="1"/>
    <col min="4" max="4" width="2.42578125" style="7" customWidth="1"/>
    <col min="5" max="5" width="56.42578125" style="7" customWidth="1"/>
    <col min="6" max="6" width="10" style="7" customWidth="1"/>
    <col min="7" max="7" width="17.7109375" style="7" customWidth="1"/>
    <col min="8" max="11" width="7.140625" style="7" customWidth="1"/>
    <col min="12" max="12" width="12.140625" style="7" customWidth="1"/>
    <col min="13" max="16" width="4.28515625" style="7" hidden="1" customWidth="1"/>
    <col min="17" max="17" width="8.5703125" style="7" hidden="1" customWidth="1"/>
    <col min="18" max="18" width="8.7109375" style="7" hidden="1" customWidth="1"/>
    <col min="19" max="19" width="7.140625" style="7" hidden="1" customWidth="1"/>
    <col min="20" max="20" width="6.85546875" style="7" hidden="1" customWidth="1"/>
    <col min="21" max="21" width="9.140625" style="7" hidden="1" customWidth="1"/>
    <col min="22" max="22" width="8.5703125" style="7" hidden="1" customWidth="1"/>
    <col min="23" max="23" width="8.7109375" style="7" hidden="1" customWidth="1"/>
    <col min="24" max="24" width="7.140625" style="7" hidden="1" customWidth="1"/>
    <col min="25" max="25" width="6.85546875" style="7" hidden="1" customWidth="1"/>
    <col min="26" max="26" width="2.85546875" style="7" bestFit="1" customWidth="1"/>
    <col min="27" max="16384" width="9.140625" style="7"/>
  </cols>
  <sheetData>
    <row r="1" spans="1:29" s="6" customFormat="1" ht="87" customHeight="1">
      <c r="A1" s="1" t="str">
        <f>[1]t1!A1</f>
        <v>COMPARTO SERVIZIO SANITARIO NAZIONALE - anno 2016</v>
      </c>
      <c r="B1" s="1"/>
      <c r="C1" s="1"/>
      <c r="D1" s="1"/>
      <c r="E1" s="1"/>
      <c r="F1" s="2"/>
      <c r="G1" s="3"/>
      <c r="H1" s="4" t="s">
        <v>140</v>
      </c>
      <c r="I1" s="5"/>
      <c r="J1" s="5"/>
      <c r="K1" s="5"/>
      <c r="M1" s="7"/>
      <c r="Z1" s="8" t="str">
        <f>IF(C22=G14,"Ok","attenzione, il totale delle risorse non coincide con il totale degli impieghi")</f>
        <v>attenzione, il totale delle risorse non coincide con il totale degli impieghi</v>
      </c>
      <c r="AA1" s="8" t="str">
        <f>IF(C35=G19,"Ok","attenzione, il totale delle risorse non coincide con il totale degli impieghi")</f>
        <v>attenzione, il totale delle risorse non coincide con il totale degli impieghi</v>
      </c>
      <c r="AB1" s="8" t="str">
        <f>IF(C62=G62,"Ok","attenzione, il totale delle risorse non coincide con il totale degli impieghi")</f>
        <v>attenzione, il totale delle risorse non coincide con il totale degli impieghi</v>
      </c>
      <c r="AC1" s="8" t="str">
        <f>IF(C62=G62,"OK",IF(C62&lt;G62,"ERRORE GRAVE","Sono presenti importi ancora da pagare riferiti alla competenza "&amp;[1]t1!M1))</f>
        <v>Sono presenti importi ancora da pagare riferiti alla competenza 2016</v>
      </c>
    </row>
    <row r="2" spans="1:29" ht="57" customHeight="1" thickBot="1">
      <c r="B2" s="7"/>
      <c r="E2" s="9"/>
      <c r="F2" s="9"/>
      <c r="G2" s="9"/>
    </row>
    <row r="3" spans="1:29" ht="25.5" customHeight="1" thickBot="1">
      <c r="A3" s="10"/>
      <c r="B3" s="11"/>
      <c r="C3" s="11"/>
      <c r="D3" s="11"/>
      <c r="E3" s="11"/>
      <c r="F3" s="11"/>
      <c r="G3" s="12"/>
      <c r="H3" s="198" t="s">
        <v>141</v>
      </c>
      <c r="I3" s="199"/>
      <c r="J3" s="199"/>
      <c r="K3" s="199"/>
      <c r="L3" s="200"/>
    </row>
    <row r="4" spans="1:29" ht="25.5" customHeight="1" thickBot="1">
      <c r="A4" s="15" t="s">
        <v>2</v>
      </c>
      <c r="B4" s="16"/>
      <c r="C4" s="17"/>
      <c r="D4" s="18"/>
      <c r="E4" s="15" t="s">
        <v>3</v>
      </c>
      <c r="F4" s="19"/>
      <c r="G4" s="20"/>
      <c r="H4" s="201"/>
      <c r="I4" s="202"/>
      <c r="J4" s="202"/>
      <c r="K4" s="202"/>
      <c r="L4" s="203"/>
      <c r="M4" s="24" t="str">
        <f>IF(H12="Ok","OK","NO")</f>
        <v>OK</v>
      </c>
      <c r="N4" s="24" t="str">
        <f>IF(H5="Ok","OK","NO")</f>
        <v>OK</v>
      </c>
      <c r="O4" s="24" t="str">
        <f>IF(AND(Z1="Ok",AA1="Ok",AB1="Ok"),"OK","NO")</f>
        <v>NO</v>
      </c>
      <c r="P4" s="24" t="str">
        <f>IF(AC1="OK","OK",IF(AC1="ERRORE GRAVE","NO","NI"))</f>
        <v>NI</v>
      </c>
      <c r="Q4" s="34"/>
      <c r="R4" s="34"/>
    </row>
    <row r="5" spans="1:29" ht="18" customHeight="1">
      <c r="A5" s="25" t="s">
        <v>4</v>
      </c>
      <c r="B5" s="26" t="s">
        <v>5</v>
      </c>
      <c r="C5" s="27" t="s">
        <v>6</v>
      </c>
      <c r="D5" s="28"/>
      <c r="E5" s="25" t="s">
        <v>4</v>
      </c>
      <c r="F5" s="29" t="s">
        <v>5</v>
      </c>
      <c r="G5" s="30" t="s">
        <v>6</v>
      </c>
      <c r="H5" s="76" t="str">
        <f>IF(AND(C62=0,ISBLANK('SICI(3)'!E17),ISBLANK('SICI(3)'!E19)),"OK",IF(AND(C62&gt;0,ISBLANK('SICI(3)'!E17),ISBLANK('SICI(3)'!E19)),"Attenzione: inserire le voci di costituzione del fondo unicamente in presenza di certificazione dello stesso !!!","OK"))</f>
        <v>OK</v>
      </c>
      <c r="I5" s="77"/>
      <c r="J5" s="77"/>
      <c r="K5" s="77"/>
      <c r="L5" s="78"/>
      <c r="M5" s="34"/>
      <c r="N5" s="34"/>
      <c r="O5" s="34"/>
      <c r="P5" s="34"/>
      <c r="Q5" s="34"/>
      <c r="R5" s="34"/>
    </row>
    <row r="6" spans="1:29" ht="30" customHeight="1">
      <c r="A6" s="38" t="s">
        <v>142</v>
      </c>
      <c r="B6" s="39"/>
      <c r="C6" s="40"/>
      <c r="D6" s="28"/>
      <c r="E6" s="38" t="s">
        <v>143</v>
      </c>
      <c r="F6" s="39"/>
      <c r="G6" s="40"/>
      <c r="H6" s="76"/>
      <c r="I6" s="77"/>
      <c r="J6" s="77"/>
      <c r="K6" s="77"/>
      <c r="L6" s="78"/>
      <c r="M6" s="34"/>
      <c r="N6" s="34"/>
      <c r="O6" s="34"/>
      <c r="P6" s="34"/>
      <c r="Q6" s="41" t="s">
        <v>11</v>
      </c>
      <c r="R6" s="41" t="s">
        <v>12</v>
      </c>
      <c r="S6" s="41" t="s">
        <v>13</v>
      </c>
      <c r="T6" s="41" t="s">
        <v>14</v>
      </c>
      <c r="U6" s="160"/>
      <c r="V6" s="41" t="s">
        <v>11</v>
      </c>
      <c r="W6" s="41" t="s">
        <v>12</v>
      </c>
      <c r="X6" s="41" t="s">
        <v>13</v>
      </c>
      <c r="Y6" s="41" t="s">
        <v>14</v>
      </c>
    </row>
    <row r="7" spans="1:29" ht="19.5" hidden="1" customHeight="1">
      <c r="A7" s="42"/>
      <c r="B7" s="43"/>
      <c r="C7" s="44">
        <v>0</v>
      </c>
      <c r="D7" s="28"/>
      <c r="E7" s="42"/>
      <c r="F7" s="43"/>
      <c r="G7" s="44">
        <v>0</v>
      </c>
      <c r="H7" s="76"/>
      <c r="I7" s="77"/>
      <c r="J7" s="77"/>
      <c r="K7" s="77"/>
      <c r="L7" s="78"/>
      <c r="M7" s="34"/>
      <c r="N7" s="34"/>
      <c r="O7" s="34"/>
      <c r="P7" s="34"/>
      <c r="Q7" s="34"/>
      <c r="R7" s="34"/>
    </row>
    <row r="8" spans="1:29" ht="15" customHeight="1">
      <c r="A8" s="45" t="s">
        <v>15</v>
      </c>
      <c r="B8" s="29" t="s">
        <v>16</v>
      </c>
      <c r="C8" s="46">
        <v>9695623</v>
      </c>
      <c r="D8" s="47"/>
      <c r="E8" s="45" t="s">
        <v>144</v>
      </c>
      <c r="F8" s="29" t="s">
        <v>145</v>
      </c>
      <c r="G8" s="46">
        <v>2815037</v>
      </c>
      <c r="H8" s="77"/>
      <c r="I8" s="77"/>
      <c r="J8" s="77"/>
      <c r="K8" s="77"/>
      <c r="L8" s="78"/>
      <c r="M8" s="34"/>
      <c r="N8" s="34"/>
      <c r="O8" s="34"/>
      <c r="P8" s="34"/>
      <c r="Q8" s="48">
        <v>17</v>
      </c>
      <c r="R8" s="48">
        <v>7</v>
      </c>
      <c r="S8" s="49" t="str">
        <f t="shared" ref="S8:S20" si="0">B8</f>
        <v>F01A</v>
      </c>
      <c r="T8" s="50">
        <f t="shared" ref="T8:T20" si="1">ROUND(C8,0)</f>
        <v>9695623</v>
      </c>
      <c r="U8" s="151"/>
      <c r="V8" s="48">
        <v>17</v>
      </c>
      <c r="W8" s="48">
        <v>41</v>
      </c>
      <c r="X8" s="49" t="str">
        <f>F8</f>
        <v>U255</v>
      </c>
      <c r="Y8" s="50">
        <f>ROUND(G8,0)</f>
        <v>2815037</v>
      </c>
    </row>
    <row r="9" spans="1:29" ht="15" customHeight="1" thickBot="1">
      <c r="A9" s="45" t="s">
        <v>146</v>
      </c>
      <c r="B9" s="29" t="s">
        <v>147</v>
      </c>
      <c r="C9" s="46">
        <v>140180</v>
      </c>
      <c r="D9" s="47"/>
      <c r="E9" s="45" t="s">
        <v>148</v>
      </c>
      <c r="F9" s="29" t="s">
        <v>149</v>
      </c>
      <c r="G9" s="46">
        <v>0</v>
      </c>
      <c r="H9" s="91"/>
      <c r="I9" s="92"/>
      <c r="J9" s="92"/>
      <c r="K9" s="92"/>
      <c r="L9" s="93"/>
      <c r="M9" s="34"/>
      <c r="N9" s="34"/>
      <c r="O9" s="34"/>
      <c r="P9" s="34"/>
      <c r="Q9" s="48">
        <v>17</v>
      </c>
      <c r="R9" s="48">
        <v>7</v>
      </c>
      <c r="S9" s="49" t="str">
        <f t="shared" si="0"/>
        <v>F03I</v>
      </c>
      <c r="T9" s="50">
        <f t="shared" si="1"/>
        <v>140180</v>
      </c>
      <c r="U9" s="151"/>
      <c r="V9" s="48">
        <v>17</v>
      </c>
      <c r="W9" s="48">
        <v>41</v>
      </c>
      <c r="X9" s="49" t="str">
        <f>F9</f>
        <v>U97H</v>
      </c>
      <c r="Y9" s="50">
        <f>ROUND(G9,0)</f>
        <v>0</v>
      </c>
    </row>
    <row r="10" spans="1:29" ht="17.25" customHeight="1">
      <c r="A10" s="45" t="s">
        <v>150</v>
      </c>
      <c r="B10" s="29" t="s">
        <v>151</v>
      </c>
      <c r="C10" s="46">
        <v>728468</v>
      </c>
      <c r="D10" s="47"/>
      <c r="E10" s="45" t="s">
        <v>152</v>
      </c>
      <c r="F10" s="29" t="s">
        <v>153</v>
      </c>
      <c r="G10" s="46">
        <v>180614</v>
      </c>
      <c r="H10" s="198" t="s">
        <v>43</v>
      </c>
      <c r="I10" s="199"/>
      <c r="J10" s="199"/>
      <c r="K10" s="199"/>
      <c r="L10" s="200"/>
      <c r="M10" s="34"/>
      <c r="N10" s="34"/>
      <c r="O10" s="34"/>
      <c r="P10" s="34"/>
      <c r="Q10" s="48">
        <v>17</v>
      </c>
      <c r="R10" s="48">
        <v>7</v>
      </c>
      <c r="S10" s="49" t="str">
        <f t="shared" si="0"/>
        <v>F02A</v>
      </c>
      <c r="T10" s="50">
        <f t="shared" si="1"/>
        <v>728468</v>
      </c>
      <c r="U10" s="151"/>
      <c r="V10" s="48">
        <v>17</v>
      </c>
      <c r="W10" s="48">
        <v>41</v>
      </c>
      <c r="X10" s="49" t="str">
        <f>F10</f>
        <v>U893</v>
      </c>
      <c r="Y10" s="50">
        <f>ROUND(G10,0)</f>
        <v>180614</v>
      </c>
    </row>
    <row r="11" spans="1:29" ht="15.75" customHeight="1" thickBot="1">
      <c r="A11" s="45" t="s">
        <v>154</v>
      </c>
      <c r="B11" s="29" t="s">
        <v>155</v>
      </c>
      <c r="C11" s="46">
        <f>IF(ISERROR(VLOOKUP(CONCATENATE(Q11,".",R11,".",B11),[1]IN_T15_3!$A$2:$Z$2987,5,FALSE))=TRUE,"",VLOOKUP(CONCATENATE(Q11,".",R11,".",B11),[1]IN_T15_3!$A$2:$Z$2987,5,FALSE))</f>
        <v>0</v>
      </c>
      <c r="D11" s="47"/>
      <c r="E11" s="45" t="s">
        <v>156</v>
      </c>
      <c r="F11" s="29" t="s">
        <v>157</v>
      </c>
      <c r="G11" s="46">
        <v>1593282</v>
      </c>
      <c r="H11" s="201"/>
      <c r="I11" s="202"/>
      <c r="J11" s="202"/>
      <c r="K11" s="202"/>
      <c r="L11" s="203"/>
      <c r="M11" s="34"/>
      <c r="N11" s="34"/>
      <c r="O11" s="34"/>
      <c r="P11" s="34"/>
      <c r="Q11" s="48">
        <v>17</v>
      </c>
      <c r="R11" s="48">
        <v>7</v>
      </c>
      <c r="S11" s="49" t="str">
        <f t="shared" si="0"/>
        <v>F03A</v>
      </c>
      <c r="T11" s="50">
        <f t="shared" si="1"/>
        <v>0</v>
      </c>
      <c r="U11" s="151"/>
      <c r="V11" s="48">
        <v>17</v>
      </c>
      <c r="W11" s="48">
        <v>41</v>
      </c>
      <c r="X11" s="49" t="str">
        <f>F11</f>
        <v>U08A</v>
      </c>
      <c r="Y11" s="50">
        <f>ROUND(G11,0)</f>
        <v>1593282</v>
      </c>
    </row>
    <row r="12" spans="1:29" ht="15" customHeight="1">
      <c r="A12" s="45" t="s">
        <v>158</v>
      </c>
      <c r="B12" s="29" t="s">
        <v>159</v>
      </c>
      <c r="C12" s="46">
        <f>IF(ISERROR(VLOOKUP(CONCATENATE(Q12,".",R12,".",B12),[1]IN_T15_3!$A$2:$Z$2987,5,FALSE))=TRUE,"",VLOOKUP(CONCATENATE(Q12,".",R12,".",B12),[1]IN_T15_3!$A$2:$Z$2987,5,FALSE))</f>
        <v>0</v>
      </c>
      <c r="D12" s="47"/>
      <c r="E12" s="45" t="s">
        <v>160</v>
      </c>
      <c r="F12" s="29" t="s">
        <v>161</v>
      </c>
      <c r="G12" s="46">
        <v>4589051</v>
      </c>
      <c r="H12" s="76" t="str">
        <f>IF(OR(AND(C62=0,G62=0),C62&lt;&gt;G62),"OK","Attenzione: le risorse del fondo coincidono esattamente con i relativi impeghi, è necessario giustificare")</f>
        <v>OK</v>
      </c>
      <c r="I12" s="77"/>
      <c r="J12" s="77"/>
      <c r="K12" s="77"/>
      <c r="L12" s="78"/>
      <c r="M12" s="34"/>
      <c r="N12" s="34"/>
      <c r="O12" s="34"/>
      <c r="P12" s="34"/>
      <c r="Q12" s="48">
        <v>17</v>
      </c>
      <c r="R12" s="48">
        <v>7</v>
      </c>
      <c r="S12" s="49" t="str">
        <f t="shared" si="0"/>
        <v>F04A</v>
      </c>
      <c r="T12" s="50">
        <f t="shared" si="1"/>
        <v>0</v>
      </c>
      <c r="U12" s="151"/>
      <c r="V12" s="48">
        <v>17</v>
      </c>
      <c r="W12" s="48">
        <v>41</v>
      </c>
      <c r="X12" s="49" t="str">
        <f>F12</f>
        <v>U304</v>
      </c>
      <c r="Y12" s="50">
        <f>ROUND(G12,0)</f>
        <v>4589051</v>
      </c>
    </row>
    <row r="13" spans="1:29" ht="15" customHeight="1" thickBot="1">
      <c r="A13" s="45" t="s">
        <v>162</v>
      </c>
      <c r="B13" s="29" t="s">
        <v>163</v>
      </c>
      <c r="C13" s="46">
        <v>206599</v>
      </c>
      <c r="D13" s="47"/>
      <c r="E13" s="204" t="s">
        <v>46</v>
      </c>
      <c r="F13" s="127"/>
      <c r="G13" s="60">
        <f>SUM(G8:G12)</f>
        <v>9177984</v>
      </c>
      <c r="H13" s="76"/>
      <c r="I13" s="77"/>
      <c r="J13" s="77"/>
      <c r="K13" s="77"/>
      <c r="L13" s="78"/>
      <c r="M13" s="34"/>
      <c r="N13" s="34"/>
      <c r="O13" s="34"/>
      <c r="P13" s="34"/>
      <c r="Q13" s="48">
        <v>17</v>
      </c>
      <c r="R13" s="48">
        <v>7</v>
      </c>
      <c r="S13" s="49" t="str">
        <f t="shared" si="0"/>
        <v>F05A</v>
      </c>
      <c r="T13" s="50">
        <f t="shared" si="1"/>
        <v>206599</v>
      </c>
      <c r="U13" s="151"/>
      <c r="V13" s="205"/>
      <c r="W13" s="205"/>
      <c r="X13" s="49"/>
      <c r="Y13" s="50"/>
    </row>
    <row r="14" spans="1:29" ht="15" customHeight="1" thickBot="1">
      <c r="A14" s="45" t="s">
        <v>164</v>
      </c>
      <c r="B14" s="29" t="s">
        <v>165</v>
      </c>
      <c r="C14" s="46">
        <f>IF(ISERROR(VLOOKUP(CONCATENATE(Q14,".",R14,".",B14),[1]IN_T15_3!$A$2:$Z$2987,5,FALSE))=TRUE,"",VLOOKUP(CONCATENATE(Q14,".",R14,".",B14),[1]IN_T15_3!$A$2:$Z$2987,5,FALSE))</f>
        <v>0</v>
      </c>
      <c r="D14" s="47"/>
      <c r="E14" s="206" t="s">
        <v>62</v>
      </c>
      <c r="F14" s="207"/>
      <c r="G14" s="89">
        <f>G13</f>
        <v>9177984</v>
      </c>
      <c r="H14" s="76"/>
      <c r="I14" s="77"/>
      <c r="J14" s="77"/>
      <c r="K14" s="77"/>
      <c r="L14" s="78"/>
      <c r="M14" s="34"/>
      <c r="N14" s="34"/>
      <c r="O14" s="34"/>
      <c r="P14" s="34"/>
      <c r="Q14" s="48">
        <v>17</v>
      </c>
      <c r="R14" s="48">
        <v>7</v>
      </c>
      <c r="S14" s="49" t="str">
        <f t="shared" si="0"/>
        <v>F06A</v>
      </c>
      <c r="T14" s="50">
        <f t="shared" si="1"/>
        <v>0</v>
      </c>
      <c r="U14" s="151"/>
      <c r="V14" s="151"/>
      <c r="W14" s="151"/>
      <c r="X14" s="49"/>
      <c r="Y14" s="50"/>
    </row>
    <row r="15" spans="1:29" ht="29.25" customHeight="1">
      <c r="A15" s="45" t="s">
        <v>73</v>
      </c>
      <c r="B15" s="29" t="s">
        <v>74</v>
      </c>
      <c r="C15" s="46">
        <f>IF(ISERROR(VLOOKUP(CONCATENATE(Q15,".",R15,".",B15),[1]IN_T15_3!$A$2:$Z$2987,5,FALSE))=TRUE,"",VLOOKUP(CONCATENATE(Q15,".",R15,".",B15),[1]IN_T15_3!$A$2:$Z$2987,5,FALSE))</f>
        <v>0</v>
      </c>
      <c r="D15" s="47"/>
      <c r="E15" s="208" t="s">
        <v>166</v>
      </c>
      <c r="F15" s="177"/>
      <c r="G15" s="178"/>
      <c r="H15" s="77"/>
      <c r="I15" s="77"/>
      <c r="J15" s="77"/>
      <c r="K15" s="77"/>
      <c r="L15" s="78"/>
      <c r="M15" s="63"/>
      <c r="N15" s="63"/>
      <c r="O15" s="63"/>
      <c r="P15" s="63"/>
      <c r="Q15" s="48">
        <v>17</v>
      </c>
      <c r="R15" s="48">
        <v>7</v>
      </c>
      <c r="S15" s="49" t="str">
        <f t="shared" si="0"/>
        <v>F01I</v>
      </c>
      <c r="T15" s="50">
        <f t="shared" si="1"/>
        <v>0</v>
      </c>
      <c r="U15" s="151"/>
      <c r="V15" s="151"/>
      <c r="W15" s="151"/>
      <c r="X15" s="49"/>
      <c r="Y15" s="50"/>
    </row>
    <row r="16" spans="1:29" ht="12" customHeight="1" thickBot="1">
      <c r="A16" s="45" t="s">
        <v>167</v>
      </c>
      <c r="B16" s="29" t="s">
        <v>168</v>
      </c>
      <c r="C16" s="46">
        <f>IF(ISERROR(VLOOKUP(CONCATENATE(Q16,".",R16,".",B16),[1]IN_T15_3!$A$2:$Z$2987,5,FALSE))=TRUE,"",VLOOKUP(CONCATENATE(Q16,".",R16,".",B16),[1]IN_T15_3!$A$2:$Z$2987,5,FALSE))</f>
        <v>0</v>
      </c>
      <c r="D16" s="47"/>
      <c r="E16" s="45" t="s">
        <v>55</v>
      </c>
      <c r="F16" s="26" t="s">
        <v>56</v>
      </c>
      <c r="G16" s="46">
        <v>1279542</v>
      </c>
      <c r="H16" s="91"/>
      <c r="I16" s="92"/>
      <c r="J16" s="92"/>
      <c r="K16" s="92"/>
      <c r="L16" s="93"/>
      <c r="M16" s="63"/>
      <c r="N16" s="63"/>
      <c r="O16" s="63"/>
      <c r="P16" s="63"/>
      <c r="Q16" s="48">
        <v>17</v>
      </c>
      <c r="R16" s="48">
        <v>7</v>
      </c>
      <c r="S16" s="49" t="str">
        <f t="shared" si="0"/>
        <v>F982</v>
      </c>
      <c r="T16" s="50">
        <f t="shared" si="1"/>
        <v>0</v>
      </c>
      <c r="U16" s="151"/>
      <c r="V16" s="209">
        <v>12</v>
      </c>
      <c r="W16" s="48">
        <v>41</v>
      </c>
      <c r="X16" s="49" t="str">
        <f>F16</f>
        <v>U273</v>
      </c>
      <c r="Y16" s="50">
        <f>ROUND(G16,0)</f>
        <v>1279542</v>
      </c>
    </row>
    <row r="17" spans="1:25" ht="20.25" customHeight="1">
      <c r="A17" s="45" t="s">
        <v>47</v>
      </c>
      <c r="B17" s="29" t="s">
        <v>48</v>
      </c>
      <c r="C17" s="46">
        <v>160601</v>
      </c>
      <c r="D17" s="47"/>
      <c r="E17" s="186" t="s">
        <v>169</v>
      </c>
      <c r="F17" s="187" t="s">
        <v>170</v>
      </c>
      <c r="G17" s="46">
        <v>4447337</v>
      </c>
      <c r="M17" s="63"/>
      <c r="N17" s="63"/>
      <c r="O17" s="63"/>
      <c r="P17" s="63"/>
      <c r="Q17" s="48">
        <v>17</v>
      </c>
      <c r="R17" s="48">
        <v>7</v>
      </c>
      <c r="S17" s="49" t="str">
        <f t="shared" si="0"/>
        <v>F27I</v>
      </c>
      <c r="T17" s="50">
        <f t="shared" si="1"/>
        <v>160601</v>
      </c>
      <c r="U17" s="151"/>
      <c r="V17" s="48">
        <v>12</v>
      </c>
      <c r="W17" s="48">
        <v>41</v>
      </c>
      <c r="X17" s="49" t="str">
        <f>F17</f>
        <v>U257</v>
      </c>
      <c r="Y17" s="50">
        <f>ROUND(G17,0)</f>
        <v>4447337</v>
      </c>
    </row>
    <row r="18" spans="1:25" ht="15" customHeight="1" thickBot="1">
      <c r="A18" s="71" t="s">
        <v>50</v>
      </c>
      <c r="B18" s="72" t="s">
        <v>51</v>
      </c>
      <c r="C18" s="46">
        <f>IF(ISERROR(VLOOKUP(CONCATENATE(Q18,".",R18,".",B18),[1]IN_T15_3!$A$2:$Z$2987,5,FALSE))=TRUE,"",VLOOKUP(CONCATENATE(Q18,".",R18,".",B18),[1]IN_T15_3!$A$2:$Z$2987,5,FALSE))</f>
        <v>0</v>
      </c>
      <c r="D18" s="47"/>
      <c r="E18" s="210" t="s">
        <v>46</v>
      </c>
      <c r="F18" s="59"/>
      <c r="G18" s="60">
        <f>SUM(G16:G17)</f>
        <v>5726879</v>
      </c>
      <c r="M18" s="63"/>
      <c r="N18" s="63"/>
      <c r="O18" s="63"/>
      <c r="P18" s="63"/>
      <c r="Q18" s="48">
        <v>17</v>
      </c>
      <c r="R18" s="48">
        <v>7</v>
      </c>
      <c r="S18" s="49" t="str">
        <f t="shared" si="0"/>
        <v>F00G</v>
      </c>
      <c r="T18" s="50">
        <f t="shared" si="1"/>
        <v>0</v>
      </c>
      <c r="U18" s="151"/>
      <c r="X18" s="49"/>
      <c r="Y18" s="50"/>
    </row>
    <row r="19" spans="1:25" ht="15" customHeight="1" thickBot="1">
      <c r="A19" s="71" t="s">
        <v>53</v>
      </c>
      <c r="B19" s="79" t="s">
        <v>54</v>
      </c>
      <c r="C19" s="46">
        <f>IF(ISERROR(VLOOKUP(CONCATENATE(Q19,".",R19,".",B19),[1]IN_T15_3!$A$2:$Z$2987,5,FALSE))=TRUE,"",VLOOKUP(CONCATENATE(Q19,".",R19,".",B19),[1]IN_T15_3!$A$2:$Z$2987,5,FALSE))</f>
        <v>0</v>
      </c>
      <c r="D19" s="47"/>
      <c r="E19" s="206" t="s">
        <v>62</v>
      </c>
      <c r="F19" s="88"/>
      <c r="G19" s="89">
        <f>G18</f>
        <v>5726879</v>
      </c>
      <c r="M19" s="63"/>
      <c r="N19" s="63"/>
      <c r="O19" s="63"/>
      <c r="P19" s="63"/>
      <c r="Q19" s="48">
        <v>17</v>
      </c>
      <c r="R19" s="48">
        <v>7</v>
      </c>
      <c r="S19" s="49" t="str">
        <f t="shared" si="0"/>
        <v>F00H</v>
      </c>
      <c r="T19" s="50">
        <f t="shared" si="1"/>
        <v>0</v>
      </c>
      <c r="U19" s="151"/>
      <c r="V19" s="151"/>
      <c r="W19" s="151"/>
      <c r="X19" s="49"/>
      <c r="Y19" s="50"/>
    </row>
    <row r="20" spans="1:25" ht="38.25" customHeight="1">
      <c r="A20" s="45" t="s">
        <v>57</v>
      </c>
      <c r="B20" s="29" t="s">
        <v>58</v>
      </c>
      <c r="C20" s="46">
        <v>966041</v>
      </c>
      <c r="D20" s="47"/>
      <c r="E20" s="211" t="s">
        <v>171</v>
      </c>
      <c r="F20" s="212"/>
      <c r="G20" s="213"/>
      <c r="M20" s="63"/>
      <c r="N20" s="63"/>
      <c r="O20" s="63"/>
      <c r="P20" s="63"/>
      <c r="Q20" s="48">
        <v>17</v>
      </c>
      <c r="R20" s="48">
        <v>7</v>
      </c>
      <c r="S20" s="49" t="str">
        <f t="shared" si="0"/>
        <v>F86H</v>
      </c>
      <c r="T20" s="50">
        <f t="shared" si="1"/>
        <v>966041</v>
      </c>
      <c r="U20" s="151"/>
      <c r="V20" s="151"/>
      <c r="W20" s="151"/>
      <c r="X20" s="49"/>
      <c r="Y20" s="50"/>
    </row>
    <row r="21" spans="1:25" ht="20.25" thickBot="1">
      <c r="A21" s="81" t="s">
        <v>61</v>
      </c>
      <c r="B21" s="82"/>
      <c r="C21" s="83">
        <f>SUM(C8:C16)-SUM(C17:C20)</f>
        <v>9644228</v>
      </c>
      <c r="D21" s="47"/>
      <c r="E21" s="65" t="s">
        <v>172</v>
      </c>
      <c r="F21" s="214" t="s">
        <v>173</v>
      </c>
      <c r="G21" s="46">
        <v>3243247</v>
      </c>
      <c r="M21" s="63"/>
      <c r="N21" s="63"/>
      <c r="O21" s="63"/>
      <c r="P21" s="63"/>
      <c r="Q21" s="116"/>
      <c r="R21" s="116"/>
      <c r="S21" s="49"/>
      <c r="T21" s="50"/>
      <c r="U21" s="151"/>
      <c r="V21" s="48">
        <v>4</v>
      </c>
      <c r="W21" s="48">
        <v>41</v>
      </c>
      <c r="X21" s="49" t="str">
        <f>F21</f>
        <v>U98H</v>
      </c>
      <c r="Y21" s="50">
        <f>ROUND(G21,0)</f>
        <v>3243247</v>
      </c>
    </row>
    <row r="22" spans="1:25" ht="20.25" thickBot="1">
      <c r="A22" s="215" t="s">
        <v>174</v>
      </c>
      <c r="B22" s="88"/>
      <c r="C22" s="125">
        <f>C21</f>
        <v>9644228</v>
      </c>
      <c r="D22" s="47"/>
      <c r="E22" s="65" t="s">
        <v>175</v>
      </c>
      <c r="F22" s="214" t="s">
        <v>176</v>
      </c>
      <c r="G22" s="46">
        <f>+'[2]t15(3)'!G22+'[3]t15(3)'!G22</f>
        <v>0</v>
      </c>
      <c r="M22" s="63"/>
      <c r="N22" s="63"/>
      <c r="O22" s="63"/>
      <c r="P22" s="63"/>
      <c r="Q22" s="116"/>
      <c r="R22" s="116"/>
      <c r="S22" s="49"/>
      <c r="T22" s="50"/>
      <c r="U22" s="151"/>
      <c r="V22" s="48">
        <v>4</v>
      </c>
      <c r="W22" s="48">
        <v>41</v>
      </c>
      <c r="X22" s="49" t="str">
        <f>F22</f>
        <v>U99H</v>
      </c>
      <c r="Y22" s="50">
        <f>ROUND(G22,0)</f>
        <v>0</v>
      </c>
    </row>
    <row r="23" spans="1:25" ht="33" customHeight="1">
      <c r="A23" s="176" t="s">
        <v>177</v>
      </c>
      <c r="B23" s="177"/>
      <c r="C23" s="178"/>
      <c r="D23" s="47"/>
      <c r="E23" s="65" t="s">
        <v>178</v>
      </c>
      <c r="F23" s="214" t="s">
        <v>179</v>
      </c>
      <c r="G23" s="46">
        <f>+'[2]t15(3)'!G23+'[3]t15(3)'!G23</f>
        <v>0</v>
      </c>
      <c r="M23" s="63"/>
      <c r="N23" s="63"/>
      <c r="O23" s="63"/>
      <c r="P23" s="63"/>
      <c r="Q23" s="116"/>
      <c r="R23" s="116"/>
      <c r="S23" s="49"/>
      <c r="T23" s="50"/>
      <c r="U23" s="151"/>
      <c r="V23" s="48">
        <v>4</v>
      </c>
      <c r="W23" s="48">
        <v>41</v>
      </c>
      <c r="X23" s="49" t="str">
        <f>F23</f>
        <v>U01I</v>
      </c>
      <c r="Y23" s="50">
        <f>ROUND(G23,0)</f>
        <v>0</v>
      </c>
    </row>
    <row r="24" spans="1:25" ht="14.25" customHeight="1" thickBot="1">
      <c r="A24" s="45" t="s">
        <v>180</v>
      </c>
      <c r="B24" s="26" t="s">
        <v>181</v>
      </c>
      <c r="C24" s="46">
        <v>5929164</v>
      </c>
      <c r="D24" s="47"/>
      <c r="E24" s="216" t="s">
        <v>46</v>
      </c>
      <c r="F24" s="217"/>
      <c r="G24" s="83">
        <f>SUM(G21:G23)</f>
        <v>3243247</v>
      </c>
      <c r="M24" s="63"/>
      <c r="N24" s="63"/>
      <c r="O24" s="63"/>
      <c r="P24" s="63"/>
      <c r="Q24" s="48">
        <v>12</v>
      </c>
      <c r="R24" s="48">
        <v>7</v>
      </c>
      <c r="S24" s="49" t="str">
        <f t="shared" ref="S24:S33" si="2">B24</f>
        <v>F07A</v>
      </c>
      <c r="T24" s="50">
        <f t="shared" ref="T24:T33" si="3">ROUND(C24,0)</f>
        <v>5929164</v>
      </c>
      <c r="U24" s="151"/>
      <c r="X24" s="49"/>
      <c r="Y24" s="50"/>
    </row>
    <row r="25" spans="1:25" ht="15" customHeight="1">
      <c r="A25" s="218" t="s">
        <v>146</v>
      </c>
      <c r="B25" s="219" t="s">
        <v>147</v>
      </c>
      <c r="C25" s="46">
        <v>248408</v>
      </c>
      <c r="D25" s="80"/>
      <c r="E25" s="220" t="s">
        <v>83</v>
      </c>
      <c r="F25" s="221"/>
      <c r="G25" s="222"/>
      <c r="M25" s="63"/>
      <c r="N25" s="63"/>
      <c r="O25" s="63"/>
      <c r="P25" s="63"/>
      <c r="Q25" s="48">
        <v>12</v>
      </c>
      <c r="R25" s="48">
        <v>7</v>
      </c>
      <c r="S25" s="49" t="str">
        <f t="shared" si="2"/>
        <v>F03I</v>
      </c>
      <c r="T25" s="50">
        <f t="shared" si="3"/>
        <v>248408</v>
      </c>
      <c r="U25" s="151"/>
      <c r="X25" s="49"/>
      <c r="Y25" s="50"/>
    </row>
    <row r="26" spans="1:25" ht="14.25" customHeight="1">
      <c r="A26" s="45" t="s">
        <v>182</v>
      </c>
      <c r="B26" s="26" t="s">
        <v>183</v>
      </c>
      <c r="C26" s="46">
        <f>IF(ISERROR(VLOOKUP(CONCATENATE(Q26,".",R26,".",B26),[1]IN_T15_3!$A$2:$Z$2987,5,FALSE))=TRUE,"",VLOOKUP(CONCATENATE(Q26,".",R26,".",B26),[1]IN_T15_3!$A$2:$Z$2987,5,FALSE))</f>
        <v>0</v>
      </c>
      <c r="D26" s="80"/>
      <c r="E26" s="45" t="s">
        <v>184</v>
      </c>
      <c r="F26" s="29" t="s">
        <v>185</v>
      </c>
      <c r="G26" s="46">
        <v>1494828</v>
      </c>
      <c r="M26" s="63"/>
      <c r="N26" s="63"/>
      <c r="O26" s="63"/>
      <c r="P26" s="63"/>
      <c r="Q26" s="48">
        <v>12</v>
      </c>
      <c r="R26" s="48">
        <v>7</v>
      </c>
      <c r="S26" s="49" t="str">
        <f t="shared" si="2"/>
        <v>F08A</v>
      </c>
      <c r="T26" s="50">
        <f t="shared" si="3"/>
        <v>0</v>
      </c>
      <c r="U26" s="151"/>
      <c r="V26" s="223">
        <v>4</v>
      </c>
      <c r="W26" s="223">
        <v>42</v>
      </c>
      <c r="X26" s="49" t="str">
        <f>F26</f>
        <v>U09A</v>
      </c>
      <c r="Y26" s="50">
        <f>ROUND(G26,0)</f>
        <v>1494828</v>
      </c>
    </row>
    <row r="27" spans="1:25" ht="14.25" customHeight="1">
      <c r="A27" s="45" t="s">
        <v>73</v>
      </c>
      <c r="B27" s="26" t="s">
        <v>74</v>
      </c>
      <c r="C27" s="46">
        <f>IF(ISERROR(VLOOKUP(CONCATENATE(Q27,".",R27,".",B27),[1]IN_T15_3!$A$2:$Z$2987,5,FALSE))=TRUE,"",VLOOKUP(CONCATENATE(Q27,".",R27,".",B27),[1]IN_T15_3!$A$2:$Z$2987,5,FALSE))</f>
        <v>0</v>
      </c>
      <c r="D27" s="80"/>
      <c r="E27" s="45" t="s">
        <v>186</v>
      </c>
      <c r="F27" s="29" t="s">
        <v>187</v>
      </c>
      <c r="G27" s="46">
        <v>0</v>
      </c>
      <c r="M27" s="63"/>
      <c r="N27" s="63"/>
      <c r="O27" s="63"/>
      <c r="P27" s="63"/>
      <c r="Q27" s="48">
        <v>12</v>
      </c>
      <c r="R27" s="48">
        <v>7</v>
      </c>
      <c r="S27" s="49" t="str">
        <f t="shared" si="2"/>
        <v>F01I</v>
      </c>
      <c r="T27" s="50">
        <f t="shared" si="3"/>
        <v>0</v>
      </c>
      <c r="U27" s="151"/>
      <c r="V27" s="48">
        <v>4</v>
      </c>
      <c r="W27" s="48">
        <v>42</v>
      </c>
      <c r="X27" s="49" t="str">
        <f>F27</f>
        <v>U10A</v>
      </c>
      <c r="Y27" s="50">
        <f>ROUND(G27,0)</f>
        <v>0</v>
      </c>
    </row>
    <row r="28" spans="1:25" ht="14.25" customHeight="1">
      <c r="A28" s="45" t="s">
        <v>77</v>
      </c>
      <c r="B28" s="26" t="s">
        <v>78</v>
      </c>
      <c r="C28" s="46">
        <f>IF(ISERROR(VLOOKUP(CONCATENATE(Q28,".",R28,".",B28),[1]IN_T15_3!$A$2:$Z$2987,5,FALSE))=TRUE,"",VLOOKUP(CONCATENATE(Q28,".",R28,".",B28),[1]IN_T15_3!$A$2:$Z$2987,5,FALSE))</f>
        <v>0</v>
      </c>
      <c r="D28" s="80"/>
      <c r="E28" s="45" t="s">
        <v>188</v>
      </c>
      <c r="F28" s="29" t="s">
        <v>189</v>
      </c>
      <c r="G28" s="46">
        <v>2530320</v>
      </c>
      <c r="M28" s="63"/>
      <c r="N28" s="63"/>
      <c r="O28" s="63"/>
      <c r="P28" s="63"/>
      <c r="Q28" s="48">
        <v>12</v>
      </c>
      <c r="R28" s="48">
        <v>7</v>
      </c>
      <c r="S28" s="49" t="str">
        <f t="shared" si="2"/>
        <v>F991</v>
      </c>
      <c r="T28" s="50">
        <f t="shared" si="3"/>
        <v>0</v>
      </c>
      <c r="U28" s="151"/>
      <c r="V28" s="223">
        <v>4</v>
      </c>
      <c r="W28" s="223">
        <v>42</v>
      </c>
      <c r="X28" s="49" t="str">
        <f>F28</f>
        <v>U324</v>
      </c>
      <c r="Y28" s="50">
        <f>ROUND(G28,0)</f>
        <v>2530320</v>
      </c>
    </row>
    <row r="29" spans="1:25" ht="14.25" customHeight="1" thickBot="1">
      <c r="A29" s="45" t="s">
        <v>190</v>
      </c>
      <c r="B29" s="26" t="s">
        <v>191</v>
      </c>
      <c r="C29" s="46">
        <f>IF(ISERROR(VLOOKUP(CONCATENATE(Q29,".",R29,".",B29),[1]IN_T15_3!$A$2:$Z$2987,5,FALSE))=TRUE,"",VLOOKUP(CONCATENATE(Q29,".",R29,".",B29),[1]IN_T15_3!$A$2:$Z$2987,5,FALSE))</f>
        <v>0</v>
      </c>
      <c r="D29" s="80"/>
      <c r="E29" s="224" t="s">
        <v>86</v>
      </c>
      <c r="F29" s="225"/>
      <c r="G29" s="83">
        <f>SUM(G26:G28)</f>
        <v>4025148</v>
      </c>
      <c r="M29" s="63"/>
      <c r="N29" s="63"/>
      <c r="O29" s="63"/>
      <c r="P29" s="63"/>
      <c r="Q29" s="48">
        <v>12</v>
      </c>
      <c r="R29" s="48">
        <v>7</v>
      </c>
      <c r="S29" s="49" t="str">
        <f t="shared" si="2"/>
        <v>F981</v>
      </c>
      <c r="T29" s="50">
        <f t="shared" si="3"/>
        <v>0</v>
      </c>
      <c r="U29" s="151"/>
      <c r="X29" s="49"/>
      <c r="Y29" s="50"/>
    </row>
    <row r="30" spans="1:25" ht="13.5" thickBot="1">
      <c r="A30" s="45" t="s">
        <v>47</v>
      </c>
      <c r="B30" s="26" t="s">
        <v>48</v>
      </c>
      <c r="C30" s="46">
        <f>IF(ISERROR(VLOOKUP(CONCATENATE(Q30,".",R30,".",B30),[1]IN_T15_3!$A$2:$Z$2987,5,FALSE))=TRUE,"",VLOOKUP(CONCATENATE(Q30,".",R30,".",B30),[1]IN_T15_3!$A$2:$Z$2987,5,FALSE))</f>
        <v>0</v>
      </c>
      <c r="D30" s="47"/>
      <c r="E30" s="188" t="s">
        <v>192</v>
      </c>
      <c r="F30" s="226"/>
      <c r="G30" s="195">
        <f>G24+G29</f>
        <v>7268395</v>
      </c>
      <c r="M30" s="63"/>
      <c r="N30" s="63"/>
      <c r="O30" s="63"/>
      <c r="P30" s="63"/>
      <c r="Q30" s="48">
        <v>12</v>
      </c>
      <c r="R30" s="48">
        <v>7</v>
      </c>
      <c r="S30" s="49" t="str">
        <f t="shared" si="2"/>
        <v>F27I</v>
      </c>
      <c r="T30" s="50">
        <f t="shared" si="3"/>
        <v>0</v>
      </c>
      <c r="U30" s="151"/>
      <c r="X30" s="49"/>
      <c r="Y30" s="50"/>
    </row>
    <row r="31" spans="1:25" ht="13.5" customHeight="1">
      <c r="A31" s="71" t="s">
        <v>50</v>
      </c>
      <c r="B31" s="72" t="s">
        <v>51</v>
      </c>
      <c r="C31" s="46">
        <f>IF(ISERROR(VLOOKUP(CONCATENATE(Q31,".",R31,".",B31),[1]IN_T15_3!$A$2:$Z$2987,5,FALSE))=TRUE,"",VLOOKUP(CONCATENATE(Q31,".",R31,".",B31),[1]IN_T15_3!$A$2:$Z$2987,5,FALSE))</f>
        <v>0</v>
      </c>
      <c r="D31" s="227"/>
      <c r="E31" s="228"/>
      <c r="F31" s="109"/>
      <c r="G31" s="99"/>
      <c r="M31" s="63"/>
      <c r="N31" s="63"/>
      <c r="O31" s="63"/>
      <c r="P31" s="63"/>
      <c r="Q31" s="48">
        <v>12</v>
      </c>
      <c r="R31" s="48">
        <v>7</v>
      </c>
      <c r="S31" s="49" t="str">
        <f t="shared" si="2"/>
        <v>F00G</v>
      </c>
      <c r="T31" s="50">
        <f t="shared" si="3"/>
        <v>0</v>
      </c>
      <c r="U31" s="151"/>
      <c r="V31" s="150" t="s">
        <v>88</v>
      </c>
      <c r="W31" s="151"/>
      <c r="X31" s="49"/>
      <c r="Y31" s="50"/>
    </row>
    <row r="32" spans="1:25" ht="13.5" customHeight="1">
      <c r="A32" s="71" t="s">
        <v>53</v>
      </c>
      <c r="B32" s="79" t="s">
        <v>54</v>
      </c>
      <c r="C32" s="46">
        <f>IF(ISERROR(VLOOKUP(CONCATENATE(Q32,".",R32,".",B32),[1]IN_T15_3!$A$2:$Z$2987,5,FALSE))=TRUE,"",VLOOKUP(CONCATENATE(Q32,".",R32,".",B32),[1]IN_T15_3!$A$2:$Z$2987,5,FALSE))</f>
        <v>0</v>
      </c>
      <c r="D32" s="80"/>
      <c r="E32" s="117"/>
      <c r="F32" s="118"/>
      <c r="G32" s="119"/>
      <c r="M32" s="63"/>
      <c r="N32" s="63"/>
      <c r="O32" s="63"/>
      <c r="P32" s="63"/>
      <c r="Q32" s="48">
        <v>12</v>
      </c>
      <c r="R32" s="48">
        <v>7</v>
      </c>
      <c r="S32" s="49" t="str">
        <f t="shared" si="2"/>
        <v>F00H</v>
      </c>
      <c r="T32" s="50">
        <f t="shared" si="3"/>
        <v>0</v>
      </c>
      <c r="U32" s="151"/>
      <c r="V32" s="151"/>
      <c r="W32" s="151"/>
      <c r="X32" s="151"/>
      <c r="Y32" s="52"/>
    </row>
    <row r="33" spans="1:25" ht="14.25" customHeight="1">
      <c r="A33" s="45" t="s">
        <v>57</v>
      </c>
      <c r="B33" s="26" t="s">
        <v>58</v>
      </c>
      <c r="C33" s="46">
        <f>IF(ISERROR(VLOOKUP(CONCATENATE(Q33,".",R33,".",B33),[1]IN_T15_3!$A$2:$Z$2987,5,FALSE))=TRUE,"",VLOOKUP(CONCATENATE(Q33,".",R33,".",B33),[1]IN_T15_3!$A$2:$Z$2987,5,FALSE))</f>
        <v>0</v>
      </c>
      <c r="D33" s="80"/>
      <c r="E33" s="120"/>
      <c r="F33" s="121"/>
      <c r="G33" s="122"/>
      <c r="M33" s="63"/>
      <c r="N33" s="63"/>
      <c r="O33" s="63"/>
      <c r="P33" s="63"/>
      <c r="Q33" s="48">
        <v>12</v>
      </c>
      <c r="R33" s="48">
        <v>7</v>
      </c>
      <c r="S33" s="49" t="str">
        <f t="shared" si="2"/>
        <v>F86H</v>
      </c>
      <c r="T33" s="50">
        <f t="shared" si="3"/>
        <v>0</v>
      </c>
      <c r="U33" s="151"/>
      <c r="V33" s="151"/>
      <c r="W33" s="151"/>
      <c r="X33" s="151"/>
      <c r="Y33" s="52"/>
    </row>
    <row r="34" spans="1:25" ht="14.25" customHeight="1" thickBot="1">
      <c r="A34" s="81" t="s">
        <v>61</v>
      </c>
      <c r="B34" s="82"/>
      <c r="C34" s="83">
        <f>SUM(C24:C28)-SUM(C29:C33)</f>
        <v>6177572</v>
      </c>
      <c r="D34" s="80"/>
      <c r="E34" s="120"/>
      <c r="F34" s="121"/>
      <c r="G34" s="122"/>
      <c r="M34" s="63"/>
      <c r="N34" s="63"/>
      <c r="O34" s="63"/>
      <c r="P34" s="63"/>
      <c r="S34" s="49"/>
      <c r="T34" s="50"/>
      <c r="U34" s="151"/>
      <c r="V34" s="151"/>
      <c r="W34" s="151"/>
      <c r="X34" s="151"/>
      <c r="Y34" s="52"/>
    </row>
    <row r="35" spans="1:25" ht="13.5" customHeight="1" thickBot="1">
      <c r="A35" s="87" t="s">
        <v>62</v>
      </c>
      <c r="B35" s="229"/>
      <c r="C35" s="166">
        <f>C34</f>
        <v>6177572</v>
      </c>
      <c r="D35" s="80"/>
      <c r="E35" s="120"/>
      <c r="F35" s="121"/>
      <c r="G35" s="122"/>
      <c r="M35" s="63"/>
      <c r="N35" s="63"/>
      <c r="O35" s="63"/>
      <c r="P35" s="63"/>
      <c r="Q35" s="116"/>
      <c r="R35" s="116"/>
      <c r="S35" s="49"/>
      <c r="T35" s="50"/>
      <c r="U35" s="151"/>
      <c r="V35" s="151"/>
      <c r="W35" s="151"/>
      <c r="X35" s="151"/>
      <c r="Y35" s="64"/>
    </row>
    <row r="36" spans="1:25" s="63" customFormat="1" ht="24.75" customHeight="1">
      <c r="A36" s="38" t="s">
        <v>193</v>
      </c>
      <c r="B36" s="39"/>
      <c r="C36" s="40"/>
      <c r="D36" s="80"/>
      <c r="E36" s="123"/>
      <c r="F36" s="124"/>
      <c r="G36" s="125"/>
      <c r="H36" s="7"/>
      <c r="I36" s="7"/>
      <c r="J36" s="7"/>
      <c r="K36" s="7"/>
      <c r="L36" s="7"/>
      <c r="Q36" s="116"/>
      <c r="R36" s="116"/>
      <c r="S36" s="49"/>
      <c r="T36" s="50"/>
      <c r="U36" s="151"/>
      <c r="V36" s="151"/>
      <c r="W36" s="151"/>
      <c r="X36" s="151"/>
      <c r="Y36" s="64"/>
    </row>
    <row r="37" spans="1:25" ht="14.25" customHeight="1">
      <c r="A37" s="45" t="s">
        <v>122</v>
      </c>
      <c r="B37" s="29" t="s">
        <v>123</v>
      </c>
      <c r="C37" s="46">
        <v>4193670</v>
      </c>
      <c r="D37" s="80"/>
      <c r="E37" s="120"/>
      <c r="F37" s="121"/>
      <c r="G37" s="122"/>
      <c r="M37" s="63"/>
      <c r="N37" s="63"/>
      <c r="O37" s="63"/>
      <c r="P37" s="63"/>
      <c r="Q37" s="48">
        <v>4</v>
      </c>
      <c r="R37" s="48">
        <v>7</v>
      </c>
      <c r="S37" s="49" t="str">
        <f t="shared" ref="S37:S44" si="4">B37</f>
        <v>F09A</v>
      </c>
      <c r="T37" s="50">
        <f t="shared" ref="T37:T44" si="5">ROUND(C37,0)</f>
        <v>4193670</v>
      </c>
      <c r="U37" s="151"/>
      <c r="V37" s="151"/>
      <c r="W37" s="151"/>
      <c r="X37" s="151"/>
      <c r="Y37" s="52"/>
    </row>
    <row r="38" spans="1:25" ht="14.25" customHeight="1">
      <c r="A38" s="218" t="s">
        <v>146</v>
      </c>
      <c r="B38" s="230" t="s">
        <v>147</v>
      </c>
      <c r="C38" s="46">
        <v>87390</v>
      </c>
      <c r="D38" s="80"/>
      <c r="E38" s="120"/>
      <c r="F38" s="121"/>
      <c r="G38" s="122"/>
      <c r="M38" s="63"/>
      <c r="N38" s="63"/>
      <c r="O38" s="63"/>
      <c r="P38" s="63"/>
      <c r="Q38" s="48">
        <v>4</v>
      </c>
      <c r="R38" s="48">
        <v>7</v>
      </c>
      <c r="S38" s="49" t="str">
        <f t="shared" si="4"/>
        <v>F03I</v>
      </c>
      <c r="T38" s="50">
        <f t="shared" si="5"/>
        <v>87390</v>
      </c>
      <c r="U38" s="151"/>
      <c r="V38" s="151"/>
      <c r="W38" s="151"/>
      <c r="X38" s="151"/>
      <c r="Y38" s="52"/>
    </row>
    <row r="39" spans="1:25" ht="14.25" customHeight="1">
      <c r="A39" s="45" t="s">
        <v>194</v>
      </c>
      <c r="B39" s="29" t="s">
        <v>195</v>
      </c>
      <c r="C39" s="46">
        <f>IF(ISERROR(VLOOKUP(CONCATENATE(Q39,".",R39,".",B39),[1]IN_T15_3!$A$2:$Z$2987,5,FALSE))=TRUE,"",VLOOKUP(CONCATENATE(Q39,".",R39,".",B39),[1]IN_T15_3!$A$2:$Z$2987,5,FALSE))</f>
        <v>0</v>
      </c>
      <c r="D39" s="80"/>
      <c r="E39" s="120"/>
      <c r="F39" s="121"/>
      <c r="G39" s="122"/>
      <c r="Q39" s="48">
        <v>4</v>
      </c>
      <c r="R39" s="48">
        <v>7</v>
      </c>
      <c r="S39" s="49" t="str">
        <f t="shared" si="4"/>
        <v>F10A</v>
      </c>
      <c r="T39" s="50">
        <f t="shared" si="5"/>
        <v>0</v>
      </c>
      <c r="U39" s="151"/>
      <c r="V39" s="151"/>
      <c r="W39" s="151"/>
      <c r="X39" s="151"/>
      <c r="Y39" s="52"/>
    </row>
    <row r="40" spans="1:25" ht="14.25" customHeight="1">
      <c r="A40" s="45" t="s">
        <v>196</v>
      </c>
      <c r="B40" s="29" t="s">
        <v>197</v>
      </c>
      <c r="C40" s="46">
        <f>IF(ISERROR(VLOOKUP(CONCATENATE(Q40,".",R40,".",B40),[1]IN_T15_3!$A$2:$Z$2987,5,FALSE))=TRUE,"",VLOOKUP(CONCATENATE(Q40,".",R40,".",B40),[1]IN_T15_3!$A$2:$Z$2987,5,FALSE))</f>
        <v>0</v>
      </c>
      <c r="D40" s="80"/>
      <c r="E40" s="135"/>
      <c r="F40" s="136"/>
      <c r="G40" s="137"/>
      <c r="Q40" s="48">
        <v>4</v>
      </c>
      <c r="R40" s="48">
        <v>7</v>
      </c>
      <c r="S40" s="49" t="str">
        <f t="shared" si="4"/>
        <v>F984</v>
      </c>
      <c r="T40" s="50">
        <f t="shared" si="5"/>
        <v>0</v>
      </c>
      <c r="U40" s="151"/>
      <c r="V40" s="151"/>
      <c r="W40" s="151"/>
      <c r="X40" s="151"/>
      <c r="Y40" s="52"/>
    </row>
    <row r="41" spans="1:25" ht="14.25" customHeight="1">
      <c r="A41" s="45" t="s">
        <v>47</v>
      </c>
      <c r="B41" s="29" t="s">
        <v>48</v>
      </c>
      <c r="C41" s="46">
        <v>160601</v>
      </c>
      <c r="D41" s="80"/>
      <c r="E41" s="126"/>
      <c r="F41" s="127"/>
      <c r="G41" s="128"/>
      <c r="Q41" s="48">
        <v>4</v>
      </c>
      <c r="R41" s="48">
        <v>7</v>
      </c>
      <c r="S41" s="49" t="str">
        <f t="shared" si="4"/>
        <v>F27I</v>
      </c>
      <c r="T41" s="50">
        <f t="shared" si="5"/>
        <v>160601</v>
      </c>
      <c r="U41" s="151"/>
      <c r="V41" s="151"/>
      <c r="W41" s="151"/>
      <c r="X41" s="151"/>
      <c r="Y41" s="52"/>
    </row>
    <row r="42" spans="1:25" ht="14.25" customHeight="1">
      <c r="A42" s="71" t="s">
        <v>50</v>
      </c>
      <c r="B42" s="72" t="s">
        <v>51</v>
      </c>
      <c r="C42" s="46">
        <f>IF(ISERROR(VLOOKUP(CONCATENATE(Q42,".",R42,".",B42),[1]IN_T15_3!$A$2:$Z$2987,5,FALSE))=TRUE,"",VLOOKUP(CONCATENATE(Q42,".",R42,".",B42),[1]IN_T15_3!$A$2:$Z$2987,5,FALSE))</f>
        <v>0</v>
      </c>
      <c r="D42" s="80"/>
      <c r="E42" s="120"/>
      <c r="F42" s="121"/>
      <c r="G42" s="122"/>
      <c r="Q42" s="48">
        <v>4</v>
      </c>
      <c r="R42" s="48">
        <v>7</v>
      </c>
      <c r="S42" s="49" t="str">
        <f t="shared" si="4"/>
        <v>F00G</v>
      </c>
      <c r="T42" s="50">
        <f t="shared" si="5"/>
        <v>0</v>
      </c>
      <c r="U42" s="151"/>
      <c r="V42" s="151"/>
      <c r="W42" s="151"/>
      <c r="X42" s="151"/>
      <c r="Y42" s="52"/>
    </row>
    <row r="43" spans="1:25" ht="14.25" customHeight="1">
      <c r="A43" s="71" t="s">
        <v>53</v>
      </c>
      <c r="B43" s="79" t="s">
        <v>54</v>
      </c>
      <c r="C43" s="46">
        <f>IF(ISERROR(VLOOKUP(CONCATENATE(Q43,".",R43,".",B43),[1]IN_T15_3!$A$2:$Z$2987,5,FALSE))=TRUE,"",VLOOKUP(CONCATENATE(Q43,".",R43,".",B43),[1]IN_T15_3!$A$2:$Z$2987,5,FALSE))</f>
        <v>0</v>
      </c>
      <c r="D43" s="80"/>
      <c r="E43" s="123"/>
      <c r="F43" s="138"/>
      <c r="G43" s="125"/>
      <c r="Q43" s="48">
        <v>4</v>
      </c>
      <c r="R43" s="48">
        <v>7</v>
      </c>
      <c r="S43" s="49" t="str">
        <f t="shared" si="4"/>
        <v>F00H</v>
      </c>
      <c r="T43" s="50">
        <f t="shared" si="5"/>
        <v>0</v>
      </c>
      <c r="U43" s="151"/>
      <c r="V43" s="151"/>
      <c r="W43" s="151"/>
      <c r="X43" s="151"/>
      <c r="Y43" s="52"/>
    </row>
    <row r="44" spans="1:25" ht="14.25" customHeight="1">
      <c r="A44" s="45" t="s">
        <v>57</v>
      </c>
      <c r="B44" s="29" t="s">
        <v>58</v>
      </c>
      <c r="C44" s="46">
        <f>IF(ISERROR(VLOOKUP(CONCATENATE(Q44,".",R44,".",B44),[1]IN_T15_3!$A$2:$Z$2987,5,FALSE))=TRUE,"",VLOOKUP(CONCATENATE(Q44,".",R44,".",B44),[1]IN_T15_3!$A$2:$Z$2987,5,FALSE))</f>
        <v>0</v>
      </c>
      <c r="D44" s="80"/>
      <c r="E44" s="123"/>
      <c r="F44" s="138"/>
      <c r="G44" s="125"/>
      <c r="Q44" s="48">
        <v>4</v>
      </c>
      <c r="R44" s="48">
        <v>7</v>
      </c>
      <c r="S44" s="49" t="str">
        <f t="shared" si="4"/>
        <v>F86H</v>
      </c>
      <c r="T44" s="50">
        <f t="shared" si="5"/>
        <v>0</v>
      </c>
      <c r="U44" s="151"/>
      <c r="V44" s="151"/>
      <c r="W44" s="151"/>
      <c r="X44" s="151"/>
      <c r="Y44" s="52"/>
    </row>
    <row r="45" spans="1:25" ht="14.25" customHeight="1" thickBot="1">
      <c r="A45" s="129" t="s">
        <v>61</v>
      </c>
      <c r="B45" s="130"/>
      <c r="C45" s="131">
        <f>SUM(C37:C40)-SUM(C41:C44)</f>
        <v>4120459</v>
      </c>
      <c r="D45" s="80"/>
      <c r="E45" s="123"/>
      <c r="F45" s="138"/>
      <c r="G45" s="125"/>
      <c r="S45" s="49"/>
      <c r="T45" s="50"/>
      <c r="U45" s="151"/>
      <c r="V45" s="151"/>
      <c r="W45" s="151"/>
      <c r="X45" s="151"/>
      <c r="Y45" s="52"/>
    </row>
    <row r="46" spans="1:25" ht="14.25" customHeight="1">
      <c r="A46" s="132" t="s">
        <v>98</v>
      </c>
      <c r="B46" s="133"/>
      <c r="C46" s="134"/>
      <c r="D46" s="80"/>
      <c r="E46" s="123"/>
      <c r="F46" s="138"/>
      <c r="G46" s="125"/>
      <c r="S46" s="49"/>
      <c r="T46" s="50"/>
      <c r="U46" s="151"/>
      <c r="V46" s="151"/>
      <c r="W46" s="151"/>
      <c r="X46" s="151"/>
      <c r="Y46" s="52"/>
    </row>
    <row r="47" spans="1:25" ht="14.25" customHeight="1">
      <c r="A47" s="45" t="s">
        <v>99</v>
      </c>
      <c r="B47" s="29" t="s">
        <v>100</v>
      </c>
      <c r="C47" s="46">
        <f>IF(ISERROR(VLOOKUP(CONCATENATE(Q47,".",R47,".",B47),[1]IN_T15_3!$A$2:$Z$2987,5,FALSE))=TRUE,"",VLOOKUP(CONCATENATE(Q47,".",R47,".",B47),[1]IN_T15_3!$A$2:$Z$2987,5,FALSE))</f>
        <v>0</v>
      </c>
      <c r="D47" s="80"/>
      <c r="E47" s="123"/>
      <c r="F47" s="138"/>
      <c r="G47" s="125"/>
      <c r="Q47" s="48">
        <v>4</v>
      </c>
      <c r="R47" s="48">
        <v>9</v>
      </c>
      <c r="S47" s="49" t="str">
        <f t="shared" ref="S47:S59" si="6">B47</f>
        <v>F50H</v>
      </c>
      <c r="T47" s="50">
        <f t="shared" ref="T47:T59" si="7">ROUND(C47,0)</f>
        <v>0</v>
      </c>
      <c r="U47" s="151"/>
      <c r="V47" s="151"/>
      <c r="W47" s="151"/>
      <c r="X47" s="151"/>
      <c r="Y47" s="52"/>
    </row>
    <row r="48" spans="1:25" ht="14.25" customHeight="1">
      <c r="A48" s="45" t="s">
        <v>198</v>
      </c>
      <c r="B48" s="29" t="s">
        <v>199</v>
      </c>
      <c r="C48" s="46">
        <f>IF(ISERROR(VLOOKUP(CONCATENATE(Q48,".",R48,".",B48),[1]IN_T15_3!$A$2:$Z$2987,5,FALSE))=TRUE,"",VLOOKUP(CONCATENATE(Q48,".",R48,".",B48),[1]IN_T15_3!$A$2:$Z$2987,5,FALSE))</f>
        <v>0</v>
      </c>
      <c r="D48" s="80"/>
      <c r="E48" s="123"/>
      <c r="F48" s="138"/>
      <c r="G48" s="125"/>
      <c r="Q48" s="48">
        <v>4</v>
      </c>
      <c r="R48" s="48">
        <v>9</v>
      </c>
      <c r="S48" s="49" t="str">
        <f t="shared" si="6"/>
        <v>F930</v>
      </c>
      <c r="T48" s="50">
        <f t="shared" si="7"/>
        <v>0</v>
      </c>
      <c r="U48" s="151"/>
      <c r="V48" s="151"/>
      <c r="W48" s="151"/>
      <c r="X48" s="151"/>
      <c r="Y48" s="52"/>
    </row>
    <row r="49" spans="1:25" ht="14.25" customHeight="1">
      <c r="A49" s="45" t="s">
        <v>200</v>
      </c>
      <c r="B49" s="29" t="s">
        <v>201</v>
      </c>
      <c r="C49" s="46">
        <f>IF(ISERROR(VLOOKUP(CONCATENATE(Q49,".",R49,".",B49),[1]IN_T15_3!$A$2:$Z$2987,5,FALSE))=TRUE,"",VLOOKUP(CONCATENATE(Q49,".",R49,".",B49),[1]IN_T15_3!$A$2:$Z$2987,5,FALSE))</f>
        <v>0</v>
      </c>
      <c r="D49" s="80"/>
      <c r="E49" s="123"/>
      <c r="F49" s="138"/>
      <c r="G49" s="125"/>
      <c r="Q49" s="48">
        <v>4</v>
      </c>
      <c r="R49" s="48">
        <v>9</v>
      </c>
      <c r="S49" s="49" t="str">
        <f t="shared" si="6"/>
        <v>F12A</v>
      </c>
      <c r="T49" s="50">
        <f t="shared" si="7"/>
        <v>0</v>
      </c>
      <c r="U49" s="151"/>
      <c r="V49" s="151"/>
      <c r="W49" s="151"/>
      <c r="X49" s="151"/>
      <c r="Y49" s="52"/>
    </row>
    <row r="50" spans="1:25" ht="14.25" customHeight="1">
      <c r="A50" s="45" t="s">
        <v>202</v>
      </c>
      <c r="B50" s="29" t="s">
        <v>203</v>
      </c>
      <c r="C50" s="46">
        <v>2231000</v>
      </c>
      <c r="D50" s="80"/>
      <c r="E50" s="123"/>
      <c r="F50" s="138"/>
      <c r="G50" s="125"/>
      <c r="Q50" s="48">
        <v>4</v>
      </c>
      <c r="R50" s="48">
        <v>9</v>
      </c>
      <c r="S50" s="49" t="str">
        <f t="shared" si="6"/>
        <v>F13A</v>
      </c>
      <c r="T50" s="50">
        <f t="shared" si="7"/>
        <v>2231000</v>
      </c>
      <c r="U50" s="151"/>
      <c r="V50" s="151"/>
      <c r="W50" s="151"/>
      <c r="X50" s="151"/>
      <c r="Y50" s="52"/>
    </row>
    <row r="51" spans="1:25" ht="12.75">
      <c r="A51" s="186" t="s">
        <v>204</v>
      </c>
      <c r="B51" s="231" t="s">
        <v>205</v>
      </c>
      <c r="C51" s="46">
        <f>IF(ISERROR(VLOOKUP(CONCATENATE(Q51,".",R51,".",B51),[1]IN_T15_3!$A$2:$Z$2987,5,FALSE))=TRUE,"",VLOOKUP(CONCATENATE(Q51,".",R51,".",B51),[1]IN_T15_3!$A$2:$Z$2987,5,FALSE))</f>
        <v>0</v>
      </c>
      <c r="D51" s="232"/>
      <c r="E51" s="123"/>
      <c r="F51" s="138"/>
      <c r="G51" s="125"/>
      <c r="Q51" s="48">
        <v>4</v>
      </c>
      <c r="R51" s="48">
        <v>9</v>
      </c>
      <c r="S51" s="49" t="str">
        <f t="shared" si="6"/>
        <v>F14A</v>
      </c>
      <c r="T51" s="50">
        <f t="shared" si="7"/>
        <v>0</v>
      </c>
      <c r="U51" s="151"/>
      <c r="V51" s="151"/>
      <c r="W51" s="151"/>
      <c r="X51" s="151"/>
      <c r="Y51" s="52"/>
    </row>
    <row r="52" spans="1:25" ht="12.75">
      <c r="A52" s="45" t="s">
        <v>206</v>
      </c>
      <c r="B52" s="29" t="s">
        <v>207</v>
      </c>
      <c r="C52" s="46">
        <f>IF(ISERROR(VLOOKUP(CONCATENATE(Q52,".",R52,".",B52),[1]IN_T15_3!$A$2:$Z$2987,5,FALSE))=TRUE,"",VLOOKUP(CONCATENATE(Q52,".",R52,".",B52),[1]IN_T15_3!$A$2:$Z$2987,5,FALSE))</f>
        <v>0</v>
      </c>
      <c r="D52" s="232"/>
      <c r="E52" s="123"/>
      <c r="F52" s="138"/>
      <c r="G52" s="125"/>
      <c r="Q52" s="48">
        <v>4</v>
      </c>
      <c r="R52" s="48">
        <v>9</v>
      </c>
      <c r="S52" s="49" t="str">
        <f t="shared" si="6"/>
        <v>F75G</v>
      </c>
      <c r="T52" s="50">
        <f t="shared" si="7"/>
        <v>0</v>
      </c>
      <c r="U52" s="151"/>
      <c r="V52" s="151"/>
      <c r="W52" s="151"/>
      <c r="X52" s="151"/>
      <c r="Y52" s="52"/>
    </row>
    <row r="53" spans="1:25" ht="12.75">
      <c r="A53" s="45" t="s">
        <v>73</v>
      </c>
      <c r="B53" s="29" t="s">
        <v>74</v>
      </c>
      <c r="C53" s="46">
        <f>IF(ISERROR(VLOOKUP(CONCATENATE(Q53,".",R53,".",B53),[1]IN_T15_3!$A$2:$Z$2987,5,FALSE))=TRUE,"",VLOOKUP(CONCATENATE(Q53,".",R53,".",B53),[1]IN_T15_3!$A$2:$Z$2987,5,FALSE))</f>
        <v>0</v>
      </c>
      <c r="D53" s="232"/>
      <c r="E53" s="123"/>
      <c r="F53" s="138"/>
      <c r="G53" s="125"/>
      <c r="Q53" s="209">
        <v>4</v>
      </c>
      <c r="R53" s="209">
        <v>9</v>
      </c>
      <c r="S53" s="49" t="str">
        <f t="shared" si="6"/>
        <v>F01I</v>
      </c>
      <c r="T53" s="50">
        <f t="shared" si="7"/>
        <v>0</v>
      </c>
      <c r="U53" s="151"/>
      <c r="V53" s="151"/>
      <c r="W53" s="151"/>
      <c r="X53" s="151"/>
      <c r="Y53" s="52"/>
    </row>
    <row r="54" spans="1:25" ht="12.75">
      <c r="A54" s="139" t="s">
        <v>107</v>
      </c>
      <c r="B54" s="140" t="s">
        <v>108</v>
      </c>
      <c r="C54" s="46">
        <f>IF(ISERROR(VLOOKUP(CONCATENATE(Q54,".",R54,".",B54),[1]IN_T15_3!$A$2:$Z$2987,5,FALSE))=TRUE,"",VLOOKUP(CONCATENATE(Q54,".",R54,".",B54),[1]IN_T15_3!$A$2:$Z$2987,5,FALSE))</f>
        <v>0</v>
      </c>
      <c r="D54" s="80"/>
      <c r="E54" s="123"/>
      <c r="F54" s="138"/>
      <c r="G54" s="125"/>
      <c r="Q54" s="48">
        <v>4</v>
      </c>
      <c r="R54" s="48">
        <v>9</v>
      </c>
      <c r="S54" s="49" t="str">
        <f t="shared" si="6"/>
        <v>F96H</v>
      </c>
      <c r="T54" s="50">
        <f t="shared" si="7"/>
        <v>0</v>
      </c>
      <c r="U54" s="151"/>
      <c r="V54" s="151"/>
      <c r="W54" s="151"/>
      <c r="X54" s="151"/>
      <c r="Y54" s="52"/>
    </row>
    <row r="55" spans="1:25" ht="12.75">
      <c r="A55" s="45" t="s">
        <v>208</v>
      </c>
      <c r="B55" s="29" t="s">
        <v>209</v>
      </c>
      <c r="C55" s="46">
        <f>IF(ISERROR(VLOOKUP(CONCATENATE(Q55,".",R55,".",B55),[1]IN_T15_3!$A$2:$Z$2987,5,FALSE))=TRUE,"",VLOOKUP(CONCATENATE(Q55,".",R55,".",B55),[1]IN_T15_3!$A$2:$Z$2987,5,FALSE))</f>
        <v>0</v>
      </c>
      <c r="D55" s="80"/>
      <c r="E55" s="123"/>
      <c r="F55" s="138"/>
      <c r="G55" s="125"/>
      <c r="Q55" s="48">
        <v>4</v>
      </c>
      <c r="R55" s="48">
        <v>9</v>
      </c>
      <c r="S55" s="49" t="str">
        <f t="shared" si="6"/>
        <v>F988</v>
      </c>
      <c r="T55" s="50">
        <f t="shared" si="7"/>
        <v>0</v>
      </c>
      <c r="U55" s="151"/>
      <c r="V55" s="151"/>
      <c r="W55" s="151"/>
      <c r="X55" s="151"/>
      <c r="Y55" s="52"/>
    </row>
    <row r="56" spans="1:25" ht="12.75">
      <c r="A56" s="45" t="s">
        <v>111</v>
      </c>
      <c r="B56" s="29" t="s">
        <v>112</v>
      </c>
      <c r="C56" s="46">
        <f>IF(ISERROR(VLOOKUP(CONCATENATE(Q56,".",R56,".",B56),[1]IN_T15_3!$A$2:$Z$2987,5,FALSE))=TRUE,"",VLOOKUP(CONCATENATE(Q56,".",R56,".",B56),[1]IN_T15_3!$A$2:$Z$2987,5,FALSE))</f>
        <v>0</v>
      </c>
      <c r="D56" s="80"/>
      <c r="E56" s="123"/>
      <c r="F56" s="138"/>
      <c r="G56" s="125"/>
      <c r="Q56" s="48">
        <v>4</v>
      </c>
      <c r="R56" s="48">
        <v>9</v>
      </c>
      <c r="S56" s="49" t="str">
        <f t="shared" si="6"/>
        <v>F999</v>
      </c>
      <c r="T56" s="50">
        <f t="shared" si="7"/>
        <v>0</v>
      </c>
      <c r="U56" s="151"/>
      <c r="V56" s="151"/>
      <c r="W56" s="151"/>
      <c r="X56" s="151"/>
      <c r="Y56" s="52"/>
    </row>
    <row r="57" spans="1:25" ht="12.75">
      <c r="A57" s="71" t="s">
        <v>50</v>
      </c>
      <c r="B57" s="72" t="s">
        <v>113</v>
      </c>
      <c r="C57" s="46">
        <f>IF(ISERROR(VLOOKUP(CONCATENATE(Q57,".",R57,".",B57),[1]IN_T15_3!$A$2:$Z$2987,5,FALSE))=TRUE,"",VLOOKUP(CONCATENATE(Q57,".",R57,".",B57),[1]IN_T15_3!$A$2:$Z$2987,5,FALSE))</f>
        <v>0</v>
      </c>
      <c r="D57" s="80"/>
      <c r="E57" s="123"/>
      <c r="F57" s="138"/>
      <c r="G57" s="125"/>
      <c r="Q57" s="48">
        <v>4</v>
      </c>
      <c r="R57" s="48">
        <v>9</v>
      </c>
      <c r="S57" s="49" t="str">
        <f t="shared" si="6"/>
        <v>F00I</v>
      </c>
      <c r="T57" s="50">
        <f t="shared" si="7"/>
        <v>0</v>
      </c>
      <c r="U57" s="151"/>
      <c r="V57" s="151"/>
      <c r="W57" s="151"/>
      <c r="X57" s="151"/>
      <c r="Y57" s="52"/>
    </row>
    <row r="58" spans="1:25" ht="12.75">
      <c r="A58" s="71" t="s">
        <v>53</v>
      </c>
      <c r="B58" s="72" t="s">
        <v>114</v>
      </c>
      <c r="C58" s="46">
        <f>IF(ISERROR(VLOOKUP(CONCATENATE(Q58,".",R58,".",B58),[1]IN_T15_3!$A$2:$Z$2987,5,FALSE))=TRUE,"",VLOOKUP(CONCATENATE(Q58,".",R58,".",B58),[1]IN_T15_3!$A$2:$Z$2987,5,FALSE))</f>
        <v>0</v>
      </c>
      <c r="D58" s="80"/>
      <c r="E58" s="123"/>
      <c r="F58" s="138"/>
      <c r="G58" s="125"/>
      <c r="Q58" s="48">
        <v>4</v>
      </c>
      <c r="R58" s="48">
        <v>9</v>
      </c>
      <c r="S58" s="49" t="str">
        <f t="shared" si="6"/>
        <v>F00L</v>
      </c>
      <c r="T58" s="50">
        <f t="shared" si="7"/>
        <v>0</v>
      </c>
      <c r="U58" s="151"/>
      <c r="V58" s="151"/>
      <c r="W58" s="151"/>
      <c r="X58" s="151"/>
      <c r="Y58" s="52"/>
    </row>
    <row r="59" spans="1:25" ht="11.25">
      <c r="A59" s="45" t="s">
        <v>115</v>
      </c>
      <c r="B59" s="29" t="s">
        <v>116</v>
      </c>
      <c r="C59" s="46">
        <f>IF(ISERROR(VLOOKUP(CONCATENATE(Q59,".",R59,".",B59),[1]IN_T15_3!$A$2:$Z$2987,5,FALSE))=TRUE,"",VLOOKUP(CONCATENATE(Q59,".",R59,".",B59),[1]IN_T15_3!$A$2:$Z$2987,5,FALSE))</f>
        <v>0</v>
      </c>
      <c r="D59" s="80"/>
      <c r="E59" s="233"/>
      <c r="F59" s="63"/>
      <c r="G59" s="234"/>
      <c r="Q59" s="48">
        <v>4</v>
      </c>
      <c r="R59" s="48">
        <v>9</v>
      </c>
      <c r="S59" s="49" t="str">
        <f t="shared" si="6"/>
        <v>F91H</v>
      </c>
      <c r="T59" s="50">
        <f t="shared" si="7"/>
        <v>0</v>
      </c>
      <c r="U59" s="151"/>
      <c r="V59" s="151"/>
      <c r="W59" s="151"/>
      <c r="X59" s="151"/>
      <c r="Y59" s="52"/>
    </row>
    <row r="60" spans="1:25" ht="13.5" thickBot="1">
      <c r="A60" s="81" t="s">
        <v>117</v>
      </c>
      <c r="B60" s="82"/>
      <c r="C60" s="83">
        <f>SUM(C47:C56)-SUM(C57:C59)</f>
        <v>2231000</v>
      </c>
      <c r="D60" s="80"/>
      <c r="E60" s="233"/>
      <c r="F60" s="138"/>
      <c r="G60" s="125"/>
      <c r="S60" s="49"/>
      <c r="T60" s="50"/>
      <c r="U60" s="151"/>
      <c r="V60" s="151"/>
      <c r="W60" s="151"/>
      <c r="X60" s="151"/>
      <c r="Y60" s="52"/>
    </row>
    <row r="61" spans="1:25" ht="13.5" thickBot="1">
      <c r="A61" s="235" t="s">
        <v>192</v>
      </c>
      <c r="B61" s="192"/>
      <c r="C61" s="236">
        <f>SUM(C45,C60)</f>
        <v>6351459</v>
      </c>
      <c r="D61" s="80"/>
      <c r="E61" s="233"/>
      <c r="F61" s="63"/>
      <c r="G61" s="234"/>
      <c r="S61" s="49"/>
      <c r="T61" s="50"/>
      <c r="U61" s="151"/>
      <c r="V61" s="151"/>
      <c r="W61" s="151"/>
      <c r="X61" s="151"/>
      <c r="Y61" s="52"/>
    </row>
    <row r="62" spans="1:25" ht="23.25" customHeight="1" thickBot="1">
      <c r="A62" s="193" t="s">
        <v>118</v>
      </c>
      <c r="B62" s="194"/>
      <c r="C62" s="89">
        <f>C22+C35+C61</f>
        <v>22173259</v>
      </c>
      <c r="D62" s="80"/>
      <c r="E62" s="196" t="s">
        <v>118</v>
      </c>
      <c r="F62" s="197"/>
      <c r="G62" s="89">
        <f>G14+G19+G30</f>
        <v>22173258</v>
      </c>
      <c r="Q62" s="150" t="s">
        <v>88</v>
      </c>
      <c r="R62" s="151"/>
      <c r="S62" s="151"/>
      <c r="T62" s="151"/>
      <c r="U62" s="52"/>
      <c r="V62" s="52"/>
      <c r="W62" s="52"/>
      <c r="X62" s="52"/>
      <c r="Y62" s="52"/>
    </row>
    <row r="63" spans="1:25">
      <c r="Q63" s="151"/>
      <c r="R63" s="151"/>
      <c r="S63" s="151"/>
      <c r="T63" s="151"/>
      <c r="U63" s="52"/>
      <c r="V63" s="52"/>
      <c r="W63" s="52"/>
      <c r="X63" s="52"/>
      <c r="Y63" s="52"/>
    </row>
    <row r="64" spans="1:25">
      <c r="A64" s="154" t="s">
        <v>119</v>
      </c>
      <c r="Q64" s="151"/>
      <c r="R64" s="151"/>
      <c r="S64" s="151"/>
      <c r="T64" s="151"/>
      <c r="U64" s="52"/>
      <c r="V64" s="52"/>
      <c r="W64" s="52"/>
      <c r="X64" s="52"/>
      <c r="Y64" s="52"/>
    </row>
    <row r="65" spans="1:7">
      <c r="E65" s="63"/>
      <c r="F65" s="63"/>
      <c r="G65" s="63"/>
    </row>
    <row r="72" spans="1:7">
      <c r="A72" s="63"/>
      <c r="B72" s="155"/>
      <c r="C72" s="63"/>
    </row>
    <row r="73" spans="1:7">
      <c r="A73" s="63"/>
      <c r="B73" s="155"/>
      <c r="C73" s="63"/>
    </row>
  </sheetData>
  <sheetProtection password="EA98" sheet="1" selectLockedCells="1"/>
  <mergeCells count="16">
    <mergeCell ref="A46:C46"/>
    <mergeCell ref="A62:B62"/>
    <mergeCell ref="E62:F62"/>
    <mergeCell ref="H10:L11"/>
    <mergeCell ref="H12:L16"/>
    <mergeCell ref="E15:G15"/>
    <mergeCell ref="A23:C23"/>
    <mergeCell ref="E32:G32"/>
    <mergeCell ref="A36:C36"/>
    <mergeCell ref="A1:E1"/>
    <mergeCell ref="E2:G2"/>
    <mergeCell ref="A3:F3"/>
    <mergeCell ref="H3:L4"/>
    <mergeCell ref="H5:L9"/>
    <mergeCell ref="A6:C6"/>
    <mergeCell ref="E6:G6"/>
  </mergeCells>
  <dataValidations count="3">
    <dataValidation type="whole" allowBlank="1" showInputMessage="1" errorTitle="ERRORE NEL DATO IMMESSO" error="INSERIRE SOLO NUMERI INTERI" sqref="C45">
      <formula1>-999999999999</formula1>
      <formula2>999999999999</formula2>
    </dataValidation>
    <dataValidation type="whole" allowBlank="1" showInputMessage="1" showErrorMessage="1" errorTitle="ERRORE NEL DATO IMMESSO" error="INSERIRE SOLO NUMERI INTERI POSITIVI" sqref="G42 G33:G35 C47:C59 G37:G39 G16:G18 G8:G12 G14 G21:G23 C37:C44 C8:C20 C24:C33 G26:G29">
      <formula1>0</formula1>
      <formula2>999999999999</formula2>
    </dataValidation>
    <dataValidation type="whole" allowBlank="1" showInputMessage="1" showErrorMessage="1" errorTitle="ERRORE NEL DATO IMMESSO" error="INSERIRE SOLO NUMERI INTERI" sqref="C60:C61 C34:C35 G43:G58 G40 C21:C22 G19 G24 G36 G31 G60">
      <formula1>-999999999999</formula1>
      <formula2>999999999999</formula2>
    </dataValidation>
  </dataValidations>
  <printOptions horizontalCentered="1" verticalCentered="1"/>
  <pageMargins left="0" right="0" top="0.19685039370078741" bottom="0.55118110236220474" header="0.51181102362204722" footer="0.51181102362204722"/>
  <pageSetup paperSize="9" scale="70" orientation="landscape" verticalDpi="4294967292" r:id="rId1"/>
  <headerFooter alignWithMargins="0"/>
  <drawing r:id="rId2"/>
</worksheet>
</file>

<file path=xl/worksheets/sheet4.xml><?xml version="1.0" encoding="utf-8"?>
<worksheet xmlns="http://schemas.openxmlformats.org/spreadsheetml/2006/main" xmlns:r="http://schemas.openxmlformats.org/officeDocument/2006/relationships">
  <sheetPr codeName="Foglio35"/>
  <dimension ref="A1:N77"/>
  <sheetViews>
    <sheetView topLeftCell="A55" zoomScale="70" zoomScaleNormal="70" workbookViewId="0">
      <selection activeCell="C8" sqref="C8"/>
    </sheetView>
  </sheetViews>
  <sheetFormatPr defaultColWidth="11" defaultRowHeight="15"/>
  <cols>
    <col min="1" max="2" width="8.5703125" style="321" customWidth="1"/>
    <col min="3" max="3" width="153.85546875" style="279" customWidth="1"/>
    <col min="4" max="4" width="2.42578125" style="279" customWidth="1"/>
    <col min="5" max="5" width="15.42578125" style="322" bestFit="1" customWidth="1"/>
    <col min="6" max="6" width="43.5703125" style="278" customWidth="1"/>
    <col min="7" max="10" width="11" style="279"/>
    <col min="11" max="14" width="11" style="279" hidden="1" customWidth="1"/>
    <col min="15" max="16384" width="11" style="279"/>
  </cols>
  <sheetData>
    <row r="1" spans="1:14" s="242" customFormat="1" ht="45" customHeight="1" thickBot="1">
      <c r="A1" s="237" t="s">
        <v>210</v>
      </c>
      <c r="B1" s="238"/>
      <c r="C1" s="239"/>
      <c r="D1" s="239"/>
      <c r="E1" s="240"/>
      <c r="F1" s="241" t="s">
        <v>211</v>
      </c>
      <c r="H1" s="243" t="s">
        <v>0</v>
      </c>
    </row>
    <row r="2" spans="1:14" s="242" customFormat="1" ht="41.45" customHeight="1">
      <c r="A2" s="244" t="s">
        <v>212</v>
      </c>
      <c r="B2" s="245"/>
      <c r="C2" s="246"/>
      <c r="D2" s="247"/>
      <c r="E2" s="248"/>
      <c r="F2" s="249" t="str">
        <f>IF(AND(ISBLANK($E$21),OR(SUMIF([1]t1!O$1:O$65536,$H$1,[1]t1!L$1:L$65536)+SUMIF([1]t1!O$1:O$65536,$H$1,[1]t1!M$1:M$65536)&gt;0, SUMIF([1]t12!L$1:L$65536,$H$1,[1]t12!C$1:C$65536)&gt;0)),"Attenzione: è necessario compilare la domanda GEN195 !!!","OK")</f>
        <v>OK</v>
      </c>
    </row>
    <row r="3" spans="1:14" s="256" customFormat="1" ht="30" customHeight="1" thickBot="1">
      <c r="A3" s="250"/>
      <c r="B3" s="251"/>
      <c r="C3" s="252"/>
      <c r="D3" s="253"/>
      <c r="E3" s="254"/>
      <c r="F3" s="255"/>
    </row>
    <row r="4" spans="1:14" s="242" customFormat="1" ht="16.5" customHeight="1">
      <c r="A4" s="257"/>
      <c r="B4" s="257"/>
      <c r="C4" s="258"/>
      <c r="D4" s="258"/>
      <c r="E4" s="258"/>
      <c r="F4" s="259" t="s">
        <v>213</v>
      </c>
    </row>
    <row r="5" spans="1:14" s="242" customFormat="1" ht="20.25" customHeight="1" thickBot="1">
      <c r="A5" s="260" t="str">
        <f>[1]t1!A1</f>
        <v>COMPARTO SERVIZIO SANITARIO NAZIONALE - anno 2016</v>
      </c>
      <c r="B5" s="260"/>
      <c r="C5" s="261"/>
      <c r="D5" s="262"/>
      <c r="E5" s="262"/>
      <c r="F5" s="263"/>
    </row>
    <row r="6" spans="1:14" s="265" customFormat="1" ht="20.25" customHeight="1">
      <c r="A6" s="260"/>
      <c r="B6" s="260"/>
      <c r="C6" s="261"/>
      <c r="D6" s="262"/>
      <c r="E6" s="262"/>
      <c r="F6" s="264" t="str">
        <f>IF(AND(ISBLANK(E17),ISBLANK(E19)),"OK",IF(AND(OR(ISBLANK(E17),YEAR(E17)&gt;[1]t1!M1-1),OR(ISBLANK(E19),YEAR(E19)&gt;[1]t1!M1-1)),"OK","Attenzione: almeno una data di certificazione è antececedente l'1 gennaio dell'anno di riferimento, è necessario giustificare"))</f>
        <v>OK</v>
      </c>
    </row>
    <row r="7" spans="1:14" s="265" customFormat="1" ht="65.25" customHeight="1">
      <c r="A7" s="266"/>
      <c r="B7" s="266"/>
      <c r="C7" s="267"/>
      <c r="D7" s="267"/>
      <c r="E7" s="268"/>
      <c r="F7" s="269"/>
    </row>
    <row r="8" spans="1:14" s="265" customFormat="1" ht="30.75" customHeight="1">
      <c r="A8" s="270"/>
      <c r="B8" s="270"/>
      <c r="C8" s="271" t="s">
        <v>214</v>
      </c>
      <c r="F8" s="269"/>
      <c r="N8" s="272" t="s">
        <v>215</v>
      </c>
    </row>
    <row r="9" spans="1:14" s="265" customFormat="1" ht="30.75" customHeight="1" thickBot="1">
      <c r="A9" s="270"/>
      <c r="B9" s="270"/>
      <c r="C9" s="267"/>
      <c r="D9" s="267"/>
      <c r="E9" s="273"/>
      <c r="F9" s="255"/>
      <c r="N9" s="274">
        <f>(COUNTIF(E:E,"&lt;&gt;"&amp;"")+COUNTIF(C74,"&lt;&gt;"&amp;"")+COUNTIF(C77,"&lt;&gt;"&amp;""))</f>
        <v>20</v>
      </c>
    </row>
    <row r="10" spans="1:14" ht="3.95" customHeight="1">
      <c r="A10" s="275"/>
      <c r="B10" s="275"/>
      <c r="C10" s="276"/>
      <c r="D10" s="275"/>
      <c r="E10" s="277"/>
    </row>
    <row r="11" spans="1:14" s="285" customFormat="1" ht="30" customHeight="1">
      <c r="A11" s="280" t="s">
        <v>216</v>
      </c>
      <c r="B11" s="280"/>
      <c r="C11" s="281" t="s">
        <v>217</v>
      </c>
      <c r="D11" s="282"/>
      <c r="E11" s="283"/>
      <c r="F11" s="284"/>
      <c r="K11" s="272" t="s">
        <v>218</v>
      </c>
      <c r="L11" s="272" t="s">
        <v>219</v>
      </c>
      <c r="M11" s="272" t="s">
        <v>220</v>
      </c>
      <c r="N11" s="272" t="s">
        <v>14</v>
      </c>
    </row>
    <row r="12" spans="1:14" s="285" customFormat="1" ht="3.95" customHeight="1">
      <c r="A12" s="286"/>
      <c r="B12" s="286"/>
      <c r="C12" s="286"/>
      <c r="D12" s="286"/>
      <c r="E12" s="287"/>
      <c r="F12" s="284"/>
    </row>
    <row r="13" spans="1:14" s="285" customFormat="1" ht="30" customHeight="1">
      <c r="A13" s="288" t="s">
        <v>221</v>
      </c>
      <c r="B13" s="289" t="s">
        <v>222</v>
      </c>
      <c r="C13" s="290" t="s">
        <v>223</v>
      </c>
      <c r="E13" s="291" t="s">
        <v>224</v>
      </c>
      <c r="F13" s="292" t="str">
        <f>IF(AND(LEN(E13)=1,OR(UPPER(E13)="N",UPPER(E13)="S")),"",IF(ISBLANK(E13),"","  Errore ! Inserire S o N"))</f>
        <v/>
      </c>
      <c r="K13" s="293" t="str">
        <f>LEFT(A13,3)</f>
        <v>GEN</v>
      </c>
      <c r="L13" s="293" t="str">
        <f>RIGHT(A13,3)</f>
        <v>172</v>
      </c>
      <c r="M13" s="293" t="str">
        <f>B13</f>
        <v>FLAG</v>
      </c>
      <c r="N13" s="293" t="str">
        <f>IF(AND(LEN(E13)=1,OR(UPPER(E13)="N",UPPER(E13)="S")),UPPER(E13),"")</f>
        <v>S</v>
      </c>
    </row>
    <row r="14" spans="1:14" s="285" customFormat="1" ht="3.95" customHeight="1">
      <c r="A14" s="288"/>
      <c r="B14" s="288"/>
      <c r="C14" s="286"/>
      <c r="D14" s="286"/>
      <c r="E14" s="287"/>
      <c r="F14" s="294"/>
    </row>
    <row r="15" spans="1:14" s="285" customFormat="1" ht="30" customHeight="1">
      <c r="A15" s="288" t="s">
        <v>225</v>
      </c>
      <c r="B15" s="289" t="s">
        <v>222</v>
      </c>
      <c r="C15" s="290" t="s">
        <v>226</v>
      </c>
      <c r="E15" s="291" t="s">
        <v>227</v>
      </c>
      <c r="F15" s="292" t="str">
        <f>IF(AND(LEN(E15)=1,OR(UPPER(E15)="N",UPPER(E15)="S")),"",IF(ISBLANK(E15),"","  Errore ! Inserire S o N"))</f>
        <v/>
      </c>
      <c r="K15" s="293" t="str">
        <f>LEFT(A15,3)</f>
        <v>GEN</v>
      </c>
      <c r="L15" s="293" t="str">
        <f>RIGHT(A15,3)</f>
        <v>207</v>
      </c>
      <c r="M15" s="293" t="str">
        <f>B15</f>
        <v>FLAG</v>
      </c>
      <c r="N15" s="293" t="str">
        <f>IF(AND(LEN(E15)=1,OR(UPPER(E15)="N",UPPER(E15)="S")),UPPER(E15),"")</f>
        <v>N</v>
      </c>
    </row>
    <row r="16" spans="1:14" s="285" customFormat="1" ht="3.95" customHeight="1">
      <c r="A16" s="288"/>
      <c r="B16" s="288"/>
      <c r="C16" s="286"/>
      <c r="D16" s="286"/>
      <c r="E16" s="287"/>
      <c r="F16" s="294"/>
    </row>
    <row r="17" spans="1:14" s="285" customFormat="1" ht="30" customHeight="1">
      <c r="A17" s="288" t="s">
        <v>228</v>
      </c>
      <c r="B17" s="289" t="s">
        <v>229</v>
      </c>
      <c r="C17" s="290" t="s">
        <v>230</v>
      </c>
      <c r="E17" s="295">
        <v>43035</v>
      </c>
      <c r="F17" s="292" t="str">
        <f ca="1">IF(ISBLANK(E17),"",IF(AND(E17&gt;=DATE(2015,1,1),E17&lt;=TODAY()),"","  Errore: inserire una data valida"))</f>
        <v/>
      </c>
      <c r="K17" s="293" t="str">
        <f>LEFT(A17,3)</f>
        <v>GEN</v>
      </c>
      <c r="L17" s="293" t="str">
        <f>RIGHT(A17,3)</f>
        <v>196</v>
      </c>
      <c r="M17" s="293" t="str">
        <f>B17</f>
        <v>DATE</v>
      </c>
      <c r="N17" s="296" t="str">
        <f ca="1">IF(AND(E17&gt;=DATE(2015,1,1),E17&lt;=TODAY()),"'"&amp;DAY(E17)&amp;"/"&amp;MONTH(E17)&amp;"/"&amp;YEAR(E17),"")</f>
        <v>'27/10/2017</v>
      </c>
    </row>
    <row r="18" spans="1:14" s="285" customFormat="1" ht="3.95" customHeight="1">
      <c r="A18" s="288"/>
      <c r="B18" s="288"/>
      <c r="C18" s="286"/>
      <c r="D18" s="286"/>
      <c r="E18" s="287"/>
      <c r="F18" s="294"/>
    </row>
    <row r="19" spans="1:14" s="285" customFormat="1" ht="30" customHeight="1">
      <c r="A19" s="288" t="s">
        <v>231</v>
      </c>
      <c r="B19" s="289" t="s">
        <v>229</v>
      </c>
      <c r="C19" s="290" t="s">
        <v>232</v>
      </c>
      <c r="E19" s="295"/>
      <c r="F19" s="292" t="str">
        <f ca="1">IF(ISBLANK(E19),"",IF(AND(E19&gt;=DATE(2015,1,1),E19&lt;=TODAY()),"","  Errore: inserire una data valida"))</f>
        <v/>
      </c>
      <c r="K19" s="293" t="str">
        <f>LEFT(A19,3)</f>
        <v>GEN</v>
      </c>
      <c r="L19" s="293" t="str">
        <f>RIGHT(A19,3)</f>
        <v>204</v>
      </c>
      <c r="M19" s="293" t="str">
        <f>B19</f>
        <v>DATE</v>
      </c>
      <c r="N19" s="296" t="str">
        <f ca="1">IF(AND(E19&gt;=DATE(2015,1,1),E19&lt;=TODAY()),"'"&amp;DAY(E19)&amp;"/"&amp;MONTH(E19)&amp;"/"&amp;YEAR(E19),"")</f>
        <v/>
      </c>
    </row>
    <row r="20" spans="1:14" s="285" customFormat="1" ht="3.95" customHeight="1">
      <c r="A20" s="288"/>
      <c r="B20" s="288"/>
      <c r="C20" s="286"/>
      <c r="D20" s="286"/>
      <c r="E20" s="287"/>
      <c r="F20" s="294"/>
    </row>
    <row r="21" spans="1:14" s="285" customFormat="1" ht="30" customHeight="1">
      <c r="A21" s="288" t="s">
        <v>233</v>
      </c>
      <c r="B21" s="289" t="s">
        <v>234</v>
      </c>
      <c r="C21" s="290" t="s">
        <v>235</v>
      </c>
      <c r="E21" s="297">
        <v>0</v>
      </c>
      <c r="F21" s="292" t="str">
        <f>IF(ISBLANK(E21),"",IF(ISNUMBER(E21),IF(E21-INT(E21)=0,"","  Errore ! Inserire un numero intero senza decimali"),"  Errore ! Inserire un numero intero senza decimali"))</f>
        <v/>
      </c>
      <c r="K21" s="293" t="str">
        <f>LEFT(A21,3)</f>
        <v>GEN</v>
      </c>
      <c r="L21" s="293" t="str">
        <f>RIGHT(A21,3)</f>
        <v>195</v>
      </c>
      <c r="M21" s="293" t="str">
        <f>B21</f>
        <v>INT</v>
      </c>
      <c r="N21" s="293">
        <f>IF(ISNUMBER(E21),ROUND(E21,0),"")</f>
        <v>0</v>
      </c>
    </row>
    <row r="22" spans="1:14" s="285" customFormat="1" ht="3.95" customHeight="1">
      <c r="A22" s="298"/>
      <c r="B22" s="298"/>
      <c r="C22" s="286"/>
      <c r="D22" s="286"/>
      <c r="E22" s="287"/>
      <c r="F22" s="294"/>
    </row>
    <row r="23" spans="1:14" s="285" customFormat="1" ht="30" customHeight="1">
      <c r="A23" s="280" t="s">
        <v>236</v>
      </c>
      <c r="B23" s="280"/>
      <c r="C23" s="281" t="s">
        <v>237</v>
      </c>
      <c r="D23" s="282"/>
      <c r="E23" s="283"/>
      <c r="F23" s="294"/>
    </row>
    <row r="24" spans="1:14" s="285" customFormat="1" ht="3.95" customHeight="1">
      <c r="A24" s="286"/>
      <c r="B24" s="286"/>
      <c r="C24" s="286"/>
      <c r="D24" s="286"/>
      <c r="E24" s="287"/>
      <c r="F24" s="294"/>
    </row>
    <row r="25" spans="1:14" s="285" customFormat="1" ht="30" customHeight="1">
      <c r="A25" s="288" t="s">
        <v>238</v>
      </c>
      <c r="B25" s="289" t="s">
        <v>234</v>
      </c>
      <c r="C25" s="299" t="s">
        <v>239</v>
      </c>
      <c r="E25" s="297">
        <f>[1]IN_SICI_LEG144!A2</f>
        <v>12542000</v>
      </c>
      <c r="F25" s="292" t="str">
        <f>IF(ISBLANK(E25),"",IF(ISNUMBER(E25),IF(E25-INT(E25)=0,"","  Errore ! Inserire un numero intero senza decimali"),"  Errore ! Inserire un numero intero senza decimali"))</f>
        <v/>
      </c>
      <c r="K25" s="293" t="str">
        <f>LEFT(A25,3)</f>
        <v>LEG</v>
      </c>
      <c r="L25" s="293" t="str">
        <f>RIGHT(A25,3)</f>
        <v>144</v>
      </c>
      <c r="M25" s="293" t="str">
        <f>B25</f>
        <v>INT</v>
      </c>
      <c r="N25" s="293">
        <f>IF(ISNUMBER(E25),ROUND(E25,0),"")</f>
        <v>12542000</v>
      </c>
    </row>
    <row r="26" spans="1:14" s="285" customFormat="1" ht="3.95" customHeight="1">
      <c r="A26" s="288"/>
      <c r="B26" s="288"/>
      <c r="C26" s="300"/>
      <c r="D26" s="286"/>
      <c r="E26" s="287"/>
      <c r="F26" s="294"/>
    </row>
    <row r="27" spans="1:14" s="285" customFormat="1" ht="30" customHeight="1">
      <c r="A27" s="288" t="s">
        <v>240</v>
      </c>
      <c r="B27" s="289" t="s">
        <v>234</v>
      </c>
      <c r="C27" s="299" t="s">
        <v>241</v>
      </c>
      <c r="E27" s="297">
        <v>12542000</v>
      </c>
      <c r="F27" s="292" t="str">
        <f>IF(ISBLANK(E27),"",IF(ISNUMBER(E27),IF(E27-INT(E27)=0,"","  Errore ! Inserire un numero intero senza decimali"),"  Errore ! Inserire un numero intero senza decimali"))</f>
        <v/>
      </c>
      <c r="K27" s="293" t="str">
        <f>LEFT(A27,3)</f>
        <v>LEG</v>
      </c>
      <c r="L27" s="293" t="str">
        <f>RIGHT(A27,3)</f>
        <v>205</v>
      </c>
      <c r="M27" s="293" t="str">
        <f>B27</f>
        <v>INT</v>
      </c>
      <c r="N27" s="293">
        <f>IF(ISNUMBER(E27),ROUND(E27,0),"")</f>
        <v>12542000</v>
      </c>
    </row>
    <row r="28" spans="1:14" s="285" customFormat="1" ht="3.95" customHeight="1">
      <c r="A28" s="288"/>
      <c r="B28" s="288"/>
      <c r="C28" s="300"/>
      <c r="D28" s="286"/>
      <c r="E28" s="287"/>
      <c r="F28" s="294"/>
    </row>
    <row r="29" spans="1:14" s="285" customFormat="1" ht="30" customHeight="1">
      <c r="A29" s="288" t="s">
        <v>242</v>
      </c>
      <c r="B29" s="289" t="s">
        <v>234</v>
      </c>
      <c r="C29" s="299" t="s">
        <v>243</v>
      </c>
      <c r="E29" s="301">
        <f>SUM('t15(1)'!C16,'t15(1)'!C28,'t15(1)'!C39)</f>
        <v>112791</v>
      </c>
      <c r="F29" s="292" t="str">
        <f>IF(ISBLANK(E29),"",IF(ISNUMBER(E29),IF(E29-INT(E29)=0,"","  Errore ! Inserire un numero intero senza decimali"),"  Errore ! Inserire un numero intero senza decimali"))</f>
        <v/>
      </c>
      <c r="K29" s="293" t="str">
        <f>LEFT(A29,3)</f>
        <v>LEG</v>
      </c>
      <c r="L29" s="293" t="str">
        <f>RIGHT(A29,3)</f>
        <v>157</v>
      </c>
      <c r="M29" s="293" t="str">
        <f>B29</f>
        <v>INT</v>
      </c>
      <c r="N29" s="293">
        <f>IF(ISNUMBER(E29),ROUND(E29,0),"")</f>
        <v>112791</v>
      </c>
    </row>
    <row r="30" spans="1:14" s="285" customFormat="1" ht="3.95" customHeight="1">
      <c r="A30" s="288"/>
      <c r="B30" s="288"/>
      <c r="C30" s="300"/>
      <c r="D30" s="286"/>
      <c r="E30" s="287"/>
      <c r="F30" s="294"/>
    </row>
    <row r="31" spans="1:14" s="285" customFormat="1" ht="30" customHeight="1">
      <c r="A31" s="288" t="s">
        <v>244</v>
      </c>
      <c r="B31" s="289" t="s">
        <v>234</v>
      </c>
      <c r="C31" s="299" t="s">
        <v>245</v>
      </c>
      <c r="E31" s="297">
        <v>16</v>
      </c>
      <c r="F31" s="292" t="str">
        <f>IF(ISBLANK(E31),"",IF(ISNUMBER(E31),IF(E31-INT(E31)=0,"","  Errore ! Inserire un numero intero senza decimali"),"  Errore ! Inserire un numero intero senza decimali"))</f>
        <v/>
      </c>
      <c r="K31" s="293" t="str">
        <f>LEFT(A31,3)</f>
        <v>LEG</v>
      </c>
      <c r="L31" s="293" t="str">
        <f>RIGHT(A31,3)</f>
        <v>262</v>
      </c>
      <c r="M31" s="293" t="str">
        <f>B31</f>
        <v>INT</v>
      </c>
      <c r="N31" s="293">
        <f>IF(ISNUMBER(E31),ROUND(E31,0),"")</f>
        <v>16</v>
      </c>
    </row>
    <row r="32" spans="1:14" s="285" customFormat="1" ht="3.95" customHeight="1">
      <c r="A32" s="288"/>
      <c r="B32" s="288"/>
      <c r="C32" s="300"/>
      <c r="D32" s="286"/>
      <c r="E32" s="287"/>
      <c r="F32" s="294"/>
    </row>
    <row r="33" spans="1:14" s="285" customFormat="1" ht="30" customHeight="1">
      <c r="A33" s="288" t="s">
        <v>246</v>
      </c>
      <c r="B33" s="289" t="s">
        <v>247</v>
      </c>
      <c r="C33" s="299" t="s">
        <v>248</v>
      </c>
      <c r="E33" s="302">
        <v>0</v>
      </c>
      <c r="F33" s="292" t="str">
        <f>IF(ISBLANK(E33),"",IF(ISNUMBER(E33),IF(E33*10000-INT(E33*10000)=0,"","  Errore ! Inserire un valore % con al massimo due decimali"),"  Errore ! Inserire un valore % con al massimo due decimali"))</f>
        <v/>
      </c>
      <c r="K33" s="293" t="str">
        <f>LEFT(A33,3)</f>
        <v>LEG</v>
      </c>
      <c r="L33" s="293" t="str">
        <f>RIGHT(A33,3)</f>
        <v>146</v>
      </c>
      <c r="M33" s="293" t="str">
        <f>B33</f>
        <v>PERC</v>
      </c>
      <c r="N33" s="293">
        <f>IF(ISNUMBER(E33),ROUND(E33,4)*100,"")</f>
        <v>0</v>
      </c>
    </row>
    <row r="34" spans="1:14" s="285" customFormat="1" ht="3.95" customHeight="1">
      <c r="A34" s="288"/>
      <c r="B34" s="288"/>
      <c r="C34" s="300"/>
      <c r="D34" s="286"/>
      <c r="E34" s="287"/>
      <c r="F34" s="294"/>
    </row>
    <row r="35" spans="1:14" s="285" customFormat="1" ht="30" customHeight="1">
      <c r="A35" s="288" t="s">
        <v>249</v>
      </c>
      <c r="B35" s="289" t="s">
        <v>234</v>
      </c>
      <c r="C35" s="299" t="s">
        <v>250</v>
      </c>
      <c r="E35" s="297"/>
      <c r="F35" s="292" t="str">
        <f>IF(ISBLANK(E35),"",IF(ISNUMBER(E35),IF(E35-INT(E35)=0,"","  Errore ! Inserire un numero intero senza decimali"),"  Errore ! Inserire un numero intero senza decimali"))</f>
        <v/>
      </c>
      <c r="K35" s="293" t="str">
        <f>LEFT(A35,3)</f>
        <v>LEG</v>
      </c>
      <c r="L35" s="293" t="str">
        <f>RIGHT(A35,3)</f>
        <v>263</v>
      </c>
      <c r="M35" s="293" t="str">
        <f>B35</f>
        <v>INT</v>
      </c>
      <c r="N35" s="293" t="str">
        <f>IF(ISNUMBER(E35),ROUND(E35,0),"")</f>
        <v/>
      </c>
    </row>
    <row r="36" spans="1:14" s="285" customFormat="1" ht="3.95" customHeight="1">
      <c r="A36" s="288"/>
      <c r="B36" s="288"/>
      <c r="C36" s="300"/>
      <c r="D36" s="286"/>
      <c r="E36" s="287"/>
      <c r="F36" s="294"/>
    </row>
    <row r="37" spans="1:14" s="285" customFormat="1" ht="30" customHeight="1">
      <c r="A37" s="288" t="s">
        <v>251</v>
      </c>
      <c r="B37" s="289" t="s">
        <v>234</v>
      </c>
      <c r="C37" s="299" t="s">
        <v>252</v>
      </c>
      <c r="E37" s="297"/>
      <c r="F37" s="292" t="str">
        <f>IF(ISBLANK(E37),"",IF(ISNUMBER(E37),IF(E37-INT(E37)=0,"","  Errore ! Inserire un numero intero senza decimali"),"  Errore ! Inserire un numero intero senza decimali"))</f>
        <v/>
      </c>
      <c r="K37" s="293" t="str">
        <f>LEFT(A37,3)</f>
        <v>LEG</v>
      </c>
      <c r="L37" s="293" t="str">
        <f>RIGHT(A37,3)</f>
        <v>290</v>
      </c>
      <c r="M37" s="293" t="str">
        <f>B37</f>
        <v>INT</v>
      </c>
      <c r="N37" s="293" t="str">
        <f>IF(ISNUMBER(E37),ROUND(E37,0),"")</f>
        <v/>
      </c>
    </row>
    <row r="38" spans="1:14" s="285" customFormat="1" ht="3.95" customHeight="1">
      <c r="A38" s="298"/>
      <c r="B38" s="298"/>
      <c r="C38" s="286"/>
      <c r="D38" s="286"/>
      <c r="E38" s="287"/>
      <c r="F38" s="294"/>
    </row>
    <row r="39" spans="1:14" s="285" customFormat="1" ht="30" customHeight="1">
      <c r="A39" s="280" t="s">
        <v>253</v>
      </c>
      <c r="B39" s="280"/>
      <c r="C39" s="281" t="s">
        <v>254</v>
      </c>
      <c r="D39" s="282"/>
      <c r="E39" s="283"/>
      <c r="F39" s="294"/>
    </row>
    <row r="40" spans="1:14" s="285" customFormat="1" ht="3.95" customHeight="1">
      <c r="A40" s="288"/>
      <c r="B40" s="288"/>
      <c r="C40" s="286"/>
      <c r="D40" s="286"/>
      <c r="E40" s="287"/>
      <c r="F40" s="294"/>
    </row>
    <row r="41" spans="1:14" s="285" customFormat="1" ht="30" customHeight="1">
      <c r="A41" s="303" t="s">
        <v>255</v>
      </c>
      <c r="B41" s="289" t="s">
        <v>234</v>
      </c>
      <c r="C41" s="299" t="s">
        <v>256</v>
      </c>
      <c r="E41" s="301">
        <f>SUM('[1]1G'!Z10,'[1]1G'!Z11,'[1]1G'!Z14,'[1]1G'!Z15)</f>
        <v>47</v>
      </c>
      <c r="F41" s="292" t="str">
        <f>IF(ISBLANK(E41),"",IF(ISNUMBER(E41),IF(E41-INT(E41)=0,"","  Errore ! Inserire un numero intero senza decimali"),"  Errore ! Inserire un numero intero senza decimali"))</f>
        <v/>
      </c>
      <c r="K41" s="293" t="str">
        <f>LEFT(A41,3)</f>
        <v>ORG</v>
      </c>
      <c r="L41" s="293" t="str">
        <f>RIGHT(A41,3)</f>
        <v>138</v>
      </c>
      <c r="M41" s="293" t="str">
        <f>B41</f>
        <v>INT</v>
      </c>
      <c r="N41" s="293">
        <f>IF(ISNUMBER(E41),ROUND(E41,0),"")</f>
        <v>47</v>
      </c>
    </row>
    <row r="42" spans="1:14" s="285" customFormat="1" ht="3.95" customHeight="1">
      <c r="A42" s="304"/>
      <c r="B42" s="304"/>
      <c r="C42" s="286"/>
      <c r="D42" s="286"/>
      <c r="E42" s="287"/>
      <c r="F42" s="294"/>
    </row>
    <row r="43" spans="1:14" s="285" customFormat="1" ht="30" customHeight="1">
      <c r="A43" s="303" t="s">
        <v>257</v>
      </c>
      <c r="B43" s="289" t="s">
        <v>234</v>
      </c>
      <c r="C43" s="290" t="s">
        <v>258</v>
      </c>
      <c r="E43" s="297">
        <v>10182</v>
      </c>
      <c r="F43" s="292" t="str">
        <f>IF(ISBLANK(E43),"",IF(ISNUMBER(E43),IF(E43-INT(E43)=0,"","  Errore ! Inserire un numero intero senza decimali"),"  Errore ! Inserire un numero intero senza decimali"))</f>
        <v/>
      </c>
      <c r="K43" s="293" t="str">
        <f>LEFT(A43,3)</f>
        <v>ORG</v>
      </c>
      <c r="L43" s="293" t="str">
        <f>RIGHT(A43,3)</f>
        <v>166</v>
      </c>
      <c r="M43" s="293" t="str">
        <f>B43</f>
        <v>INT</v>
      </c>
      <c r="N43" s="293">
        <f>IF(ISNUMBER(E43),ROUND(E43,0),"")</f>
        <v>10182</v>
      </c>
    </row>
    <row r="44" spans="1:14" s="285" customFormat="1" ht="3.95" customHeight="1">
      <c r="A44" s="303"/>
      <c r="B44" s="303"/>
      <c r="C44" s="305"/>
      <c r="D44" s="286"/>
      <c r="E44" s="287"/>
      <c r="F44" s="294"/>
    </row>
    <row r="45" spans="1:14" s="285" customFormat="1" ht="30" customHeight="1">
      <c r="A45" s="303" t="s">
        <v>259</v>
      </c>
      <c r="B45" s="289" t="s">
        <v>234</v>
      </c>
      <c r="C45" s="299" t="s">
        <v>260</v>
      </c>
      <c r="E45" s="301">
        <f>SUM('[1]1G'!Z18,'[1]1G'!Z19,'[1]1G'!Z22,'[1]1G'!Z23)</f>
        <v>82</v>
      </c>
      <c r="F45" s="292" t="str">
        <f>IF(ISBLANK(E45),"",IF(ISNUMBER(E45),IF(E45-INT(E45)=0,"","  Errore ! Inserire un numero intero senza decimali"),"  Errore ! Inserire un numero intero senza decimali"))</f>
        <v/>
      </c>
      <c r="K45" s="293" t="str">
        <f>LEFT(A45,3)</f>
        <v>ORG</v>
      </c>
      <c r="L45" s="293" t="str">
        <f>RIGHT(A45,3)</f>
        <v>132</v>
      </c>
      <c r="M45" s="293" t="str">
        <f>B45</f>
        <v>INT</v>
      </c>
      <c r="N45" s="293">
        <f>IF(ISNUMBER(E45),ROUND(E45,0),"")</f>
        <v>82</v>
      </c>
    </row>
    <row r="46" spans="1:14" s="285" customFormat="1" ht="3.95" customHeight="1">
      <c r="A46" s="304"/>
      <c r="B46" s="304"/>
      <c r="C46" s="286"/>
      <c r="D46" s="286"/>
      <c r="E46" s="287"/>
      <c r="F46" s="294"/>
    </row>
    <row r="47" spans="1:14" s="285" customFormat="1" ht="30" customHeight="1">
      <c r="A47" s="303" t="s">
        <v>261</v>
      </c>
      <c r="B47" s="289" t="s">
        <v>234</v>
      </c>
      <c r="C47" s="290" t="s">
        <v>262</v>
      </c>
      <c r="E47" s="297">
        <v>3088</v>
      </c>
      <c r="F47" s="292" t="str">
        <f>IF(ISBLANK(E47),"",IF(ISNUMBER(E47),IF(E47-INT(E47)=0,"","  Errore ! Inserire un numero intero senza decimali"),"  Errore ! Inserire un numero intero senza decimali"))</f>
        <v/>
      </c>
      <c r="K47" s="293" t="str">
        <f>LEFT(A47,3)</f>
        <v>ORG</v>
      </c>
      <c r="L47" s="293" t="str">
        <f>RIGHT(A47,3)</f>
        <v>143</v>
      </c>
      <c r="M47" s="293" t="str">
        <f>B47</f>
        <v>INT</v>
      </c>
      <c r="N47" s="293">
        <f>IF(ISNUMBER(E47),ROUND(E47,0),"")</f>
        <v>3088</v>
      </c>
    </row>
    <row r="48" spans="1:14" s="285" customFormat="1" ht="3.95" customHeight="1">
      <c r="A48" s="303"/>
      <c r="B48" s="303"/>
      <c r="C48" s="300"/>
      <c r="D48" s="286"/>
      <c r="E48" s="287"/>
      <c r="F48" s="294"/>
    </row>
    <row r="49" spans="1:14" s="285" customFormat="1" ht="30" customHeight="1">
      <c r="A49" s="303" t="s">
        <v>263</v>
      </c>
      <c r="B49" s="289" t="s">
        <v>234</v>
      </c>
      <c r="C49" s="299" t="s">
        <v>264</v>
      </c>
      <c r="E49" s="301">
        <f>SUM('[1]1G'!Z26,'[1]1G'!Z27)</f>
        <v>498</v>
      </c>
      <c r="F49" s="292" t="str">
        <f>IF(ISBLANK(E49),"",IF(ISNUMBER(E49),IF(E49-INT(E49)=0,"","  Errore ! Inserire un numero intero senza decimali"),"  Errore ! Inserire un numero intero senza decimali"))</f>
        <v/>
      </c>
      <c r="K49" s="293" t="str">
        <f>LEFT(A49,3)</f>
        <v>ORG</v>
      </c>
      <c r="L49" s="293" t="str">
        <f>RIGHT(A49,3)</f>
        <v>202</v>
      </c>
      <c r="M49" s="293" t="str">
        <f>B49</f>
        <v>INT</v>
      </c>
      <c r="N49" s="293">
        <f>IF(ISNUMBER(E49),ROUND(E49,0),"")</f>
        <v>498</v>
      </c>
    </row>
    <row r="50" spans="1:14" s="285" customFormat="1" ht="3.95" customHeight="1">
      <c r="A50" s="303"/>
      <c r="B50" s="303"/>
      <c r="C50" s="286"/>
      <c r="D50" s="286"/>
      <c r="E50" s="287"/>
      <c r="F50" s="294"/>
    </row>
    <row r="51" spans="1:14" s="285" customFormat="1" ht="30" customHeight="1">
      <c r="A51" s="303" t="s">
        <v>265</v>
      </c>
      <c r="B51" s="289" t="s">
        <v>234</v>
      </c>
      <c r="C51" s="290" t="s">
        <v>266</v>
      </c>
      <c r="E51" s="297">
        <v>3174</v>
      </c>
      <c r="F51" s="292" t="str">
        <f>IF(ISBLANK(E51),"",IF(ISNUMBER(E51),IF(E51-INT(E51)=0,"","  Errore ! Inserire un numero intero senza decimali"),"  Errore ! Inserire un numero intero senza decimali"))</f>
        <v/>
      </c>
      <c r="K51" s="293" t="str">
        <f>LEFT(A51,3)</f>
        <v>ORG</v>
      </c>
      <c r="L51" s="293" t="str">
        <f>RIGHT(A51,3)</f>
        <v>130</v>
      </c>
      <c r="M51" s="293" t="str">
        <f>B51</f>
        <v>INT</v>
      </c>
      <c r="N51" s="293">
        <f>IF(ISNUMBER(E51),ROUND(E51,0),"")</f>
        <v>3174</v>
      </c>
    </row>
    <row r="52" spans="1:14" s="285" customFormat="1" ht="3.95" customHeight="1">
      <c r="A52" s="303"/>
      <c r="B52" s="303"/>
      <c r="C52" s="300"/>
      <c r="D52" s="286"/>
      <c r="E52" s="287"/>
      <c r="F52" s="294"/>
    </row>
    <row r="53" spans="1:14" s="285" customFormat="1" ht="30" customHeight="1">
      <c r="A53" s="303" t="s">
        <v>267</v>
      </c>
      <c r="B53" s="289" t="s">
        <v>234</v>
      </c>
      <c r="C53" s="290" t="s">
        <v>268</v>
      </c>
      <c r="E53" s="297"/>
      <c r="F53" s="292" t="str">
        <f>IF(ISBLANK(E53),"",IF(ISNUMBER(E53),IF(E53-INT(E53)=0,"","  Errore ! Inserire un numero intero senza decimali"),"  Errore ! Inserire un numero intero senza decimali"))</f>
        <v/>
      </c>
      <c r="K53" s="293" t="str">
        <f>LEFT(A53,3)</f>
        <v>ORG</v>
      </c>
      <c r="L53" s="293" t="str">
        <f>RIGHT(A53,3)</f>
        <v>271</v>
      </c>
      <c r="M53" s="293" t="str">
        <f>B53</f>
        <v>INT</v>
      </c>
      <c r="N53" s="293" t="str">
        <f>IF(ISNUMBER(E53),ROUND(E53,0),"")</f>
        <v/>
      </c>
    </row>
    <row r="54" spans="1:14" s="285" customFormat="1" ht="3.95" customHeight="1">
      <c r="A54" s="303"/>
      <c r="B54" s="303"/>
      <c r="C54" s="305"/>
      <c r="D54" s="286"/>
      <c r="E54" s="287"/>
      <c r="F54" s="294"/>
    </row>
    <row r="55" spans="1:14" s="285" customFormat="1" ht="30" customHeight="1">
      <c r="A55" s="303" t="s">
        <v>269</v>
      </c>
      <c r="B55" s="289" t="s">
        <v>234</v>
      </c>
      <c r="C55" s="290" t="s">
        <v>270</v>
      </c>
      <c r="E55" s="297"/>
      <c r="F55" s="292" t="str">
        <f>IF(ISBLANK(E55),"",IF(ISNUMBER(E55),IF(E55-INT(E55)=0,"","  Errore ! Inserire un numero intero senza decimali"),"  Errore ! Inserire un numero intero senza decimali"))</f>
        <v/>
      </c>
      <c r="K55" s="293" t="str">
        <f>LEFT(A55,3)</f>
        <v>ORG</v>
      </c>
      <c r="L55" s="293" t="str">
        <f>RIGHT(A55,3)</f>
        <v>272</v>
      </c>
      <c r="M55" s="293" t="str">
        <f>B55</f>
        <v>INT</v>
      </c>
      <c r="N55" s="293" t="str">
        <f>IF(ISNUMBER(E55),ROUND(E55,0),"")</f>
        <v/>
      </c>
    </row>
    <row r="56" spans="1:14" s="285" customFormat="1" ht="3.95" customHeight="1">
      <c r="A56" s="288"/>
      <c r="B56" s="288"/>
      <c r="C56" s="300"/>
      <c r="D56" s="286"/>
      <c r="E56" s="287"/>
      <c r="F56" s="294"/>
    </row>
    <row r="57" spans="1:14" s="285" customFormat="1" ht="30" customHeight="1">
      <c r="A57" s="280" t="s">
        <v>271</v>
      </c>
      <c r="B57" s="280"/>
      <c r="C57" s="281" t="s">
        <v>272</v>
      </c>
      <c r="D57" s="282"/>
      <c r="E57" s="283"/>
      <c r="F57" s="294"/>
    </row>
    <row r="58" spans="1:14" s="285" customFormat="1" ht="3.95" customHeight="1">
      <c r="A58" s="286"/>
      <c r="B58" s="286"/>
      <c r="C58" s="286"/>
      <c r="D58" s="286"/>
      <c r="E58" s="287"/>
      <c r="F58" s="294"/>
    </row>
    <row r="59" spans="1:14" s="306" customFormat="1" ht="30" customHeight="1">
      <c r="A59" s="288" t="s">
        <v>273</v>
      </c>
      <c r="B59" s="289" t="s">
        <v>234</v>
      </c>
      <c r="C59" s="299" t="s">
        <v>274</v>
      </c>
      <c r="E59" s="297">
        <v>378048</v>
      </c>
      <c r="F59" s="292" t="str">
        <f>IF(ISBLANK(E59),"",IF(ISNUMBER(E59),IF(E59-INT(E59)=0,"","  Errore ! Inserire un numero intero senza decimali"),"  Errore ! Inserire un numero intero senza decimali"))</f>
        <v/>
      </c>
      <c r="G59" s="285"/>
      <c r="H59" s="285"/>
      <c r="I59" s="285"/>
      <c r="J59" s="285"/>
      <c r="K59" s="293" t="str">
        <f>LEFT(A59,3)</f>
        <v>PRD</v>
      </c>
      <c r="L59" s="293" t="str">
        <f>RIGHT(A59,3)</f>
        <v>137</v>
      </c>
      <c r="M59" s="293" t="str">
        <f>B59</f>
        <v>INT</v>
      </c>
      <c r="N59" s="293">
        <f>IF(ISNUMBER(E59),ROUND(E59,0),"")</f>
        <v>378048</v>
      </c>
    </row>
    <row r="60" spans="1:14" s="306" customFormat="1" ht="3.95" customHeight="1">
      <c r="A60" s="288"/>
      <c r="B60" s="288"/>
      <c r="C60" s="300"/>
      <c r="D60" s="300"/>
      <c r="E60" s="307"/>
      <c r="F60" s="308"/>
    </row>
    <row r="61" spans="1:14" s="306" customFormat="1" ht="30" customHeight="1">
      <c r="A61" s="288" t="s">
        <v>275</v>
      </c>
      <c r="B61" s="289" t="s">
        <v>234</v>
      </c>
      <c r="C61" s="299" t="s">
        <v>276</v>
      </c>
      <c r="E61" s="297"/>
      <c r="F61" s="292" t="str">
        <f>IF(ISBLANK(E61),"",IF(ISNUMBER(E61),IF(E61-INT(E61)=0,"","  Errore ! Inserire un numero intero senza decimali"),"  Errore ! Inserire un numero intero senza decimali"))</f>
        <v/>
      </c>
      <c r="G61" s="285"/>
      <c r="H61" s="285"/>
      <c r="I61" s="285"/>
      <c r="J61" s="285"/>
      <c r="K61" s="293" t="str">
        <f>LEFT(A61,3)</f>
        <v>PRD</v>
      </c>
      <c r="L61" s="293" t="str">
        <f>RIGHT(A61,3)</f>
        <v>115</v>
      </c>
      <c r="M61" s="293" t="str">
        <f>B61</f>
        <v>INT</v>
      </c>
      <c r="N61" s="293" t="str">
        <f>IF(ISNUMBER(E61),ROUND(E61,0),"")</f>
        <v/>
      </c>
    </row>
    <row r="62" spans="1:14" s="306" customFormat="1" ht="3.95" customHeight="1">
      <c r="A62" s="288"/>
      <c r="B62" s="288"/>
      <c r="C62" s="300"/>
      <c r="D62" s="300"/>
      <c r="E62" s="307"/>
      <c r="F62" s="308"/>
    </row>
    <row r="63" spans="1:14" s="306" customFormat="1" ht="30" customHeight="1">
      <c r="A63" s="288" t="s">
        <v>277</v>
      </c>
      <c r="B63" s="289" t="s">
        <v>222</v>
      </c>
      <c r="C63" s="299" t="s">
        <v>278</v>
      </c>
      <c r="E63" s="291" t="s">
        <v>224</v>
      </c>
      <c r="F63" s="292" t="str">
        <f>IF(AND(LEN(E63)=1,OR(UPPER(E63)="N",UPPER(E63)="S")),"",IF(ISBLANK(E63),"","  Errore ! Inserire S o N"))</f>
        <v/>
      </c>
      <c r="G63" s="285"/>
      <c r="H63" s="285"/>
      <c r="I63" s="285"/>
      <c r="J63" s="285"/>
      <c r="K63" s="293" t="str">
        <f>LEFT(A63,3)</f>
        <v>PRD</v>
      </c>
      <c r="L63" s="293" t="str">
        <f>RIGHT(A63,3)</f>
        <v>159</v>
      </c>
      <c r="M63" s="293" t="str">
        <f>B63</f>
        <v>FLAG</v>
      </c>
      <c r="N63" s="293" t="str">
        <f>IF(AND(LEN(E63)=1,OR(UPPER(E63)="N",UPPER(E63)="S")),UPPER(E63),"")</f>
        <v>S</v>
      </c>
    </row>
    <row r="64" spans="1:14" s="306" customFormat="1" ht="3.95" customHeight="1">
      <c r="A64" s="288"/>
      <c r="B64" s="288"/>
      <c r="C64" s="300"/>
      <c r="D64" s="300"/>
      <c r="E64" s="307"/>
      <c r="F64" s="308"/>
    </row>
    <row r="65" spans="1:14" s="306" customFormat="1" ht="30" customHeight="1">
      <c r="A65" s="288" t="s">
        <v>279</v>
      </c>
      <c r="B65" s="289" t="s">
        <v>222</v>
      </c>
      <c r="C65" s="299" t="s">
        <v>280</v>
      </c>
      <c r="E65" s="291" t="s">
        <v>224</v>
      </c>
      <c r="F65" s="292" t="str">
        <f>IF(AND(LEN(E65)=1,OR(UPPER(E65)="N",UPPER(E65)="S")),"",IF(ISBLANK(E65),"","  Errore ! Inserire S o N"))</f>
        <v/>
      </c>
      <c r="G65" s="285"/>
      <c r="H65" s="285"/>
      <c r="I65" s="285"/>
      <c r="J65" s="285"/>
      <c r="K65" s="293" t="str">
        <f>LEFT(A65,3)</f>
        <v>PRD</v>
      </c>
      <c r="L65" s="293" t="str">
        <f>RIGHT(A65,3)</f>
        <v>273</v>
      </c>
      <c r="M65" s="293" t="str">
        <f>B65</f>
        <v>FLAG</v>
      </c>
      <c r="N65" s="293" t="str">
        <f>IF(AND(LEN(E65)=1,OR(UPPER(E65)="N",UPPER(E65)="S")),UPPER(E65),"")</f>
        <v>S</v>
      </c>
    </row>
    <row r="66" spans="1:14" s="306" customFormat="1" ht="3.95" customHeight="1">
      <c r="A66" s="288"/>
      <c r="B66" s="288"/>
      <c r="C66" s="300"/>
      <c r="D66" s="300"/>
      <c r="E66" s="307"/>
      <c r="F66" s="308"/>
    </row>
    <row r="67" spans="1:14" s="306" customFormat="1" ht="30" customHeight="1">
      <c r="A67" s="288" t="s">
        <v>281</v>
      </c>
      <c r="B67" s="289" t="s">
        <v>222</v>
      </c>
      <c r="C67" s="299" t="s">
        <v>282</v>
      </c>
      <c r="E67" s="291" t="s">
        <v>224</v>
      </c>
      <c r="F67" s="292" t="str">
        <f>IF(AND(LEN(E67)=1,OR(UPPER(E67)="N",UPPER(E67)="S")),"",IF(ISBLANK(E67),"","  Errore ! Inserire S o N"))</f>
        <v/>
      </c>
      <c r="G67" s="285"/>
      <c r="H67" s="285"/>
      <c r="I67" s="285"/>
      <c r="J67" s="285"/>
      <c r="K67" s="293" t="str">
        <f>LEFT(A67,3)</f>
        <v>PRD</v>
      </c>
      <c r="L67" s="293" t="str">
        <f>RIGHT(A67,3)</f>
        <v>274</v>
      </c>
      <c r="M67" s="293" t="str">
        <f>B67</f>
        <v>FLAG</v>
      </c>
      <c r="N67" s="293" t="str">
        <f>IF(AND(LEN(E67)=1,OR(UPPER(E67)="N",UPPER(E67)="S")),UPPER(E67),"")</f>
        <v>S</v>
      </c>
    </row>
    <row r="68" spans="1:14" s="306" customFormat="1" ht="3.95" customHeight="1">
      <c r="A68" s="288"/>
      <c r="B68" s="288"/>
      <c r="C68" s="300"/>
      <c r="D68" s="300"/>
      <c r="E68" s="307"/>
      <c r="F68" s="308"/>
    </row>
    <row r="69" spans="1:14" s="306" customFormat="1" ht="30" customHeight="1">
      <c r="A69" s="288" t="s">
        <v>283</v>
      </c>
      <c r="B69" s="289" t="s">
        <v>222</v>
      </c>
      <c r="C69" s="299" t="s">
        <v>284</v>
      </c>
      <c r="E69" s="291" t="s">
        <v>227</v>
      </c>
      <c r="F69" s="292" t="str">
        <f>IF(AND(LEN(E69)=1,OR(UPPER(E69)="N",UPPER(E69)="S")),"",IF(ISBLANK(E69),"","  Errore ! Inserire S o N"))</f>
        <v/>
      </c>
      <c r="G69" s="285"/>
      <c r="H69" s="285"/>
      <c r="I69" s="285"/>
      <c r="J69" s="285"/>
      <c r="K69" s="293" t="str">
        <f>LEFT(A69,3)</f>
        <v>PRD</v>
      </c>
      <c r="L69" s="293" t="str">
        <f>RIGHT(A69,3)</f>
        <v>275</v>
      </c>
      <c r="M69" s="293" t="str">
        <f>B69</f>
        <v>FLAG</v>
      </c>
      <c r="N69" s="293" t="str">
        <f>IF(AND(LEN(E69)=1,OR(UPPER(E69)="N",UPPER(E69)="S")),UPPER(E69),"")</f>
        <v>N</v>
      </c>
    </row>
    <row r="70" spans="1:14" s="306" customFormat="1" ht="3.95" customHeight="1">
      <c r="A70" s="288"/>
      <c r="B70" s="288"/>
      <c r="C70" s="300"/>
      <c r="D70" s="300"/>
      <c r="E70" s="307"/>
      <c r="F70" s="308"/>
    </row>
    <row r="71" spans="1:14" s="285" customFormat="1" ht="30" customHeight="1">
      <c r="A71" s="280" t="s">
        <v>285</v>
      </c>
      <c r="B71" s="280"/>
      <c r="C71" s="281" t="s">
        <v>286</v>
      </c>
      <c r="D71" s="282"/>
      <c r="E71" s="283"/>
      <c r="F71" s="284"/>
    </row>
    <row r="72" spans="1:14" s="285" customFormat="1" ht="3.95" customHeight="1">
      <c r="A72" s="309"/>
      <c r="B72" s="309"/>
      <c r="C72" s="286"/>
      <c r="D72" s="286"/>
      <c r="E72" s="287"/>
      <c r="F72" s="284"/>
    </row>
    <row r="73" spans="1:14" s="285" customFormat="1">
      <c r="A73" s="288" t="s">
        <v>287</v>
      </c>
      <c r="B73" s="289" t="s">
        <v>288</v>
      </c>
      <c r="C73" s="286" t="s">
        <v>289</v>
      </c>
      <c r="E73" s="287"/>
      <c r="F73" s="284"/>
      <c r="K73" s="293" t="str">
        <f>LEFT(A73,3)</f>
        <v>INF</v>
      </c>
      <c r="L73" s="293" t="str">
        <f>RIGHT(A73,3)</f>
        <v>209</v>
      </c>
      <c r="M73" s="293" t="str">
        <f>B73</f>
        <v>NOTE</v>
      </c>
      <c r="N73" s="285" t="str">
        <f>IF(ISBLANK(C74),"",LEFT(C74,1500))</f>
        <v/>
      </c>
    </row>
    <row r="74" spans="1:14" s="285" customFormat="1" ht="45" customHeight="1">
      <c r="A74" s="310"/>
      <c r="B74" s="310"/>
      <c r="C74" s="311"/>
      <c r="D74" s="312"/>
      <c r="E74" s="313"/>
      <c r="F74" s="314" t="str">
        <f>IF(LEN(C74)&gt;1500,"Attenzione, è stato superato il numero massimo di 1500 caratteri","")</f>
        <v/>
      </c>
    </row>
    <row r="75" spans="1:14">
      <c r="A75" s="315"/>
      <c r="B75" s="315"/>
      <c r="C75" s="316"/>
      <c r="D75" s="316"/>
      <c r="E75" s="317"/>
      <c r="F75" s="318"/>
    </row>
    <row r="76" spans="1:14">
      <c r="A76" s="288" t="s">
        <v>290</v>
      </c>
      <c r="B76" s="289" t="s">
        <v>288</v>
      </c>
      <c r="C76" s="286" t="s">
        <v>291</v>
      </c>
      <c r="E76" s="287"/>
      <c r="F76" s="284"/>
      <c r="G76" s="285"/>
      <c r="H76" s="285"/>
      <c r="I76" s="285"/>
      <c r="J76" s="285"/>
      <c r="K76" s="293" t="str">
        <f>LEFT(A76,3)</f>
        <v>INF</v>
      </c>
      <c r="L76" s="293" t="str">
        <f>RIGHT(A76,3)</f>
        <v>127</v>
      </c>
      <c r="M76" s="293" t="str">
        <f>B76</f>
        <v>NOTE</v>
      </c>
      <c r="N76" s="285" t="str">
        <f>IF(ISBLANK(C77),"",LEFT(C77,1500))</f>
        <v/>
      </c>
    </row>
    <row r="77" spans="1:14" ht="45" customHeight="1">
      <c r="A77" s="319"/>
      <c r="B77" s="319"/>
      <c r="C77" s="311"/>
      <c r="D77" s="312"/>
      <c r="E77" s="313"/>
      <c r="F77" s="314" t="str">
        <f>IF(LEN(C77)&gt;1500,"Attenzione, è stato superato il numero massimo di 1500 caratteri","")</f>
        <v/>
      </c>
      <c r="K77" s="320" t="s">
        <v>88</v>
      </c>
    </row>
  </sheetData>
  <sheetCalcPr fullCalcOnLoad="1"/>
  <sheetProtection password="EA98" sheet="1"/>
  <mergeCells count="5">
    <mergeCell ref="F2:F3"/>
    <mergeCell ref="F4:F5"/>
    <mergeCell ref="F6:F9"/>
    <mergeCell ref="C74:E74"/>
    <mergeCell ref="C77:E77"/>
  </mergeCells>
  <dataValidations count="5">
    <dataValidation type="custom" operator="lessThan" allowBlank="1" showInputMessage="1" showErrorMessage="1" errorTitle="Errore di digitazione" error="Inserire solo valori percentuali con al massimo due cifre decimali e chiudere con il simbolo %." sqref="E33">
      <formula1>OR(E33=0,E33-INT(E33*10000)/10000=0)</formula1>
    </dataValidation>
    <dataValidation type="whole" operator="lessThan" allowBlank="1" showInputMessage="1" showErrorMessage="1" errorTitle="Errore di digitazione" error="Inserire solo numeri interi o lasciare vuoto." sqref="E21 E25 E27 E29 E31 E35 E37 E41 E45 E49 E53 E43 E47 E51 E55 E59 E61">
      <formula1>100000000000000</formula1>
    </dataValidation>
    <dataValidation type="date" allowBlank="1" showInputMessage="1" showErrorMessage="1" errorTitle="Errore di digitazione" error="Digitare una data valida nel formato gg/mm/aaaa" sqref="E19 E17">
      <formula1>42005</formula1>
      <formula2>TODAY()</formula2>
    </dataValidation>
    <dataValidation type="list" allowBlank="1" showDropDown="1" showInputMessage="1" showErrorMessage="1" errorTitle="Errore di digitazione" error="Digitare 'S' o 'N' o lasciare in bianco" sqref="E15 E13 E63 E65 E67 E69">
      <formula1>"s,n,S,N"</formula1>
    </dataValidation>
    <dataValidation type="textLength" allowBlank="1" showInputMessage="1" showErrorMessage="1" error="Inserire massimo 1500 caratteri" sqref="C77:E77 C74:E74">
      <formula1>0</formula1>
      <formula2>1500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Foglio91"/>
  <dimension ref="A1:N81"/>
  <sheetViews>
    <sheetView topLeftCell="A22" zoomScale="70" zoomScaleNormal="70" workbookViewId="0">
      <selection activeCell="E49" sqref="E49"/>
    </sheetView>
  </sheetViews>
  <sheetFormatPr defaultColWidth="11" defaultRowHeight="15"/>
  <cols>
    <col min="1" max="1" width="8.5703125" style="321" customWidth="1"/>
    <col min="2" max="2" width="8.5703125" style="348" customWidth="1"/>
    <col min="3" max="3" width="153.85546875" style="279" customWidth="1"/>
    <col min="4" max="4" width="2.42578125" style="279" customWidth="1"/>
    <col min="5" max="5" width="15.42578125" style="322" bestFit="1" customWidth="1"/>
    <col min="6" max="6" width="43.5703125" style="331" customWidth="1"/>
    <col min="7" max="10" width="11" style="279"/>
    <col min="11" max="14" width="11" style="279" hidden="1" customWidth="1"/>
    <col min="15" max="16384" width="11" style="279"/>
  </cols>
  <sheetData>
    <row r="1" spans="1:14" s="242" customFormat="1" ht="45" customHeight="1" thickBot="1">
      <c r="A1" s="237" t="s">
        <v>210</v>
      </c>
      <c r="B1" s="238"/>
      <c r="C1" s="239"/>
      <c r="D1" s="239"/>
      <c r="E1" s="240"/>
      <c r="F1" s="241" t="s">
        <v>211</v>
      </c>
      <c r="H1" s="243" t="s">
        <v>120</v>
      </c>
    </row>
    <row r="2" spans="1:14" s="242" customFormat="1" ht="41.45" customHeight="1">
      <c r="A2" s="244" t="s">
        <v>212</v>
      </c>
      <c r="B2" s="245"/>
      <c r="C2" s="246"/>
      <c r="D2" s="247"/>
      <c r="E2" s="248"/>
      <c r="F2" s="249" t="str">
        <f>IF(AND(ISBLANK($E$21),OR(SUMIF([1]t1!O$1:O$65536,$H$1,[1]t1!L$1:L$65536)+SUMIF([1]t1!O$1:O$65536,$H$1,[1]t1!M$1:M$65536)&gt;0, SUMIF([1]t12!L$1:L$65536,$H$1,[1]t12!C$1:C$65536)&gt;0)),"Attenzione: è necessario compilare la domanda GEN195 !!!","OK")</f>
        <v>OK</v>
      </c>
    </row>
    <row r="3" spans="1:14" s="256" customFormat="1" ht="30" customHeight="1" thickBot="1">
      <c r="A3" s="250"/>
      <c r="B3" s="251"/>
      <c r="C3" s="252"/>
      <c r="D3" s="253"/>
      <c r="E3" s="254"/>
      <c r="F3" s="255"/>
    </row>
    <row r="4" spans="1:14" s="242" customFormat="1" ht="16.5" customHeight="1">
      <c r="A4" s="257"/>
      <c r="B4" s="323"/>
      <c r="C4" s="258"/>
      <c r="D4" s="258"/>
      <c r="E4" s="258"/>
      <c r="F4" s="259" t="s">
        <v>213</v>
      </c>
    </row>
    <row r="5" spans="1:14" s="265" customFormat="1" ht="20.25" customHeight="1" thickBot="1">
      <c r="A5" s="260" t="str">
        <f>[1]t1!A1</f>
        <v>COMPARTO SERVIZIO SANITARIO NAZIONALE - anno 2016</v>
      </c>
      <c r="B5" s="324"/>
      <c r="C5" s="261"/>
      <c r="D5" s="262"/>
      <c r="E5" s="262"/>
      <c r="F5" s="263"/>
    </row>
    <row r="6" spans="1:14" s="242" customFormat="1" ht="20.25" customHeight="1">
      <c r="B6" s="325"/>
      <c r="C6" s="326" t="s">
        <v>292</v>
      </c>
      <c r="F6" s="264" t="str">
        <f>IF(AND(ISBLANK(E17),ISBLANK(E19)),"OK",IF(AND(OR(ISBLANK(E17),YEAR(E17)&gt;[1]t1!M1-1),OR(ISBLANK(E19),YEAR(E19)&gt;[1]t1!M1-1)),"OK","Attenzione: almeno una data di certificazione è antececedente l'1 gennaio dell'anno di riferimento, è necessario giustificare"))</f>
        <v>OK</v>
      </c>
    </row>
    <row r="7" spans="1:14" s="265" customFormat="1" ht="65.25" customHeight="1">
      <c r="A7" s="266"/>
      <c r="B7" s="327"/>
      <c r="C7" s="267"/>
      <c r="D7" s="267"/>
      <c r="E7" s="268"/>
      <c r="F7" s="328"/>
    </row>
    <row r="8" spans="1:14" s="265" customFormat="1" ht="30.75" customHeight="1">
      <c r="A8" s="270"/>
      <c r="B8" s="329"/>
      <c r="C8" s="271" t="s">
        <v>293</v>
      </c>
      <c r="F8" s="328"/>
      <c r="N8" s="272" t="s">
        <v>215</v>
      </c>
    </row>
    <row r="9" spans="1:14" s="265" customFormat="1" ht="30.75" customHeight="1" thickBot="1">
      <c r="A9" s="270"/>
      <c r="B9" s="329"/>
      <c r="C9" s="267"/>
      <c r="D9" s="267"/>
      <c r="E9" s="273"/>
      <c r="F9" s="330"/>
      <c r="N9" s="274">
        <f>(COUNTIF(E:E,"&lt;&gt;"&amp;"")+COUNTIF(C78,"&lt;&gt;"&amp;"")+COUNTIF(C81,"&lt;&gt;"&amp;""))</f>
        <v>23</v>
      </c>
    </row>
    <row r="10" spans="1:14" ht="3.95" customHeight="1">
      <c r="A10" s="275"/>
      <c r="B10" s="289"/>
      <c r="C10" s="276"/>
      <c r="D10" s="275"/>
      <c r="E10" s="277"/>
    </row>
    <row r="11" spans="1:14" s="285" customFormat="1" ht="30" customHeight="1">
      <c r="A11" s="280" t="s">
        <v>216</v>
      </c>
      <c r="B11" s="280"/>
      <c r="C11" s="281" t="s">
        <v>217</v>
      </c>
      <c r="D11" s="282"/>
      <c r="E11" s="283"/>
      <c r="F11" s="332"/>
      <c r="K11" s="272" t="s">
        <v>218</v>
      </c>
      <c r="L11" s="272" t="s">
        <v>219</v>
      </c>
      <c r="M11" s="272" t="s">
        <v>220</v>
      </c>
      <c r="N11" s="272" t="s">
        <v>14</v>
      </c>
    </row>
    <row r="12" spans="1:14" s="285" customFormat="1" ht="3.95" customHeight="1">
      <c r="A12" s="286"/>
      <c r="B12" s="333"/>
      <c r="C12" s="286"/>
      <c r="D12" s="286"/>
      <c r="E12" s="287"/>
      <c r="F12" s="332"/>
    </row>
    <row r="13" spans="1:14" s="285" customFormat="1" ht="30" customHeight="1">
      <c r="A13" s="288" t="s">
        <v>221</v>
      </c>
      <c r="B13" s="289" t="s">
        <v>222</v>
      </c>
      <c r="C13" s="290" t="s">
        <v>223</v>
      </c>
      <c r="E13" s="291" t="s">
        <v>224</v>
      </c>
      <c r="F13" s="292" t="str">
        <f>IF(AND(LEN(E13)=1,OR(UPPER(E13)="N",UPPER(E13)="S")),"",IF(ISBLANK(E13),"","  Errore ! Inserire S o N"))</f>
        <v/>
      </c>
      <c r="K13" s="293" t="str">
        <f>LEFT(A13,3)</f>
        <v>GEN</v>
      </c>
      <c r="L13" s="293" t="str">
        <f>RIGHT(A13,3)</f>
        <v>172</v>
      </c>
      <c r="M13" s="293" t="str">
        <f>B13</f>
        <v>FLAG</v>
      </c>
      <c r="N13" s="293" t="str">
        <f>IF(AND(LEN(E13)=1,OR(UPPER(E13)="N",UPPER(E13)="S")),UPPER(E13),"")</f>
        <v>S</v>
      </c>
    </row>
    <row r="14" spans="1:14" s="285" customFormat="1" ht="3.95" customHeight="1">
      <c r="A14" s="288"/>
      <c r="B14" s="289"/>
      <c r="C14" s="286"/>
      <c r="D14" s="286"/>
      <c r="E14" s="287"/>
      <c r="F14" s="334"/>
    </row>
    <row r="15" spans="1:14" s="285" customFormat="1" ht="30" customHeight="1">
      <c r="A15" s="288" t="s">
        <v>225</v>
      </c>
      <c r="B15" s="289" t="s">
        <v>222</v>
      </c>
      <c r="C15" s="290" t="s">
        <v>226</v>
      </c>
      <c r="E15" s="291" t="s">
        <v>227</v>
      </c>
      <c r="F15" s="292" t="str">
        <f>IF(AND(LEN(E15)=1,OR(UPPER(E15)="N",UPPER(E15)="S")),"",IF(ISBLANK(E15),"","  Errore ! Inserire S o N"))</f>
        <v/>
      </c>
      <c r="K15" s="293" t="str">
        <f>LEFT(A15,3)</f>
        <v>GEN</v>
      </c>
      <c r="L15" s="293" t="str">
        <f>RIGHT(A15,3)</f>
        <v>207</v>
      </c>
      <c r="M15" s="293" t="str">
        <f>B15</f>
        <v>FLAG</v>
      </c>
      <c r="N15" s="293" t="str">
        <f>IF(AND(LEN(E15)=1,OR(UPPER(E15)="N",UPPER(E15)="S")),UPPER(E15),"")</f>
        <v>N</v>
      </c>
    </row>
    <row r="16" spans="1:14" s="285" customFormat="1" ht="3.95" customHeight="1">
      <c r="A16" s="288"/>
      <c r="B16" s="289"/>
      <c r="C16" s="286"/>
      <c r="D16" s="286"/>
      <c r="E16" s="287"/>
      <c r="F16" s="335"/>
    </row>
    <row r="17" spans="1:14" s="285" customFormat="1" ht="30" customHeight="1">
      <c r="A17" s="288" t="s">
        <v>228</v>
      </c>
      <c r="B17" s="289" t="s">
        <v>229</v>
      </c>
      <c r="C17" s="290" t="s">
        <v>230</v>
      </c>
      <c r="E17" s="295">
        <v>43035</v>
      </c>
      <c r="F17" s="292" t="str">
        <f ca="1">IF(ISBLANK(E17),"",IF(AND(E17&gt;=DATE(2015,1,1),E17&lt;=TODAY()),"","  Errore: inserire una data valida"))</f>
        <v/>
      </c>
      <c r="K17" s="293" t="str">
        <f>LEFT(A17,3)</f>
        <v>GEN</v>
      </c>
      <c r="L17" s="293" t="str">
        <f>RIGHT(A17,3)</f>
        <v>196</v>
      </c>
      <c r="M17" s="293" t="str">
        <f>B17</f>
        <v>DATE</v>
      </c>
      <c r="N17" s="296" t="str">
        <f ca="1">IF(AND(E17&gt;=DATE(2015,1,1),E17&lt;=TODAY()),"'"&amp;DAY(E17)&amp;"/"&amp;MONTH(E17)&amp;"/"&amp;YEAR(E17),"")</f>
        <v>'27/10/2017</v>
      </c>
    </row>
    <row r="18" spans="1:14" s="285" customFormat="1" ht="3.95" customHeight="1">
      <c r="A18" s="288"/>
      <c r="B18" s="289"/>
      <c r="C18" s="286"/>
      <c r="D18" s="286"/>
      <c r="E18" s="287"/>
      <c r="F18" s="334"/>
    </row>
    <row r="19" spans="1:14" s="285" customFormat="1" ht="30" customHeight="1">
      <c r="A19" s="288" t="s">
        <v>231</v>
      </c>
      <c r="B19" s="289" t="s">
        <v>229</v>
      </c>
      <c r="C19" s="290" t="s">
        <v>232</v>
      </c>
      <c r="E19" s="295"/>
      <c r="F19" s="292" t="str">
        <f ca="1">IF(ISBLANK(E19),"",IF(AND(E19&gt;=DATE(2015,1,1),E19&lt;=TODAY()),"","  Errore: inserire una data valida"))</f>
        <v/>
      </c>
      <c r="K19" s="293" t="str">
        <f>LEFT(A19,3)</f>
        <v>GEN</v>
      </c>
      <c r="L19" s="293" t="str">
        <f>RIGHT(A19,3)</f>
        <v>204</v>
      </c>
      <c r="M19" s="293" t="str">
        <f>B19</f>
        <v>DATE</v>
      </c>
      <c r="N19" s="296" t="str">
        <f ca="1">IF(AND(E19&gt;=DATE(2015,1,1),E19&lt;=TODAY()),"'"&amp;DAY(E19)&amp;"/"&amp;MONTH(E19)&amp;"/"&amp;YEAR(E19),"")</f>
        <v/>
      </c>
    </row>
    <row r="20" spans="1:14" s="285" customFormat="1" ht="3.95" customHeight="1">
      <c r="A20" s="288"/>
      <c r="B20" s="289"/>
      <c r="C20" s="286"/>
      <c r="D20" s="286"/>
      <c r="E20" s="287"/>
      <c r="F20" s="334"/>
    </row>
    <row r="21" spans="1:14" s="285" customFormat="1" ht="30" customHeight="1">
      <c r="A21" s="288" t="s">
        <v>233</v>
      </c>
      <c r="B21" s="289" t="s">
        <v>234</v>
      </c>
      <c r="C21" s="290" t="s">
        <v>235</v>
      </c>
      <c r="E21" s="297">
        <v>0</v>
      </c>
      <c r="F21" s="292" t="str">
        <f>IF(ISBLANK(E21),"",IF(ISNUMBER(E21),IF(E21-INT(E21)=0,"","  Errore ! Inserire un numero intero senza decimali"),"  Errore ! Inserire un numero intero senza decimali"))</f>
        <v/>
      </c>
      <c r="K21" s="293" t="str">
        <f>LEFT(A21,3)</f>
        <v>GEN</v>
      </c>
      <c r="L21" s="293" t="str">
        <f>RIGHT(A21,3)</f>
        <v>195</v>
      </c>
      <c r="M21" s="293" t="str">
        <f>B21</f>
        <v>INT</v>
      </c>
      <c r="N21" s="293">
        <f>IF(ISNUMBER(E21),ROUND(E21,0),"")</f>
        <v>0</v>
      </c>
    </row>
    <row r="22" spans="1:14" s="285" customFormat="1" ht="3.95" customHeight="1">
      <c r="A22" s="298"/>
      <c r="B22" s="336"/>
      <c r="C22" s="286"/>
      <c r="D22" s="286"/>
      <c r="E22" s="287"/>
      <c r="F22" s="334"/>
    </row>
    <row r="23" spans="1:14" s="285" customFormat="1" ht="30" customHeight="1">
      <c r="A23" s="280" t="s">
        <v>236</v>
      </c>
      <c r="B23" s="280"/>
      <c r="C23" s="281" t="s">
        <v>237</v>
      </c>
      <c r="D23" s="282"/>
      <c r="E23" s="283"/>
      <c r="F23" s="334"/>
    </row>
    <row r="24" spans="1:14" s="285" customFormat="1" ht="3.95" customHeight="1">
      <c r="A24" s="286"/>
      <c r="B24" s="333"/>
      <c r="C24" s="286"/>
      <c r="D24" s="286"/>
      <c r="E24" s="287"/>
      <c r="F24" s="335"/>
    </row>
    <row r="25" spans="1:14" s="285" customFormat="1" ht="30" customHeight="1">
      <c r="A25" s="288" t="s">
        <v>238</v>
      </c>
      <c r="B25" s="289" t="s">
        <v>234</v>
      </c>
      <c r="C25" s="299" t="s">
        <v>239</v>
      </c>
      <c r="E25" s="297">
        <v>1308000</v>
      </c>
      <c r="F25" s="292" t="str">
        <f>IF(ISBLANK(E25),"",IF(ISNUMBER(E25),IF(E25-INT(E25)=0,"","  Errore ! Inserire un numero intero senza decimali"),"  Errore ! Inserire un numero intero senza decimali"))</f>
        <v/>
      </c>
      <c r="K25" s="293" t="str">
        <f>LEFT(A25,3)</f>
        <v>LEG</v>
      </c>
      <c r="L25" s="293" t="str">
        <f>RIGHT(A25,3)</f>
        <v>144</v>
      </c>
      <c r="M25" s="293" t="str">
        <f>B25</f>
        <v>INT</v>
      </c>
      <c r="N25" s="293">
        <f>IF(ISNUMBER(E25),ROUND(E25,0),"")</f>
        <v>1308000</v>
      </c>
    </row>
    <row r="26" spans="1:14" s="285" customFormat="1" ht="3.95" customHeight="1">
      <c r="A26" s="288"/>
      <c r="B26" s="289"/>
      <c r="C26" s="300"/>
      <c r="D26" s="286"/>
      <c r="E26" s="287"/>
      <c r="F26" s="335"/>
    </row>
    <row r="27" spans="1:14" s="285" customFormat="1" ht="30" customHeight="1">
      <c r="A27" s="288" t="s">
        <v>240</v>
      </c>
      <c r="B27" s="289" t="s">
        <v>234</v>
      </c>
      <c r="C27" s="299" t="s">
        <v>241</v>
      </c>
      <c r="E27" s="297">
        <v>1308000</v>
      </c>
      <c r="F27" s="292" t="str">
        <f>IF(ISBLANK(E27),"",IF(ISNUMBER(E27),IF(E27-INT(E27)=0,"","  Errore ! Inserire un numero intero senza decimali"),"  Errore ! Inserire un numero intero senza decimali"))</f>
        <v/>
      </c>
      <c r="K27" s="293" t="str">
        <f>LEFT(A27,3)</f>
        <v>LEG</v>
      </c>
      <c r="L27" s="293" t="str">
        <f>RIGHT(A27,3)</f>
        <v>205</v>
      </c>
      <c r="M27" s="293" t="str">
        <f>B27</f>
        <v>INT</v>
      </c>
      <c r="N27" s="293">
        <f>IF(ISNUMBER(E27),ROUND(E27,0),"")</f>
        <v>1308000</v>
      </c>
    </row>
    <row r="28" spans="1:14" s="285" customFormat="1" ht="3.95" customHeight="1">
      <c r="A28" s="288"/>
      <c r="B28" s="289"/>
      <c r="C28" s="300"/>
      <c r="D28" s="286"/>
      <c r="E28" s="287"/>
      <c r="F28" s="335"/>
    </row>
    <row r="29" spans="1:14" s="285" customFormat="1" ht="30" customHeight="1">
      <c r="A29" s="288" t="s">
        <v>242</v>
      </c>
      <c r="B29" s="289" t="s">
        <v>234</v>
      </c>
      <c r="C29" s="299" t="s">
        <v>243</v>
      </c>
      <c r="E29" s="301">
        <f>SUM('t15(2)'!C16,'t15(2)'!C29,'t15(2)'!C41)</f>
        <v>95533</v>
      </c>
      <c r="F29" s="292" t="str">
        <f>IF(ISBLANK(E29),"",IF(ISNUMBER(E29),IF(E29-INT(E29)=0,"","  Errore ! Inserire un numero intero senza decimali"),"  Errore ! Inserire un numero intero senza decimali"))</f>
        <v/>
      </c>
      <c r="K29" s="293" t="str">
        <f>LEFT(A29,3)</f>
        <v>LEG</v>
      </c>
      <c r="L29" s="293" t="str">
        <f>RIGHT(A29,3)</f>
        <v>157</v>
      </c>
      <c r="M29" s="293" t="str">
        <f>B29</f>
        <v>INT</v>
      </c>
      <c r="N29" s="293">
        <f>IF(ISNUMBER(E29),ROUND(E29,0),"")</f>
        <v>95533</v>
      </c>
    </row>
    <row r="30" spans="1:14" s="285" customFormat="1" ht="3.95" customHeight="1">
      <c r="A30" s="288"/>
      <c r="B30" s="289"/>
      <c r="C30" s="300"/>
      <c r="D30" s="286"/>
      <c r="E30" s="287"/>
      <c r="F30" s="335"/>
    </row>
    <row r="31" spans="1:14" s="285" customFormat="1" ht="30" customHeight="1">
      <c r="A31" s="288" t="s">
        <v>244</v>
      </c>
      <c r="B31" s="289" t="s">
        <v>234</v>
      </c>
      <c r="C31" s="299" t="s">
        <v>245</v>
      </c>
      <c r="E31" s="297">
        <v>3</v>
      </c>
      <c r="F31" s="292" t="str">
        <f>IF(ISBLANK(E31),"",IF(ISNUMBER(E31),IF(E31-INT(E31)=0,"","  Errore ! Inserire un numero intero senza decimali"),"  Errore ! Inserire un numero intero senza decimali"))</f>
        <v/>
      </c>
      <c r="K31" s="293" t="str">
        <f>LEFT(A31,3)</f>
        <v>LEG</v>
      </c>
      <c r="L31" s="293" t="str">
        <f>RIGHT(A31,3)</f>
        <v>262</v>
      </c>
      <c r="M31" s="293" t="str">
        <f>B31</f>
        <v>INT</v>
      </c>
      <c r="N31" s="293">
        <f>IF(ISNUMBER(E31),ROUND(E31,0),"")</f>
        <v>3</v>
      </c>
    </row>
    <row r="32" spans="1:14" s="285" customFormat="1" ht="3.95" customHeight="1">
      <c r="A32" s="288"/>
      <c r="B32" s="289"/>
      <c r="C32" s="300"/>
      <c r="D32" s="286"/>
      <c r="E32" s="287"/>
      <c r="F32" s="335"/>
    </row>
    <row r="33" spans="1:14" s="285" customFormat="1" ht="30" customHeight="1">
      <c r="A33" s="288" t="s">
        <v>246</v>
      </c>
      <c r="B33" s="289" t="s">
        <v>247</v>
      </c>
      <c r="C33" s="299" t="s">
        <v>248</v>
      </c>
      <c r="E33" s="302">
        <v>0</v>
      </c>
      <c r="F33" s="292" t="str">
        <f>IF(ISBLANK(E33),"",IF(ISNUMBER(E33),IF(E33*10000-INT(E33*10000)=0,"","  Errore ! Inserire un valore % con al massimo due decimali"),"  Errore ! Inserire un valore % con al massimo due decimali"))</f>
        <v/>
      </c>
      <c r="K33" s="293" t="str">
        <f>LEFT(A33,3)</f>
        <v>LEG</v>
      </c>
      <c r="L33" s="293" t="str">
        <f>RIGHT(A33,3)</f>
        <v>146</v>
      </c>
      <c r="M33" s="293" t="str">
        <f>B33</f>
        <v>PERC</v>
      </c>
      <c r="N33" s="293">
        <f>IF(ISNUMBER(E33),ROUND(E33,4)*100,"")</f>
        <v>0</v>
      </c>
    </row>
    <row r="34" spans="1:14" s="285" customFormat="1" ht="3.95" customHeight="1">
      <c r="A34" s="288"/>
      <c r="B34" s="289"/>
      <c r="C34" s="300"/>
      <c r="D34" s="286"/>
      <c r="E34" s="287"/>
      <c r="F34" s="335"/>
    </row>
    <row r="35" spans="1:14" s="285" customFormat="1" ht="30" customHeight="1">
      <c r="A35" s="288" t="s">
        <v>249</v>
      </c>
      <c r="B35" s="289" t="s">
        <v>234</v>
      </c>
      <c r="C35" s="299" t="s">
        <v>250</v>
      </c>
      <c r="E35" s="297">
        <v>0</v>
      </c>
      <c r="F35" s="292" t="str">
        <f>IF(ISBLANK(E35),"",IF(ISNUMBER(E35),IF(E35-INT(E35)=0,"","  Errore ! Inserire un numero intero senza decimali"),"  Errore ! Inserire un numero intero senza decimali"))</f>
        <v/>
      </c>
      <c r="K35" s="293" t="str">
        <f>LEFT(A35,3)</f>
        <v>LEG</v>
      </c>
      <c r="L35" s="293" t="str">
        <f>RIGHT(A35,3)</f>
        <v>263</v>
      </c>
      <c r="M35" s="293" t="str">
        <f>B35</f>
        <v>INT</v>
      </c>
      <c r="N35" s="293">
        <f>IF(ISNUMBER(E35),ROUND(E35,0),"")</f>
        <v>0</v>
      </c>
    </row>
    <row r="36" spans="1:14" s="285" customFormat="1" ht="3.95" customHeight="1">
      <c r="A36" s="288"/>
      <c r="B36" s="289"/>
      <c r="C36" s="300"/>
      <c r="D36" s="286"/>
      <c r="E36" s="287"/>
      <c r="F36" s="335"/>
    </row>
    <row r="37" spans="1:14" s="285" customFormat="1" ht="30" customHeight="1">
      <c r="A37" s="288" t="s">
        <v>251</v>
      </c>
      <c r="B37" s="289" t="s">
        <v>234</v>
      </c>
      <c r="C37" s="299" t="s">
        <v>252</v>
      </c>
      <c r="E37" s="297">
        <v>0</v>
      </c>
      <c r="F37" s="292" t="str">
        <f>IF(ISBLANK(E37),"",IF(ISNUMBER(E37),IF(E37-INT(E37)=0,"","  Errore ! Inserire un numero intero senza decimali"),"  Errore ! Inserire un numero intero senza decimali"))</f>
        <v/>
      </c>
      <c r="K37" s="293" t="str">
        <f>LEFT(A37,3)</f>
        <v>LEG</v>
      </c>
      <c r="L37" s="293" t="str">
        <f>RIGHT(A37,3)</f>
        <v>290</v>
      </c>
      <c r="M37" s="293" t="str">
        <f>B37</f>
        <v>INT</v>
      </c>
      <c r="N37" s="293">
        <f>IF(ISNUMBER(E37),ROUND(E37,0),"")</f>
        <v>0</v>
      </c>
    </row>
    <row r="38" spans="1:14" s="285" customFormat="1" ht="3.95" customHeight="1">
      <c r="A38" s="298"/>
      <c r="B38" s="336"/>
      <c r="C38" s="286"/>
      <c r="D38" s="286"/>
      <c r="E38" s="287"/>
      <c r="F38" s="335"/>
    </row>
    <row r="39" spans="1:14" s="285" customFormat="1" ht="30" customHeight="1">
      <c r="A39" s="280" t="s">
        <v>253</v>
      </c>
      <c r="B39" s="280"/>
      <c r="C39" s="281" t="s">
        <v>254</v>
      </c>
      <c r="D39" s="282"/>
      <c r="E39" s="283"/>
      <c r="F39" s="335"/>
    </row>
    <row r="40" spans="1:14" s="285" customFormat="1" ht="3.95" customHeight="1">
      <c r="A40" s="288"/>
      <c r="B40" s="289"/>
      <c r="C40" s="286"/>
      <c r="D40" s="286"/>
      <c r="E40" s="287"/>
      <c r="F40" s="335"/>
    </row>
    <row r="41" spans="1:14" s="285" customFormat="1" ht="30" customHeight="1">
      <c r="A41" s="303" t="s">
        <v>255</v>
      </c>
      <c r="B41" s="289" t="s">
        <v>234</v>
      </c>
      <c r="C41" s="290" t="s">
        <v>256</v>
      </c>
      <c r="E41" s="301">
        <f>SUM('[1]1G'!Z31,'[1]1G'!Z32,'[1]1G'!Z35,'[1]1G'!Z36,'[1]1G'!Z52,'[1]1G'!Z53,'[1]1G'!Z56,'[1]1G'!Z57)</f>
        <v>11</v>
      </c>
      <c r="F41" s="292" t="str">
        <f>IF(ISBLANK(E41),"",IF(ISNUMBER(E41),IF(E41-INT(E41)=0,"","  Errore ! Inserire un numero intero senza decimali"),"  Errore ! Inserire un numero intero senza decimali"))</f>
        <v/>
      </c>
      <c r="K41" s="293" t="str">
        <f>LEFT(A41,3)</f>
        <v>ORG</v>
      </c>
      <c r="L41" s="293" t="str">
        <f>RIGHT(A41,3)</f>
        <v>138</v>
      </c>
      <c r="M41" s="293" t="str">
        <f>B41</f>
        <v>INT</v>
      </c>
      <c r="N41" s="293">
        <f>IF(ISNUMBER(E41),ROUND(E41,0),"")</f>
        <v>11</v>
      </c>
    </row>
    <row r="42" spans="1:14" s="285" customFormat="1" ht="3.95" customHeight="1">
      <c r="A42" s="304"/>
      <c r="B42" s="337"/>
      <c r="C42" s="286"/>
      <c r="D42" s="286"/>
      <c r="E42" s="287"/>
      <c r="F42" s="335"/>
    </row>
    <row r="43" spans="1:14" s="285" customFormat="1" ht="30" customHeight="1">
      <c r="A43" s="303" t="s">
        <v>257</v>
      </c>
      <c r="B43" s="289" t="s">
        <v>234</v>
      </c>
      <c r="C43" s="290" t="s">
        <v>258</v>
      </c>
      <c r="E43" s="297">
        <v>2343</v>
      </c>
      <c r="F43" s="292" t="str">
        <f>IF(ISBLANK(E43),"",IF(ISNUMBER(E43),IF(E43-INT(E43)=0,"","  Errore ! Inserire un numero intero senza decimali"),"  Errore ! Inserire un numero intero senza decimali"))</f>
        <v/>
      </c>
      <c r="K43" s="293" t="str">
        <f>LEFT(A43,3)</f>
        <v>ORG</v>
      </c>
      <c r="L43" s="293" t="str">
        <f>RIGHT(A43,3)</f>
        <v>166</v>
      </c>
      <c r="M43" s="293" t="str">
        <f>B43</f>
        <v>INT</v>
      </c>
      <c r="N43" s="293">
        <f>IF(ISNUMBER(E43),ROUND(E43,0),"")</f>
        <v>2343</v>
      </c>
    </row>
    <row r="44" spans="1:14" s="285" customFormat="1" ht="3.95" customHeight="1">
      <c r="A44" s="303"/>
      <c r="B44" s="338"/>
      <c r="C44" s="305"/>
      <c r="D44" s="286"/>
      <c r="E44" s="287"/>
      <c r="F44" s="335"/>
    </row>
    <row r="45" spans="1:14" s="285" customFormat="1" ht="30" customHeight="1">
      <c r="A45" s="303" t="s">
        <v>259</v>
      </c>
      <c r="B45" s="289" t="s">
        <v>234</v>
      </c>
      <c r="C45" s="290" t="s">
        <v>260</v>
      </c>
      <c r="E45" s="301">
        <f>SUM('[1]1G'!Z39,'[1]1G'!Z40,'[1]1G'!Z43,'[1]1G'!Z44,'[1]1G'!Z60,'[1]1G'!Z61,'[1]1G'!Z64,'[1]1G'!Z65)</f>
        <v>7</v>
      </c>
      <c r="F45" s="292" t="str">
        <f>IF(ISBLANK(E45),"",IF(ISNUMBER(E45),IF(E45-INT(E45)=0,"","  Errore ! Inserire un numero intero senza decimali"),"  Errore ! Inserire un numero intero senza decimali"))</f>
        <v/>
      </c>
      <c r="K45" s="293" t="str">
        <f>LEFT(A45,3)</f>
        <v>ORG</v>
      </c>
      <c r="L45" s="293" t="str">
        <f>RIGHT(A45,3)</f>
        <v>132</v>
      </c>
      <c r="M45" s="293" t="str">
        <f>B45</f>
        <v>INT</v>
      </c>
      <c r="N45" s="293">
        <f>IF(ISNUMBER(E45),ROUND(E45,0),"")</f>
        <v>7</v>
      </c>
    </row>
    <row r="46" spans="1:14" s="285" customFormat="1" ht="3.95" customHeight="1">
      <c r="A46" s="304"/>
      <c r="B46" s="337"/>
      <c r="C46" s="286"/>
      <c r="D46" s="286"/>
      <c r="E46" s="287"/>
      <c r="F46" s="335"/>
    </row>
    <row r="47" spans="1:14" s="285" customFormat="1" ht="30" customHeight="1">
      <c r="A47" s="303" t="s">
        <v>261</v>
      </c>
      <c r="B47" s="289" t="s">
        <v>234</v>
      </c>
      <c r="C47" s="290" t="s">
        <v>262</v>
      </c>
      <c r="E47" s="297">
        <v>2421</v>
      </c>
      <c r="F47" s="292" t="str">
        <f>IF(ISBLANK(E47),"",IF(ISNUMBER(E47),IF(E47-INT(E47)=0,"","  Errore ! Inserire un numero intero senza decimali"),"  Errore ! Inserire un numero intero senza decimali"))</f>
        <v/>
      </c>
      <c r="K47" s="293" t="str">
        <f>LEFT(A47,3)</f>
        <v>ORG</v>
      </c>
      <c r="L47" s="293" t="str">
        <f>RIGHT(A47,3)</f>
        <v>143</v>
      </c>
      <c r="M47" s="293" t="str">
        <f>B47</f>
        <v>INT</v>
      </c>
      <c r="N47" s="293">
        <f>IF(ISNUMBER(E47),ROUND(E47,0),"")</f>
        <v>2421</v>
      </c>
    </row>
    <row r="48" spans="1:14" s="285" customFormat="1" ht="3.95" customHeight="1">
      <c r="A48" s="303"/>
      <c r="B48" s="338"/>
      <c r="C48" s="300"/>
      <c r="D48" s="286"/>
      <c r="E48" s="287"/>
      <c r="F48" s="335"/>
    </row>
    <row r="49" spans="1:14" s="285" customFormat="1" ht="30" customHeight="1">
      <c r="A49" s="303" t="s">
        <v>263</v>
      </c>
      <c r="B49" s="289" t="s">
        <v>234</v>
      </c>
      <c r="C49" s="290" t="s">
        <v>264</v>
      </c>
      <c r="E49" s="301">
        <f>SUM('[1]1G'!Z47,'[1]1G'!Z48,'[1]1G'!Z68,'[1]1G'!Z69)</f>
        <v>55</v>
      </c>
      <c r="F49" s="292" t="str">
        <f>IF(ISBLANK(E49),"",IF(ISNUMBER(E49),IF(E49-INT(E49)=0,"","  Errore ! Inserire un numero intero senza decimali"),"  Errore ! Inserire un numero intero senza decimali"))</f>
        <v/>
      </c>
      <c r="K49" s="293" t="str">
        <f>LEFT(A49,3)</f>
        <v>ORG</v>
      </c>
      <c r="L49" s="293" t="str">
        <f>RIGHT(A49,3)</f>
        <v>202</v>
      </c>
      <c r="M49" s="293" t="str">
        <f>B49</f>
        <v>INT</v>
      </c>
      <c r="N49" s="293">
        <f>IF(ISNUMBER(E49),ROUND(E49,0),"")</f>
        <v>55</v>
      </c>
    </row>
    <row r="50" spans="1:14" s="285" customFormat="1" ht="3.95" customHeight="1">
      <c r="A50" s="303"/>
      <c r="B50" s="338"/>
      <c r="C50" s="286"/>
      <c r="D50" s="286"/>
      <c r="E50" s="287"/>
      <c r="F50" s="335"/>
    </row>
    <row r="51" spans="1:14" s="285" customFormat="1" ht="30" customHeight="1">
      <c r="A51" s="303" t="s">
        <v>265</v>
      </c>
      <c r="B51" s="289" t="s">
        <v>234</v>
      </c>
      <c r="C51" s="290" t="s">
        <v>266</v>
      </c>
      <c r="E51" s="297">
        <v>2805</v>
      </c>
      <c r="F51" s="292" t="str">
        <f>IF(ISBLANK(E51),"",IF(ISNUMBER(E51),IF(E51-INT(E51)=0,"","  Errore ! Inserire un numero intero senza decimali"),"  Errore ! Inserire un numero intero senza decimali"))</f>
        <v/>
      </c>
      <c r="K51" s="293" t="str">
        <f>LEFT(A51,3)</f>
        <v>ORG</v>
      </c>
      <c r="L51" s="293" t="str">
        <f>RIGHT(A51,3)</f>
        <v>130</v>
      </c>
      <c r="M51" s="293" t="str">
        <f>B51</f>
        <v>INT</v>
      </c>
      <c r="N51" s="293">
        <f>IF(ISNUMBER(E51),ROUND(E51,0),"")</f>
        <v>2805</v>
      </c>
    </row>
    <row r="52" spans="1:14" s="285" customFormat="1" ht="3.95" customHeight="1">
      <c r="A52" s="303"/>
      <c r="B52" s="338"/>
      <c r="C52" s="300"/>
      <c r="D52" s="286"/>
      <c r="E52" s="287"/>
      <c r="F52" s="335"/>
    </row>
    <row r="53" spans="1:14" s="285" customFormat="1" ht="30" customHeight="1">
      <c r="A53" s="303" t="s">
        <v>294</v>
      </c>
      <c r="B53" s="289" t="s">
        <v>234</v>
      </c>
      <c r="C53" s="290" t="s">
        <v>295</v>
      </c>
      <c r="E53" s="297"/>
      <c r="F53" s="292" t="str">
        <f>IF(ISBLANK(E53),"",IF(ISNUMBER(E53),IF(E53-INT(E53)=0,"","  Errore ! Inserire un numero intero senza decimali"),"  Errore ! Inserire un numero intero senza decimali"))</f>
        <v/>
      </c>
      <c r="K53" s="293" t="str">
        <f>LEFT(A53,3)</f>
        <v>ORG</v>
      </c>
      <c r="L53" s="293" t="str">
        <f>RIGHT(A53,3)</f>
        <v>301</v>
      </c>
      <c r="M53" s="293" t="str">
        <f>B53</f>
        <v>INT</v>
      </c>
      <c r="N53" s="293" t="str">
        <f>IF(ISNUMBER(E53),ROUND(E53,0),"")</f>
        <v/>
      </c>
    </row>
    <row r="54" spans="1:14" s="285" customFormat="1" ht="3.95" customHeight="1">
      <c r="A54" s="303"/>
      <c r="B54" s="338"/>
      <c r="C54" s="305"/>
      <c r="D54" s="286"/>
      <c r="E54" s="287"/>
      <c r="F54" s="335"/>
    </row>
    <row r="55" spans="1:14" s="285" customFormat="1" ht="30" customHeight="1">
      <c r="A55" s="303" t="s">
        <v>296</v>
      </c>
      <c r="B55" s="289" t="s">
        <v>234</v>
      </c>
      <c r="C55" s="290" t="s">
        <v>297</v>
      </c>
      <c r="E55" s="297"/>
      <c r="F55" s="292" t="str">
        <f>IF(ISBLANK(E55),"",IF(ISNUMBER(E55),IF(E55-INT(E55)=0,"","  Errore ! Inserire un numero intero senza decimali"),"  Errore ! Inserire un numero intero senza decimali"))</f>
        <v/>
      </c>
      <c r="K55" s="293" t="str">
        <f>LEFT(A55,3)</f>
        <v>ORG</v>
      </c>
      <c r="L55" s="293" t="str">
        <f>RIGHT(A55,3)</f>
        <v>302</v>
      </c>
      <c r="M55" s="293" t="str">
        <f>B55</f>
        <v>INT</v>
      </c>
      <c r="N55" s="293" t="str">
        <f>IF(ISNUMBER(E55),ROUND(E55,0),"")</f>
        <v/>
      </c>
    </row>
    <row r="56" spans="1:14" s="285" customFormat="1" ht="3.95" customHeight="1">
      <c r="A56" s="339"/>
      <c r="B56" s="340"/>
      <c r="C56" s="305"/>
      <c r="D56" s="286"/>
      <c r="E56" s="287"/>
      <c r="F56" s="335"/>
    </row>
    <row r="57" spans="1:14" s="285" customFormat="1" ht="30" customHeight="1">
      <c r="A57" s="303" t="s">
        <v>267</v>
      </c>
      <c r="B57" s="289" t="s">
        <v>234</v>
      </c>
      <c r="C57" s="290" t="s">
        <v>268</v>
      </c>
      <c r="E57" s="297"/>
      <c r="F57" s="292" t="str">
        <f>IF(ISBLANK(E57),"",IF(ISNUMBER(E57),IF(E57-INT(E57)=0,"","  Errore ! Inserire un numero intero senza decimali"),"  Errore ! Inserire un numero intero senza decimali"))</f>
        <v/>
      </c>
      <c r="K57" s="293" t="str">
        <f>LEFT(A57,3)</f>
        <v>ORG</v>
      </c>
      <c r="L57" s="293" t="str">
        <f>RIGHT(A57,3)</f>
        <v>271</v>
      </c>
      <c r="M57" s="293" t="str">
        <f>B57</f>
        <v>INT</v>
      </c>
      <c r="N57" s="293" t="str">
        <f>IF(ISNUMBER(E57),ROUND(E57,0),"")</f>
        <v/>
      </c>
    </row>
    <row r="58" spans="1:14" s="285" customFormat="1" ht="3.95" customHeight="1">
      <c r="A58" s="303"/>
      <c r="B58" s="338"/>
      <c r="C58" s="305"/>
      <c r="D58" s="286"/>
      <c r="E58" s="287"/>
      <c r="F58" s="335"/>
    </row>
    <row r="59" spans="1:14" s="285" customFormat="1" ht="30" customHeight="1">
      <c r="A59" s="303" t="s">
        <v>269</v>
      </c>
      <c r="B59" s="289" t="s">
        <v>234</v>
      </c>
      <c r="C59" s="290" t="s">
        <v>270</v>
      </c>
      <c r="E59" s="297"/>
      <c r="F59" s="292" t="str">
        <f>IF(ISBLANK(E59),"",IF(ISNUMBER(E59),IF(E59-INT(E59)=0,"","  Errore ! Inserire un numero intero senza decimali"),"  Errore ! Inserire un numero intero senza decimali"))</f>
        <v/>
      </c>
      <c r="K59" s="293" t="str">
        <f>LEFT(A59,3)</f>
        <v>ORG</v>
      </c>
      <c r="L59" s="293" t="str">
        <f>RIGHT(A59,3)</f>
        <v>272</v>
      </c>
      <c r="M59" s="293" t="str">
        <f>B59</f>
        <v>INT</v>
      </c>
      <c r="N59" s="293" t="str">
        <f>IF(ISNUMBER(E59),ROUND(E59,0),"")</f>
        <v/>
      </c>
    </row>
    <row r="60" spans="1:14" s="285" customFormat="1" ht="3.95" customHeight="1">
      <c r="A60" s="288"/>
      <c r="B60" s="289"/>
      <c r="C60" s="300"/>
      <c r="D60" s="286"/>
      <c r="E60" s="287"/>
      <c r="F60" s="335"/>
    </row>
    <row r="61" spans="1:14" s="285" customFormat="1" ht="30" customHeight="1">
      <c r="A61" s="280" t="s">
        <v>271</v>
      </c>
      <c r="B61" s="280"/>
      <c r="C61" s="281" t="s">
        <v>272</v>
      </c>
      <c r="D61" s="282"/>
      <c r="E61" s="283"/>
      <c r="F61" s="335"/>
    </row>
    <row r="62" spans="1:14" s="285" customFormat="1" ht="3.95" customHeight="1">
      <c r="A62" s="286"/>
      <c r="B62" s="333"/>
      <c r="C62" s="286"/>
      <c r="D62" s="286"/>
      <c r="E62" s="287"/>
      <c r="F62" s="335"/>
    </row>
    <row r="63" spans="1:14" s="306" customFormat="1" ht="30" customHeight="1">
      <c r="A63" s="288" t="s">
        <v>273</v>
      </c>
      <c r="B63" s="289" t="s">
        <v>234</v>
      </c>
      <c r="C63" s="299" t="s">
        <v>274</v>
      </c>
      <c r="E63" s="297">
        <v>79178</v>
      </c>
      <c r="F63" s="292" t="str">
        <f>IF(ISBLANK(E63),"",IF(ISNUMBER(E63),IF(E63-INT(E63)=0,"","  Errore ! Inserire un numero intero senza decimali"),"  Errore ! Inserire un numero intero senza decimali"))</f>
        <v/>
      </c>
      <c r="G63" s="285"/>
      <c r="H63" s="285"/>
      <c r="I63" s="285"/>
      <c r="J63" s="285"/>
      <c r="K63" s="293" t="str">
        <f>LEFT(A63,3)</f>
        <v>PRD</v>
      </c>
      <c r="L63" s="293" t="str">
        <f>RIGHT(A63,3)</f>
        <v>137</v>
      </c>
      <c r="M63" s="293" t="str">
        <f>B63</f>
        <v>INT</v>
      </c>
      <c r="N63" s="293">
        <f>IF(ISNUMBER(E63),ROUND(E63,0),"")</f>
        <v>79178</v>
      </c>
    </row>
    <row r="64" spans="1:14" s="306" customFormat="1" ht="3.95" customHeight="1">
      <c r="A64" s="288"/>
      <c r="B64" s="289"/>
      <c r="C64" s="300"/>
      <c r="D64" s="300"/>
      <c r="E64" s="307"/>
      <c r="F64" s="341"/>
    </row>
    <row r="65" spans="1:14" s="306" customFormat="1" ht="30" customHeight="1">
      <c r="A65" s="288" t="s">
        <v>275</v>
      </c>
      <c r="B65" s="289" t="s">
        <v>234</v>
      </c>
      <c r="C65" s="299" t="s">
        <v>276</v>
      </c>
      <c r="E65" s="297">
        <v>0</v>
      </c>
      <c r="F65" s="292" t="str">
        <f>IF(ISBLANK(E65),"",IF(ISNUMBER(E65),IF(E65-INT(E65)=0,"","  Errore ! Inserire un numero intero senza decimali"),"  Errore ! Inserire un numero intero senza decimali"))</f>
        <v/>
      </c>
      <c r="G65" s="285"/>
      <c r="H65" s="285"/>
      <c r="I65" s="285"/>
      <c r="J65" s="285"/>
      <c r="K65" s="293" t="str">
        <f>LEFT(A65,3)</f>
        <v>PRD</v>
      </c>
      <c r="L65" s="293" t="str">
        <f>RIGHT(A65,3)</f>
        <v>115</v>
      </c>
      <c r="M65" s="293" t="str">
        <f>B65</f>
        <v>INT</v>
      </c>
      <c r="N65" s="293">
        <f>IF(ISNUMBER(E65),ROUND(E65,0),"")</f>
        <v>0</v>
      </c>
    </row>
    <row r="66" spans="1:14" s="306" customFormat="1" ht="3.95" customHeight="1">
      <c r="A66" s="288"/>
      <c r="B66" s="289"/>
      <c r="C66" s="300"/>
      <c r="D66" s="300"/>
      <c r="E66" s="307"/>
      <c r="F66" s="341"/>
    </row>
    <row r="67" spans="1:14" s="306" customFormat="1" ht="30" customHeight="1">
      <c r="A67" s="288" t="s">
        <v>277</v>
      </c>
      <c r="B67" s="289" t="s">
        <v>222</v>
      </c>
      <c r="C67" s="299" t="s">
        <v>278</v>
      </c>
      <c r="E67" s="291" t="s">
        <v>224</v>
      </c>
      <c r="F67" s="292" t="str">
        <f>IF(AND(LEN(E67)=1,OR(UPPER(E67)="N",UPPER(E67)="S")),"",IF(ISBLANK(E67),"","  Errore ! Inserire S o N"))</f>
        <v/>
      </c>
      <c r="G67" s="285"/>
      <c r="H67" s="285"/>
      <c r="I67" s="285"/>
      <c r="J67" s="285"/>
      <c r="K67" s="293" t="str">
        <f>LEFT(A67,3)</f>
        <v>PRD</v>
      </c>
      <c r="L67" s="293" t="str">
        <f>RIGHT(A67,3)</f>
        <v>159</v>
      </c>
      <c r="M67" s="293" t="str">
        <f>B67</f>
        <v>FLAG</v>
      </c>
      <c r="N67" s="293" t="str">
        <f>IF(AND(LEN(E67)=1,OR(UPPER(E67)="N",UPPER(E67)="S")),UPPER(E67),"")</f>
        <v>S</v>
      </c>
    </row>
    <row r="68" spans="1:14" s="306" customFormat="1" ht="3.95" customHeight="1">
      <c r="A68" s="288"/>
      <c r="B68" s="289"/>
      <c r="C68" s="300"/>
      <c r="D68" s="300"/>
      <c r="E68" s="307"/>
      <c r="F68" s="341"/>
    </row>
    <row r="69" spans="1:14" s="306" customFormat="1" ht="30" customHeight="1">
      <c r="A69" s="288" t="s">
        <v>279</v>
      </c>
      <c r="B69" s="289" t="s">
        <v>222</v>
      </c>
      <c r="C69" s="299" t="s">
        <v>280</v>
      </c>
      <c r="E69" s="291" t="s">
        <v>224</v>
      </c>
      <c r="F69" s="292" t="str">
        <f>IF(AND(LEN(E69)=1,OR(UPPER(E69)="N",UPPER(E69)="S")),"",IF(ISBLANK(E69),"","  Errore ! Inserire S o N"))</f>
        <v/>
      </c>
      <c r="G69" s="285"/>
      <c r="H69" s="285"/>
      <c r="I69" s="285"/>
      <c r="J69" s="285"/>
      <c r="K69" s="293" t="str">
        <f>LEFT(A69,3)</f>
        <v>PRD</v>
      </c>
      <c r="L69" s="293" t="str">
        <f>RIGHT(A69,3)</f>
        <v>273</v>
      </c>
      <c r="M69" s="293" t="str">
        <f>B69</f>
        <v>FLAG</v>
      </c>
      <c r="N69" s="293" t="str">
        <f>IF(AND(LEN(E69)=1,OR(UPPER(E69)="N",UPPER(E69)="S")),UPPER(E69),"")</f>
        <v>S</v>
      </c>
    </row>
    <row r="70" spans="1:14" s="306" customFormat="1" ht="3.95" customHeight="1">
      <c r="A70" s="288"/>
      <c r="B70" s="289"/>
      <c r="C70" s="300"/>
      <c r="D70" s="300"/>
      <c r="E70" s="307"/>
      <c r="F70" s="341"/>
    </row>
    <row r="71" spans="1:14" s="306" customFormat="1" ht="30" customHeight="1">
      <c r="A71" s="288" t="s">
        <v>281</v>
      </c>
      <c r="B71" s="289" t="s">
        <v>222</v>
      </c>
      <c r="C71" s="299" t="s">
        <v>282</v>
      </c>
      <c r="E71" s="291" t="s">
        <v>224</v>
      </c>
      <c r="F71" s="292" t="str">
        <f>IF(AND(LEN(E71)=1,OR(UPPER(E71)="N",UPPER(E71)="S")),"",IF(ISBLANK(E71),"","  Errore ! Inserire S o N"))</f>
        <v/>
      </c>
      <c r="G71" s="285"/>
      <c r="H71" s="285"/>
      <c r="I71" s="285"/>
      <c r="J71" s="285"/>
      <c r="K71" s="293" t="str">
        <f>LEFT(A71,3)</f>
        <v>PRD</v>
      </c>
      <c r="L71" s="293" t="str">
        <f>RIGHT(A71,3)</f>
        <v>274</v>
      </c>
      <c r="M71" s="293" t="str">
        <f>B71</f>
        <v>FLAG</v>
      </c>
      <c r="N71" s="293" t="str">
        <f>IF(AND(LEN(E71)=1,OR(UPPER(E71)="N",UPPER(E71)="S")),UPPER(E71),"")</f>
        <v>S</v>
      </c>
    </row>
    <row r="72" spans="1:14" s="306" customFormat="1" ht="3.95" customHeight="1">
      <c r="A72" s="288"/>
      <c r="B72" s="289"/>
      <c r="C72" s="300"/>
      <c r="D72" s="300"/>
      <c r="E72" s="307"/>
      <c r="F72" s="341"/>
    </row>
    <row r="73" spans="1:14" s="306" customFormat="1" ht="30" customHeight="1">
      <c r="A73" s="288" t="s">
        <v>283</v>
      </c>
      <c r="B73" s="289" t="s">
        <v>222</v>
      </c>
      <c r="C73" s="299" t="s">
        <v>284</v>
      </c>
      <c r="E73" s="291" t="s">
        <v>227</v>
      </c>
      <c r="F73" s="292" t="str">
        <f>IF(AND(LEN(E73)=1,OR(UPPER(E73)="N",UPPER(E73)="S")),"",IF(ISBLANK(E73),"","  Errore ! Inserire S o N"))</f>
        <v/>
      </c>
      <c r="G73" s="285"/>
      <c r="H73" s="285"/>
      <c r="I73" s="285"/>
      <c r="J73" s="285"/>
      <c r="K73" s="293" t="str">
        <f>LEFT(A73,3)</f>
        <v>PRD</v>
      </c>
      <c r="L73" s="293" t="str">
        <f>RIGHT(A73,3)</f>
        <v>275</v>
      </c>
      <c r="M73" s="293" t="str">
        <f>B73</f>
        <v>FLAG</v>
      </c>
      <c r="N73" s="293" t="str">
        <f>IF(AND(LEN(E73)=1,OR(UPPER(E73)="N",UPPER(E73)="S")),UPPER(E73),"")</f>
        <v>N</v>
      </c>
    </row>
    <row r="74" spans="1:14" s="306" customFormat="1" ht="3.95" customHeight="1">
      <c r="A74" s="288"/>
      <c r="B74" s="289"/>
      <c r="C74" s="300"/>
      <c r="D74" s="300"/>
      <c r="E74" s="307"/>
      <c r="F74" s="342"/>
    </row>
    <row r="75" spans="1:14" s="285" customFormat="1" ht="30" customHeight="1">
      <c r="A75" s="280" t="s">
        <v>285</v>
      </c>
      <c r="B75" s="280"/>
      <c r="C75" s="281" t="s">
        <v>286</v>
      </c>
      <c r="D75" s="282"/>
      <c r="E75" s="283"/>
      <c r="F75" s="332"/>
    </row>
    <row r="76" spans="1:14" s="285" customFormat="1" ht="3.95" customHeight="1">
      <c r="A76" s="309"/>
      <c r="B76" s="343"/>
      <c r="C76" s="286"/>
      <c r="D76" s="286"/>
      <c r="E76" s="287"/>
      <c r="F76" s="332"/>
    </row>
    <row r="77" spans="1:14" s="285" customFormat="1">
      <c r="A77" s="288" t="s">
        <v>287</v>
      </c>
      <c r="B77" s="289" t="s">
        <v>288</v>
      </c>
      <c r="C77" s="286" t="s">
        <v>289</v>
      </c>
      <c r="E77" s="287"/>
      <c r="F77" s="290"/>
      <c r="K77" s="293" t="str">
        <f>LEFT(A77,3)</f>
        <v>INF</v>
      </c>
      <c r="L77" s="293" t="str">
        <f>RIGHT(A77,3)</f>
        <v>209</v>
      </c>
      <c r="M77" s="293" t="str">
        <f>B77</f>
        <v>NOTE</v>
      </c>
      <c r="N77" s="285" t="str">
        <f>IF(ISBLANK(C78),"",LEFT(C78,1500))</f>
        <v/>
      </c>
    </row>
    <row r="78" spans="1:14" s="285" customFormat="1" ht="45" customHeight="1">
      <c r="A78" s="310"/>
      <c r="B78" s="344"/>
      <c r="C78" s="311"/>
      <c r="D78" s="312"/>
      <c r="E78" s="313"/>
      <c r="F78" s="345" t="str">
        <f>IF(LEN(C78)&gt;1500,"Attenzione, è stato superato il numero massimo di 1500 caratteri","")</f>
        <v/>
      </c>
    </row>
    <row r="79" spans="1:14">
      <c r="A79" s="315"/>
      <c r="B79" s="346"/>
      <c r="C79" s="316"/>
      <c r="D79" s="316"/>
      <c r="E79" s="317"/>
    </row>
    <row r="80" spans="1:14">
      <c r="A80" s="288" t="s">
        <v>290</v>
      </c>
      <c r="B80" s="289" t="s">
        <v>288</v>
      </c>
      <c r="C80" s="286" t="s">
        <v>291</v>
      </c>
      <c r="E80" s="287"/>
      <c r="F80" s="290"/>
      <c r="G80" s="285"/>
      <c r="H80" s="285"/>
      <c r="I80" s="285"/>
      <c r="J80" s="285"/>
      <c r="K80" s="293" t="str">
        <f>LEFT(A80,3)</f>
        <v>INF</v>
      </c>
      <c r="L80" s="293" t="str">
        <f>RIGHT(A80,3)</f>
        <v>127</v>
      </c>
      <c r="M80" s="293" t="str">
        <f>B80</f>
        <v>NOTE</v>
      </c>
      <c r="N80" s="285" t="str">
        <f>IF(ISBLANK(C81),"",LEFT(C81,1500))</f>
        <v/>
      </c>
    </row>
    <row r="81" spans="1:11" ht="45" customHeight="1">
      <c r="A81" s="319"/>
      <c r="B81" s="347"/>
      <c r="C81" s="311"/>
      <c r="D81" s="312"/>
      <c r="E81" s="313"/>
      <c r="F81" s="345" t="str">
        <f>IF(LEN(C81)&gt;1500,"Attenzione, è stato superato il numero massimo di 1500 caratteri","")</f>
        <v/>
      </c>
      <c r="K81" s="320" t="s">
        <v>88</v>
      </c>
    </row>
  </sheetData>
  <sheetCalcPr fullCalcOnLoad="1"/>
  <sheetProtection password="EA98" sheet="1" objects="1" scenarios="1"/>
  <mergeCells count="5">
    <mergeCell ref="F2:F3"/>
    <mergeCell ref="F4:F5"/>
    <mergeCell ref="F6:F9"/>
    <mergeCell ref="C78:E78"/>
    <mergeCell ref="C81:E81"/>
  </mergeCells>
  <dataValidations count="5">
    <dataValidation type="custom" operator="lessThan" allowBlank="1" showInputMessage="1" showErrorMessage="1" errorTitle="Errore di digitazione" error="Inserire solo valori percentuali con al massimo due cifre decimali e chiudere con il simbolo %." sqref="E33">
      <formula1>OR(E33=0,E33-INT(E33*10000)/10000=0)</formula1>
    </dataValidation>
    <dataValidation type="whole" operator="lessThan" allowBlank="1" showInputMessage="1" showErrorMessage="1" errorTitle="Errore di digitazione" error="Inserire solo numeri interi o lasciare vuoto." sqref="E21 E25 E27 E29 E31 E35 E37 E41 E45 E49 E53 E57 E43 E47 E51 E55 E59 E63 E65">
      <formula1>100000000000000</formula1>
    </dataValidation>
    <dataValidation type="date" allowBlank="1" showInputMessage="1" showErrorMessage="1" errorTitle="Errore di digitazione" error="Digitare una data valida nel formato gg/mm/aaaa" sqref="E17 E19">
      <formula1>42005</formula1>
      <formula2>TODAY()</formula2>
    </dataValidation>
    <dataValidation type="list" allowBlank="1" showDropDown="1" showInputMessage="1" showErrorMessage="1" errorTitle="Errore di digitazione" error="Digitare 'S' o 'N' o lasciare in bianco" sqref="E15 E13 E67 E69 E71 E73">
      <formula1>"s,n,S,N"</formula1>
    </dataValidation>
    <dataValidation type="textLength" allowBlank="1" showInputMessage="1" showErrorMessage="1" error="Inserire massimo 1500 caratteri" sqref="C81:E81 C78:E78">
      <formula1>0</formula1>
      <formula2>1500</formula2>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sheetPr codeName="Foglio90"/>
  <dimension ref="A1:N89"/>
  <sheetViews>
    <sheetView topLeftCell="A4" zoomScale="81" zoomScaleNormal="81" workbookViewId="0">
      <selection activeCell="C8" sqref="C8"/>
    </sheetView>
  </sheetViews>
  <sheetFormatPr defaultColWidth="11" defaultRowHeight="15"/>
  <cols>
    <col min="1" max="2" width="8.5703125" style="321" customWidth="1"/>
    <col min="3" max="3" width="153.85546875" style="279" customWidth="1"/>
    <col min="4" max="4" width="2.42578125" style="279" customWidth="1"/>
    <col min="5" max="5" width="15.42578125" style="322" bestFit="1" customWidth="1"/>
    <col min="6" max="6" width="43.5703125" style="331" customWidth="1"/>
    <col min="7" max="10" width="11" style="279"/>
    <col min="11" max="14" width="11" style="279" hidden="1" customWidth="1"/>
    <col min="15" max="16384" width="11" style="279"/>
  </cols>
  <sheetData>
    <row r="1" spans="1:14" s="242" customFormat="1" ht="45" customHeight="1" thickBot="1">
      <c r="A1" s="237" t="s">
        <v>210</v>
      </c>
      <c r="B1" s="237"/>
      <c r="C1" s="239"/>
      <c r="D1" s="239"/>
      <c r="E1" s="240"/>
      <c r="F1" s="241" t="s">
        <v>211</v>
      </c>
      <c r="H1" s="349" t="s">
        <v>140</v>
      </c>
    </row>
    <row r="2" spans="1:14" s="242" customFormat="1" ht="41.45" customHeight="1">
      <c r="A2" s="244" t="s">
        <v>212</v>
      </c>
      <c r="B2" s="244"/>
      <c r="C2" s="246"/>
      <c r="D2" s="247"/>
      <c r="E2" s="248"/>
      <c r="F2" s="249" t="str">
        <f>IF(AND(ISBLANK($E$21),OR(SUMIF([1]t1!O$1:O$65536,$H$1,[1]t1!L$1:L$65536)+SUMIF([1]t1!O$1:O$65536,$H$1,[1]t1!M$1:M$65536)&gt;0, SUMIF([1]t12!L$1:L$65536,$H$1,[1]t12!C$1:C$65536)&gt;0)),"Attenzione: è necessario compilare la domanda GEN195 !!!","OK")</f>
        <v>OK</v>
      </c>
    </row>
    <row r="3" spans="1:14" s="256" customFormat="1" ht="30" customHeight="1" thickBot="1">
      <c r="A3" s="250"/>
      <c r="B3" s="350"/>
      <c r="C3" s="252"/>
      <c r="D3" s="253"/>
      <c r="E3" s="254"/>
      <c r="F3" s="255"/>
    </row>
    <row r="4" spans="1:14" s="242" customFormat="1" ht="16.5" customHeight="1">
      <c r="A4" s="257"/>
      <c r="B4" s="257"/>
      <c r="C4" s="258"/>
      <c r="D4" s="258"/>
      <c r="E4" s="258"/>
      <c r="F4" s="259" t="s">
        <v>213</v>
      </c>
    </row>
    <row r="5" spans="1:14" s="242" customFormat="1" ht="20.25" customHeight="1" thickBot="1">
      <c r="A5" s="260" t="str">
        <f>[1]t1!A1</f>
        <v>COMPARTO SERVIZIO SANITARIO NAZIONALE - anno 2016</v>
      </c>
      <c r="B5" s="260"/>
      <c r="C5" s="261"/>
      <c r="D5" s="262"/>
      <c r="E5" s="262"/>
      <c r="F5" s="263"/>
    </row>
    <row r="6" spans="1:14" s="265" customFormat="1" ht="20.25" customHeight="1">
      <c r="A6" s="260"/>
      <c r="B6" s="260"/>
      <c r="C6" s="261"/>
      <c r="D6" s="262"/>
      <c r="E6" s="262"/>
      <c r="F6" s="264" t="str">
        <f>IF(AND(ISBLANK(E17),ISBLANK(E19)),"OK",IF(AND(OR(ISBLANK(E17),YEAR(E17)&gt;[1]t1!M1-1),OR(ISBLANK(E19),YEAR(E19)&gt;[1]t1!M1-1)),"OK","Attenzione: almeno una data di certificazione è antececedente l'1 gennaio dell'anno di riferimento, è necessario giustificare"))</f>
        <v>OK</v>
      </c>
    </row>
    <row r="7" spans="1:14" s="265" customFormat="1" ht="65.25" customHeight="1">
      <c r="A7" s="266"/>
      <c r="B7" s="266"/>
      <c r="C7" s="267"/>
      <c r="D7" s="267"/>
      <c r="E7" s="268"/>
      <c r="F7" s="269"/>
    </row>
    <row r="8" spans="1:14" s="265" customFormat="1" ht="30.75" customHeight="1">
      <c r="A8" s="270"/>
      <c r="B8" s="270"/>
      <c r="C8" s="271" t="s">
        <v>298</v>
      </c>
      <c r="F8" s="269"/>
      <c r="N8" s="272" t="s">
        <v>215</v>
      </c>
    </row>
    <row r="9" spans="1:14" s="265" customFormat="1" ht="30.75" customHeight="1" thickBot="1">
      <c r="A9" s="270"/>
      <c r="B9" s="270"/>
      <c r="C9" s="267"/>
      <c r="D9" s="267"/>
      <c r="E9" s="273"/>
      <c r="F9" s="255"/>
      <c r="N9" s="274">
        <f>(COUNTIF(E:E,"&lt;&gt;"&amp;"")+COUNTIF(C86,"&lt;&gt;"&amp;"")+COUNTIF(C89,"&lt;&gt;"&amp;""))</f>
        <v>29</v>
      </c>
    </row>
    <row r="10" spans="1:14" ht="3.95" customHeight="1">
      <c r="A10" s="275"/>
      <c r="B10" s="275"/>
      <c r="C10" s="276"/>
      <c r="D10" s="275"/>
      <c r="E10" s="277"/>
      <c r="F10" s="351"/>
    </row>
    <row r="11" spans="1:14" s="285" customFormat="1" ht="30" customHeight="1">
      <c r="A11" s="280" t="s">
        <v>216</v>
      </c>
      <c r="B11" s="280"/>
      <c r="C11" s="281" t="s">
        <v>217</v>
      </c>
      <c r="D11" s="282"/>
      <c r="E11" s="283"/>
      <c r="F11" s="351"/>
      <c r="K11" s="272" t="s">
        <v>218</v>
      </c>
      <c r="L11" s="272" t="s">
        <v>219</v>
      </c>
      <c r="M11" s="272" t="s">
        <v>220</v>
      </c>
      <c r="N11" s="272" t="s">
        <v>14</v>
      </c>
    </row>
    <row r="12" spans="1:14" s="285" customFormat="1" ht="3.95" customHeight="1">
      <c r="A12" s="286"/>
      <c r="B12" s="286"/>
      <c r="C12" s="286"/>
      <c r="D12" s="286"/>
      <c r="E12" s="287"/>
      <c r="F12" s="332"/>
    </row>
    <row r="13" spans="1:14" s="285" customFormat="1" ht="30" customHeight="1">
      <c r="A13" s="288" t="s">
        <v>221</v>
      </c>
      <c r="B13" s="289" t="s">
        <v>222</v>
      </c>
      <c r="C13" s="290" t="s">
        <v>223</v>
      </c>
      <c r="E13" s="291" t="s">
        <v>224</v>
      </c>
      <c r="F13" s="292" t="str">
        <f>IF(AND(LEN(E13)=1,OR(UPPER(E13)="N",UPPER(E13)="S")),"",IF(ISBLANK(E13),"","  Errore ! Inserire S o N"))</f>
        <v/>
      </c>
      <c r="K13" s="293" t="str">
        <f>LEFT(A13,3)</f>
        <v>GEN</v>
      </c>
      <c r="L13" s="293" t="str">
        <f>RIGHT(A13,3)</f>
        <v>172</v>
      </c>
      <c r="M13" s="293" t="str">
        <f>B13</f>
        <v>FLAG</v>
      </c>
      <c r="N13" s="293" t="str">
        <f>IF(AND(LEN(E13)=1,OR(UPPER(E13)="N",UPPER(E13)="S")),UPPER(E13),"")</f>
        <v>S</v>
      </c>
    </row>
    <row r="14" spans="1:14" s="285" customFormat="1" ht="3.95" customHeight="1">
      <c r="A14" s="288"/>
      <c r="B14" s="288"/>
      <c r="C14" s="286"/>
      <c r="D14" s="286"/>
      <c r="E14" s="287"/>
      <c r="F14" s="335"/>
    </row>
    <row r="15" spans="1:14" s="285" customFormat="1" ht="30" customHeight="1">
      <c r="A15" s="288" t="s">
        <v>225</v>
      </c>
      <c r="B15" s="289" t="s">
        <v>222</v>
      </c>
      <c r="C15" s="290" t="s">
        <v>226</v>
      </c>
      <c r="E15" s="291" t="s">
        <v>227</v>
      </c>
      <c r="F15" s="292" t="str">
        <f>IF(AND(LEN(E15)=1,OR(UPPER(E15)="N",UPPER(E15)="S")),"",IF(ISBLANK(E15),"","  Errore ! Inserire S o N"))</f>
        <v/>
      </c>
      <c r="K15" s="293" t="str">
        <f>LEFT(A15,3)</f>
        <v>GEN</v>
      </c>
      <c r="L15" s="293" t="str">
        <f>RIGHT(A15,3)</f>
        <v>207</v>
      </c>
      <c r="M15" s="293" t="str">
        <f>B15</f>
        <v>FLAG</v>
      </c>
      <c r="N15" s="293" t="str">
        <f>IF(AND(LEN(E15)=1,OR(UPPER(E15)="N",UPPER(E15)="S")),UPPER(E15),"")</f>
        <v>N</v>
      </c>
    </row>
    <row r="16" spans="1:14" s="285" customFormat="1" ht="3.95" customHeight="1">
      <c r="A16" s="288"/>
      <c r="B16" s="288"/>
      <c r="C16" s="286"/>
      <c r="D16" s="286"/>
      <c r="E16" s="287"/>
      <c r="F16" s="335"/>
    </row>
    <row r="17" spans="1:14" s="285" customFormat="1" ht="30" customHeight="1">
      <c r="A17" s="288" t="s">
        <v>228</v>
      </c>
      <c r="B17" s="289" t="s">
        <v>229</v>
      </c>
      <c r="C17" s="290" t="s">
        <v>230</v>
      </c>
      <c r="E17" s="295">
        <v>43035</v>
      </c>
      <c r="F17" s="292" t="str">
        <f ca="1">IF(ISBLANK(E17),"",IF(AND(E17&gt;=DATE(2015,1,1),E17&lt;=TODAY()),"","  Errore: inserire una data valida"))</f>
        <v/>
      </c>
      <c r="K17" s="293" t="str">
        <f>LEFT(A17,3)</f>
        <v>GEN</v>
      </c>
      <c r="L17" s="293" t="str">
        <f>RIGHT(A17,3)</f>
        <v>196</v>
      </c>
      <c r="M17" s="293" t="str">
        <f>B17</f>
        <v>DATE</v>
      </c>
      <c r="N17" s="296" t="str">
        <f ca="1">IF(AND(E17&gt;=DATE(2015,1,1),E17&lt;=TODAY()),"'"&amp;DAY(E17)&amp;"/"&amp;MONTH(E17)&amp;"/"&amp;YEAR(E17),"")</f>
        <v>'27/10/2017</v>
      </c>
    </row>
    <row r="18" spans="1:14" s="285" customFormat="1" ht="3.95" customHeight="1">
      <c r="A18" s="288"/>
      <c r="B18" s="288"/>
      <c r="C18" s="286"/>
      <c r="D18" s="286"/>
      <c r="E18" s="287"/>
      <c r="F18" s="335"/>
    </row>
    <row r="19" spans="1:14" s="285" customFormat="1" ht="30" customHeight="1">
      <c r="A19" s="288" t="s">
        <v>231</v>
      </c>
      <c r="B19" s="289" t="s">
        <v>229</v>
      </c>
      <c r="C19" s="290" t="s">
        <v>232</v>
      </c>
      <c r="E19" s="295"/>
      <c r="F19" s="292" t="str">
        <f ca="1">IF(ISBLANK(E19),"",IF(AND(E19&gt;=DATE(2015,1,1),E19&lt;=TODAY()),"","  Errore: inserire una data valida"))</f>
        <v/>
      </c>
      <c r="K19" s="293" t="str">
        <f>LEFT(A19,3)</f>
        <v>GEN</v>
      </c>
      <c r="L19" s="293" t="str">
        <f>RIGHT(A19,3)</f>
        <v>204</v>
      </c>
      <c r="M19" s="293" t="str">
        <f>B19</f>
        <v>DATE</v>
      </c>
      <c r="N19" s="296" t="str">
        <f ca="1">IF(AND(E19&gt;=DATE(2015,1,1),E19&lt;=TODAY()),"'"&amp;DAY(E19)&amp;"/"&amp;MONTH(E19)&amp;"/"&amp;YEAR(E19),"")</f>
        <v/>
      </c>
    </row>
    <row r="20" spans="1:14" s="285" customFormat="1" ht="3.95" customHeight="1">
      <c r="A20" s="288"/>
      <c r="B20" s="288"/>
      <c r="C20" s="286"/>
      <c r="D20" s="286"/>
      <c r="E20" s="287"/>
      <c r="F20" s="335"/>
    </row>
    <row r="21" spans="1:14" s="285" customFormat="1" ht="30" customHeight="1">
      <c r="A21" s="288" t="s">
        <v>233</v>
      </c>
      <c r="B21" s="289" t="s">
        <v>234</v>
      </c>
      <c r="C21" s="290" t="s">
        <v>235</v>
      </c>
      <c r="E21" s="297">
        <v>0</v>
      </c>
      <c r="F21" s="292" t="str">
        <f>IF(ISBLANK(E21),"",IF(ISNUMBER(E21),IF(E21-INT(E21)=0,"","  Errore ! Inserire un numero intero senza decimali"),"  Errore ! Inserire un numero intero senza decimali"))</f>
        <v/>
      </c>
      <c r="K21" s="293" t="str">
        <f>LEFT(A21,3)</f>
        <v>GEN</v>
      </c>
      <c r="L21" s="293" t="str">
        <f>RIGHT(A21,3)</f>
        <v>195</v>
      </c>
      <c r="M21" s="293" t="str">
        <f>B21</f>
        <v>INT</v>
      </c>
      <c r="N21" s="293">
        <f>IF(ISNUMBER(E21),ROUND(E21,0),"")</f>
        <v>0</v>
      </c>
    </row>
    <row r="22" spans="1:14" s="285" customFormat="1" ht="3.95" customHeight="1">
      <c r="A22" s="298"/>
      <c r="B22" s="298"/>
      <c r="C22" s="286"/>
      <c r="D22" s="286"/>
      <c r="E22" s="287"/>
      <c r="F22" s="335"/>
    </row>
    <row r="23" spans="1:14" s="285" customFormat="1" ht="30" customHeight="1">
      <c r="A23" s="280" t="s">
        <v>236</v>
      </c>
      <c r="B23" s="280"/>
      <c r="C23" s="281" t="s">
        <v>237</v>
      </c>
      <c r="D23" s="282"/>
      <c r="E23" s="283"/>
      <c r="F23" s="335"/>
    </row>
    <row r="24" spans="1:14" s="285" customFormat="1" ht="3.95" customHeight="1">
      <c r="A24" s="286"/>
      <c r="B24" s="286"/>
      <c r="C24" s="286"/>
      <c r="D24" s="286"/>
      <c r="E24" s="287"/>
      <c r="F24" s="335"/>
    </row>
    <row r="25" spans="1:14" s="285" customFormat="1" ht="30" customHeight="1">
      <c r="A25" s="288" t="s">
        <v>238</v>
      </c>
      <c r="B25" s="289" t="s">
        <v>234</v>
      </c>
      <c r="C25" s="299" t="s">
        <v>239</v>
      </c>
      <c r="E25" s="297">
        <f>[1]IN_SICI_LEG144!C2</f>
        <v>19925000</v>
      </c>
      <c r="F25" s="292" t="str">
        <f>IF(ISBLANK(E25),"",IF(ISNUMBER(E25),IF(E25-INT(E25)=0,"","  Errore ! Inserire un numero intero senza decimali"),"  Errore ! Inserire un numero intero senza decimali"))</f>
        <v/>
      </c>
      <c r="K25" s="293" t="str">
        <f>LEFT(A25,3)</f>
        <v>LEG</v>
      </c>
      <c r="L25" s="293" t="str">
        <f>RIGHT(A25,3)</f>
        <v>144</v>
      </c>
      <c r="M25" s="293" t="str">
        <f>B25</f>
        <v>INT</v>
      </c>
      <c r="N25" s="293">
        <f>IF(ISNUMBER(E25),ROUND(E25,0),"")</f>
        <v>19925000</v>
      </c>
    </row>
    <row r="26" spans="1:14" s="285" customFormat="1" ht="3.95" customHeight="1">
      <c r="A26" s="288"/>
      <c r="B26" s="288"/>
      <c r="C26" s="300"/>
      <c r="D26" s="286"/>
      <c r="E26" s="287"/>
      <c r="F26" s="335"/>
    </row>
    <row r="27" spans="1:14" s="285" customFormat="1" ht="30" customHeight="1">
      <c r="A27" s="288" t="s">
        <v>240</v>
      </c>
      <c r="B27" s="289" t="s">
        <v>234</v>
      </c>
      <c r="C27" s="299" t="s">
        <v>241</v>
      </c>
      <c r="E27" s="297">
        <v>19925000</v>
      </c>
      <c r="F27" s="292" t="str">
        <f>IF(ISBLANK(E27),"",IF(ISNUMBER(E27),IF(E27-INT(E27)=0,"","  Errore ! Inserire un numero intero senza decimali"),"  Errore ! Inserire un numero intero senza decimali"))</f>
        <v/>
      </c>
      <c r="K27" s="293" t="str">
        <f>LEFT(A27,3)</f>
        <v>LEG</v>
      </c>
      <c r="L27" s="293" t="str">
        <f>RIGHT(A27,3)</f>
        <v>205</v>
      </c>
      <c r="M27" s="293" t="str">
        <f>B27</f>
        <v>INT</v>
      </c>
      <c r="N27" s="293">
        <f>IF(ISNUMBER(E27),ROUND(E27,0),"")</f>
        <v>19925000</v>
      </c>
    </row>
    <row r="28" spans="1:14" s="285" customFormat="1" ht="3.95" customHeight="1">
      <c r="A28" s="288"/>
      <c r="B28" s="288"/>
      <c r="C28" s="300"/>
      <c r="D28" s="286"/>
      <c r="E28" s="287"/>
      <c r="F28" s="335"/>
    </row>
    <row r="29" spans="1:14" s="285" customFormat="1" ht="30" customHeight="1">
      <c r="A29" s="288" t="s">
        <v>242</v>
      </c>
      <c r="B29" s="289" t="s">
        <v>234</v>
      </c>
      <c r="C29" s="299" t="s">
        <v>243</v>
      </c>
      <c r="E29" s="301">
        <f>SUM('t15(3)'!C17,'t15(3)'!C30,'t15(3)'!C41)</f>
        <v>321202</v>
      </c>
      <c r="F29" s="292" t="str">
        <f>IF(ISBLANK(E29),"",IF(ISNUMBER(E29),IF(E29-INT(E29)=0,"","  Errore ! Inserire un numero intero senza decimali"),"  Errore ! Inserire un numero intero senza decimali"))</f>
        <v/>
      </c>
      <c r="K29" s="293" t="str">
        <f>LEFT(A29,3)</f>
        <v>LEG</v>
      </c>
      <c r="L29" s="293" t="str">
        <f>RIGHT(A29,3)</f>
        <v>157</v>
      </c>
      <c r="M29" s="293" t="str">
        <f>B29</f>
        <v>INT</v>
      </c>
      <c r="N29" s="293">
        <f>IF(ISNUMBER(E29),ROUND(E29,0),"")</f>
        <v>321202</v>
      </c>
    </row>
    <row r="30" spans="1:14" s="285" customFormat="1" ht="3.95" customHeight="1">
      <c r="A30" s="288"/>
      <c r="B30" s="288"/>
      <c r="C30" s="300"/>
      <c r="D30" s="286"/>
      <c r="E30" s="287"/>
      <c r="F30" s="335"/>
    </row>
    <row r="31" spans="1:14" s="285" customFormat="1" ht="30" customHeight="1">
      <c r="A31" s="288" t="s">
        <v>244</v>
      </c>
      <c r="B31" s="289" t="s">
        <v>234</v>
      </c>
      <c r="C31" s="299" t="s">
        <v>245</v>
      </c>
      <c r="E31" s="297">
        <v>90</v>
      </c>
      <c r="F31" s="292" t="str">
        <f>IF(ISBLANK(E31),"",IF(ISNUMBER(E31),IF(E31-INT(E31)=0,"","  Errore ! Inserire un numero intero senza decimali"),"  Errore ! Inserire un numero intero senza decimali"))</f>
        <v/>
      </c>
      <c r="K31" s="293" t="str">
        <f>LEFT(A31,3)</f>
        <v>LEG</v>
      </c>
      <c r="L31" s="293" t="str">
        <f>RIGHT(A31,3)</f>
        <v>262</v>
      </c>
      <c r="M31" s="293" t="str">
        <f>B31</f>
        <v>INT</v>
      </c>
      <c r="N31" s="293">
        <f>IF(ISNUMBER(E31),ROUND(E31,0),"")</f>
        <v>90</v>
      </c>
    </row>
    <row r="32" spans="1:14" s="285" customFormat="1" ht="3.95" customHeight="1">
      <c r="A32" s="288"/>
      <c r="B32" s="288"/>
      <c r="C32" s="300"/>
      <c r="D32" s="286"/>
      <c r="E32" s="287"/>
      <c r="F32" s="335"/>
    </row>
    <row r="33" spans="1:14" s="285" customFormat="1" ht="30" customHeight="1">
      <c r="A33" s="288" t="s">
        <v>246</v>
      </c>
      <c r="B33" s="289" t="s">
        <v>247</v>
      </c>
      <c r="C33" s="299" t="s">
        <v>248</v>
      </c>
      <c r="E33" s="302">
        <v>0</v>
      </c>
      <c r="F33" s="292" t="str">
        <f>IF(ISBLANK(E33),"",IF(ISNUMBER(E33),IF(E33*10000-INT(E33*10000)=0,"","  Errore ! Inserire un valore % con al massimo due decimali"),"  Errore ! Inserire un valore % con al massimo due decimali"))</f>
        <v/>
      </c>
      <c r="K33" s="293" t="str">
        <f>LEFT(A33,3)</f>
        <v>LEG</v>
      </c>
      <c r="L33" s="293" t="str">
        <f>RIGHT(A33,3)</f>
        <v>146</v>
      </c>
      <c r="M33" s="293" t="str">
        <f>B33</f>
        <v>PERC</v>
      </c>
      <c r="N33" s="293">
        <f>IF(ISNUMBER(E33),ROUND(E33,4)*100,"")</f>
        <v>0</v>
      </c>
    </row>
    <row r="34" spans="1:14" s="285" customFormat="1" ht="3.95" customHeight="1">
      <c r="A34" s="288"/>
      <c r="B34" s="288"/>
      <c r="C34" s="300"/>
      <c r="D34" s="286"/>
      <c r="E34" s="287"/>
      <c r="F34" s="335"/>
    </row>
    <row r="35" spans="1:14" s="285" customFormat="1" ht="30" customHeight="1">
      <c r="A35" s="288" t="s">
        <v>249</v>
      </c>
      <c r="B35" s="289" t="s">
        <v>234</v>
      </c>
      <c r="C35" s="299" t="s">
        <v>250</v>
      </c>
      <c r="E35" s="297">
        <v>0</v>
      </c>
      <c r="F35" s="292" t="str">
        <f>IF(ISBLANK(E35),"",IF(ISNUMBER(E35),IF(E35-INT(E35)=0,"","  Errore ! Inserire un numero intero senza decimali"),"  Errore ! Inserire un numero intero senza decimali"))</f>
        <v/>
      </c>
      <c r="K35" s="293" t="str">
        <f>LEFT(A35,3)</f>
        <v>LEG</v>
      </c>
      <c r="L35" s="293" t="str">
        <f>RIGHT(A35,3)</f>
        <v>263</v>
      </c>
      <c r="M35" s="293" t="str">
        <f>B35</f>
        <v>INT</v>
      </c>
      <c r="N35" s="293">
        <f>IF(ISNUMBER(E35),ROUND(E35,0),"")</f>
        <v>0</v>
      </c>
    </row>
    <row r="36" spans="1:14" s="285" customFormat="1" ht="3.95" customHeight="1">
      <c r="A36" s="288"/>
      <c r="B36" s="288"/>
      <c r="C36" s="300"/>
      <c r="D36" s="286"/>
      <c r="E36" s="287"/>
      <c r="F36" s="335"/>
    </row>
    <row r="37" spans="1:14" s="285" customFormat="1" ht="30" customHeight="1">
      <c r="A37" s="280" t="s">
        <v>253</v>
      </c>
      <c r="B37" s="280"/>
      <c r="C37" s="281" t="s">
        <v>254</v>
      </c>
      <c r="D37" s="282"/>
      <c r="E37" s="283"/>
      <c r="F37" s="335"/>
    </row>
    <row r="38" spans="1:14" s="285" customFormat="1" ht="3.95" customHeight="1">
      <c r="A38" s="286"/>
      <c r="B38" s="286"/>
      <c r="C38" s="286"/>
      <c r="D38" s="286"/>
      <c r="E38" s="287"/>
      <c r="F38" s="335"/>
    </row>
    <row r="39" spans="1:14" s="285" customFormat="1" ht="30" customHeight="1">
      <c r="A39" s="303" t="s">
        <v>299</v>
      </c>
      <c r="B39" s="289" t="s">
        <v>234</v>
      </c>
      <c r="C39" s="290" t="s">
        <v>300</v>
      </c>
      <c r="E39" s="301">
        <f>SUM('[1]1G'!Z72,'[1]1G'!Z76,'[1]1G'!Z80,'[1]1G'!Z84)</f>
        <v>40</v>
      </c>
      <c r="F39" s="292" t="str">
        <f>IF(ISBLANK(E39),"",IF(ISNUMBER(E39),IF(E39-INT(E39)=0,"","  Errore ! Inserire un numero intero senza decimali"),"  Errore ! Inserire un numero intero senza decimali"))</f>
        <v/>
      </c>
      <c r="K39" s="293" t="str">
        <f>LEFT(A39,3)</f>
        <v>ORG</v>
      </c>
      <c r="L39" s="293" t="str">
        <f>RIGHT(A39,3)</f>
        <v>190</v>
      </c>
      <c r="M39" s="293" t="str">
        <f>B39</f>
        <v>INT</v>
      </c>
      <c r="N39" s="293">
        <f>IF(ISNUMBER(E39),ROUND(E39,0),"")</f>
        <v>40</v>
      </c>
    </row>
    <row r="40" spans="1:14" s="285" customFormat="1" ht="3.95" customHeight="1">
      <c r="A40" s="288"/>
      <c r="B40" s="288"/>
      <c r="C40" s="286"/>
      <c r="D40" s="286"/>
      <c r="E40" s="287"/>
      <c r="F40" s="335"/>
    </row>
    <row r="41" spans="1:14" s="285" customFormat="1" ht="30" customHeight="1">
      <c r="A41" s="288" t="s">
        <v>301</v>
      </c>
      <c r="B41" s="289" t="s">
        <v>234</v>
      </c>
      <c r="C41" s="290" t="s">
        <v>302</v>
      </c>
      <c r="E41" s="297">
        <v>4</v>
      </c>
      <c r="F41" s="292" t="str">
        <f>IF(ISBLANK(E41),"",IF(ISNUMBER(E41),IF(E41-INT(E41)=0,"","  Errore ! Inserire un numero intero senza decimali"),"  Errore ! Inserire un numero intero senza decimali"))</f>
        <v/>
      </c>
      <c r="K41" s="293" t="str">
        <f>LEFT(A41,3)</f>
        <v>ORG</v>
      </c>
      <c r="L41" s="293" t="str">
        <f>RIGHT(A41,3)</f>
        <v>145</v>
      </c>
      <c r="M41" s="293" t="str">
        <f>B41</f>
        <v>INT</v>
      </c>
      <c r="N41" s="293">
        <f>IF(ISNUMBER(E41),ROUND(E41,0),"")</f>
        <v>4</v>
      </c>
    </row>
    <row r="42" spans="1:14" s="285" customFormat="1" ht="3.95" customHeight="1">
      <c r="A42" s="298"/>
      <c r="B42" s="298"/>
      <c r="C42" s="286"/>
      <c r="D42" s="286"/>
      <c r="E42" s="287"/>
      <c r="F42" s="335"/>
    </row>
    <row r="43" spans="1:14" s="285" customFormat="1" ht="30" customHeight="1">
      <c r="A43" s="288" t="s">
        <v>303</v>
      </c>
      <c r="B43" s="289" t="s">
        <v>234</v>
      </c>
      <c r="C43" s="290" t="s">
        <v>304</v>
      </c>
      <c r="E43" s="297">
        <v>7</v>
      </c>
      <c r="F43" s="292" t="str">
        <f>IF(ISBLANK(E43),"",IF(ISNUMBER(E43),IF(E43-INT(E43)=0,"","  Errore ! Inserire un numero intero senza decimali"),"  Errore ! Inserire un numero intero senza decimali"))</f>
        <v/>
      </c>
      <c r="K43" s="293" t="str">
        <f>LEFT(A43,3)</f>
        <v>ORG</v>
      </c>
      <c r="L43" s="293" t="str">
        <f>RIGHT(A43,3)</f>
        <v>160</v>
      </c>
      <c r="M43" s="293" t="str">
        <f>B43</f>
        <v>INT</v>
      </c>
      <c r="N43" s="293">
        <f>IF(ISNUMBER(E43),ROUND(E43,0),"")</f>
        <v>7</v>
      </c>
    </row>
    <row r="44" spans="1:14" s="285" customFormat="1" ht="3.95" customHeight="1">
      <c r="A44" s="288"/>
      <c r="B44" s="288"/>
      <c r="C44" s="286"/>
      <c r="D44" s="286"/>
      <c r="E44" s="287"/>
      <c r="F44" s="335"/>
    </row>
    <row r="45" spans="1:14" s="285" customFormat="1" ht="30" customHeight="1">
      <c r="A45" s="303" t="s">
        <v>305</v>
      </c>
      <c r="B45" s="289" t="s">
        <v>234</v>
      </c>
      <c r="C45" s="290" t="s">
        <v>306</v>
      </c>
      <c r="E45" s="297">
        <v>23</v>
      </c>
      <c r="F45" s="292" t="str">
        <f>IF(ISBLANK(E45),"",IF(ISNUMBER(E45),IF(E45-INT(E45)=0,"","  Errore ! Inserire un numero intero senza decimali"),"  Errore ! Inserire un numero intero senza decimali"))</f>
        <v/>
      </c>
      <c r="K45" s="293" t="str">
        <f>LEFT(A45,3)</f>
        <v>ORG</v>
      </c>
      <c r="L45" s="293" t="str">
        <f>RIGHT(A45,3)</f>
        <v>154</v>
      </c>
      <c r="M45" s="293" t="str">
        <f>B45</f>
        <v>INT</v>
      </c>
      <c r="N45" s="293">
        <f>IF(ISNUMBER(E45),ROUND(E45,0),"")</f>
        <v>23</v>
      </c>
    </row>
    <row r="46" spans="1:14" s="285" customFormat="1" ht="3.95" customHeight="1">
      <c r="A46" s="288"/>
      <c r="B46" s="288"/>
      <c r="C46" s="286"/>
      <c r="D46" s="286"/>
      <c r="E46" s="287"/>
      <c r="F46" s="335"/>
    </row>
    <row r="47" spans="1:14" s="285" customFormat="1" ht="30" customHeight="1">
      <c r="A47" s="303" t="s">
        <v>307</v>
      </c>
      <c r="B47" s="289" t="s">
        <v>234</v>
      </c>
      <c r="C47" s="290" t="s">
        <v>308</v>
      </c>
      <c r="E47" s="297">
        <v>9000</v>
      </c>
      <c r="F47" s="292" t="str">
        <f>IF(ISBLANK(E47),"",IF(ISNUMBER(E47),IF(E47-INT(E47)=0,"","  Errore ! Inserire un numero intero senza decimali"),"  Errore ! Inserire un numero intero senza decimali"))</f>
        <v/>
      </c>
      <c r="K47" s="293" t="str">
        <f>LEFT(A47,3)</f>
        <v>ORG</v>
      </c>
      <c r="L47" s="293" t="str">
        <f>RIGHT(A47,3)</f>
        <v>292</v>
      </c>
      <c r="M47" s="293" t="str">
        <f>B47</f>
        <v>INT</v>
      </c>
      <c r="N47" s="293">
        <f>IF(ISNUMBER(E47),ROUND(E47,0),"")</f>
        <v>9000</v>
      </c>
    </row>
    <row r="48" spans="1:14" s="285" customFormat="1" ht="3.95" customHeight="1">
      <c r="A48" s="303"/>
      <c r="B48" s="303"/>
      <c r="C48" s="305"/>
      <c r="D48" s="286"/>
      <c r="E48" s="287"/>
      <c r="F48" s="335"/>
    </row>
    <row r="49" spans="1:14" s="285" customFormat="1" ht="30" customHeight="1">
      <c r="A49" s="303" t="s">
        <v>309</v>
      </c>
      <c r="B49" s="289" t="s">
        <v>234</v>
      </c>
      <c r="C49" s="290" t="s">
        <v>310</v>
      </c>
      <c r="E49" s="297">
        <v>4290</v>
      </c>
      <c r="F49" s="292" t="str">
        <f>IF(ISBLANK(E49),"",IF(ISNUMBER(E49),IF(E49-INT(E49)=0,"","  Errore ! Inserire un numero intero senza decimali"),"  Errore ! Inserire un numero intero senza decimali"))</f>
        <v/>
      </c>
      <c r="K49" s="293" t="str">
        <f>LEFT(A49,3)</f>
        <v>ORG</v>
      </c>
      <c r="L49" s="293" t="str">
        <f>RIGHT(A49,3)</f>
        <v>295</v>
      </c>
      <c r="M49" s="293" t="str">
        <f>B49</f>
        <v>INT</v>
      </c>
      <c r="N49" s="293">
        <f>IF(ISNUMBER(E49),ROUND(E49,0),"")</f>
        <v>4290</v>
      </c>
    </row>
    <row r="50" spans="1:14" s="285" customFormat="1" ht="3.95" customHeight="1">
      <c r="A50" s="303"/>
      <c r="B50" s="303"/>
      <c r="C50" s="305"/>
      <c r="D50" s="286"/>
      <c r="E50" s="287"/>
      <c r="F50" s="335"/>
    </row>
    <row r="51" spans="1:14" s="285" customFormat="1" ht="30" customHeight="1">
      <c r="A51" s="303" t="s">
        <v>311</v>
      </c>
      <c r="B51" s="289" t="s">
        <v>234</v>
      </c>
      <c r="C51" s="290" t="s">
        <v>312</v>
      </c>
      <c r="E51" s="297">
        <v>5785</v>
      </c>
      <c r="F51" s="292" t="str">
        <f>IF(ISBLANK(E51),"",IF(ISNUMBER(E51),IF(E51-INT(E51)=0,"","  Errore ! Inserire un numero intero senza decimali"),"  Errore ! Inserire un numero intero senza decimali"))</f>
        <v/>
      </c>
      <c r="K51" s="293" t="str">
        <f>LEFT(A51,3)</f>
        <v>ORG</v>
      </c>
      <c r="L51" s="293" t="str">
        <f>RIGHT(A51,3)</f>
        <v>294</v>
      </c>
      <c r="M51" s="293" t="str">
        <f>B51</f>
        <v>INT</v>
      </c>
      <c r="N51" s="293">
        <f>IF(ISNUMBER(E51),ROUND(E51,0),"")</f>
        <v>5785</v>
      </c>
    </row>
    <row r="52" spans="1:14" s="285" customFormat="1" ht="3.95" customHeight="1">
      <c r="A52" s="303"/>
      <c r="B52" s="303"/>
      <c r="C52" s="300"/>
      <c r="D52" s="286"/>
      <c r="E52" s="287"/>
      <c r="F52" s="335"/>
    </row>
    <row r="53" spans="1:14" s="285" customFormat="1" ht="30" customHeight="1">
      <c r="A53" s="303" t="s">
        <v>313</v>
      </c>
      <c r="B53" s="289" t="s">
        <v>234</v>
      </c>
      <c r="C53" s="290" t="s">
        <v>314</v>
      </c>
      <c r="E53" s="297">
        <v>59</v>
      </c>
      <c r="F53" s="292" t="str">
        <f>IF(ISBLANK(E53),"",IF(ISNUMBER(E53),IF(E53-INT(E53)=0,"","  Errore ! Inserire un numero intero senza decimali"),"  Errore ! Inserire un numero intero senza decimali"))</f>
        <v/>
      </c>
      <c r="K53" s="293" t="str">
        <f>LEFT(A53,3)</f>
        <v>ORG</v>
      </c>
      <c r="L53" s="293" t="str">
        <f>RIGHT(A53,3)</f>
        <v>293</v>
      </c>
      <c r="M53" s="293" t="str">
        <f>B53</f>
        <v>INT</v>
      </c>
      <c r="N53" s="293">
        <f>IF(ISNUMBER(E53),ROUND(E53,0),"")</f>
        <v>59</v>
      </c>
    </row>
    <row r="54" spans="1:14" s="285" customFormat="1" ht="3.95" customHeight="1">
      <c r="A54" s="303"/>
      <c r="B54" s="303"/>
      <c r="C54" s="300"/>
      <c r="D54" s="286"/>
      <c r="E54" s="287"/>
      <c r="F54" s="335"/>
    </row>
    <row r="55" spans="1:14" s="285" customFormat="1" ht="30" customHeight="1">
      <c r="A55" s="303" t="s">
        <v>315</v>
      </c>
      <c r="B55" s="289" t="s">
        <v>234</v>
      </c>
      <c r="C55" s="290" t="s">
        <v>316</v>
      </c>
      <c r="E55" s="297">
        <v>1677</v>
      </c>
      <c r="F55" s="292" t="str">
        <f>IF(ISBLANK(E55),"",IF(ISNUMBER(E55),IF(E55-INT(E55)=0,"","  Errore ! Inserire un numero intero senza decimali"),"  Errore ! Inserire un numero intero senza decimali"))</f>
        <v/>
      </c>
      <c r="K55" s="293" t="str">
        <f>LEFT(A55,3)</f>
        <v>ORG</v>
      </c>
      <c r="L55" s="293" t="str">
        <f>RIGHT(A55,3)</f>
        <v>291</v>
      </c>
      <c r="M55" s="293" t="str">
        <f>B55</f>
        <v>INT</v>
      </c>
      <c r="N55" s="293">
        <f>IF(ISNUMBER(E55),ROUND(E55,0),"")</f>
        <v>1677</v>
      </c>
    </row>
    <row r="56" spans="1:14" s="285" customFormat="1" ht="3.95" customHeight="1">
      <c r="A56" s="288"/>
      <c r="B56" s="288"/>
      <c r="C56" s="300"/>
      <c r="D56" s="286"/>
      <c r="E56" s="287"/>
      <c r="F56" s="335"/>
    </row>
    <row r="57" spans="1:14" s="285" customFormat="1" ht="30" customHeight="1">
      <c r="A57" s="280" t="s">
        <v>317</v>
      </c>
      <c r="B57" s="280"/>
      <c r="C57" s="281" t="s">
        <v>318</v>
      </c>
      <c r="D57" s="282"/>
      <c r="E57" s="283"/>
      <c r="F57" s="335"/>
    </row>
    <row r="58" spans="1:14" s="285" customFormat="1" ht="3.95" customHeight="1">
      <c r="A58" s="286"/>
      <c r="B58" s="286"/>
      <c r="C58" s="286"/>
      <c r="D58" s="286"/>
      <c r="E58" s="287"/>
      <c r="F58" s="335"/>
    </row>
    <row r="59" spans="1:14" s="285" customFormat="1" ht="30" customHeight="1">
      <c r="A59" s="303" t="s">
        <v>319</v>
      </c>
      <c r="B59" s="289" t="s">
        <v>222</v>
      </c>
      <c r="C59" s="290" t="s">
        <v>320</v>
      </c>
      <c r="E59" s="291" t="s">
        <v>224</v>
      </c>
      <c r="F59" s="292" t="str">
        <f>IF(AND(LEN(E59)=1,OR(UPPER(E59)="N",UPPER(E59)="S")),"",IF(ISBLANK(E59),"","  Errore ! Inserire S o N"))</f>
        <v/>
      </c>
      <c r="K59" s="293" t="str">
        <f>LEFT(A59,3)</f>
        <v>PEO</v>
      </c>
      <c r="L59" s="293" t="str">
        <f>RIGHT(A59,3)</f>
        <v>176</v>
      </c>
      <c r="M59" s="293" t="str">
        <f>B59</f>
        <v>FLAG</v>
      </c>
      <c r="N59" s="293" t="str">
        <f>IF(AND(LEN(E59)=1,OR(UPPER(E59)="N",UPPER(E59)="S")),UPPER(E59),"")</f>
        <v>S</v>
      </c>
    </row>
    <row r="60" spans="1:14" s="285" customFormat="1" ht="3.95" customHeight="1">
      <c r="A60" s="288"/>
      <c r="B60" s="288"/>
      <c r="C60" s="286"/>
      <c r="D60" s="286"/>
      <c r="E60" s="287"/>
      <c r="F60" s="335"/>
    </row>
    <row r="61" spans="1:14" s="285" customFormat="1" ht="30" customHeight="1">
      <c r="A61" s="288" t="s">
        <v>321</v>
      </c>
      <c r="B61" s="289" t="s">
        <v>234</v>
      </c>
      <c r="C61" s="290" t="s">
        <v>322</v>
      </c>
      <c r="E61" s="297">
        <v>0</v>
      </c>
      <c r="F61" s="292" t="str">
        <f>IF(ISBLANK(E61),"",IF(ISNUMBER(E61),IF(E61-INT(E61)=0,"","  Errore ! Inserire un numero intero senza decimali"),"  Errore ! Inserire un numero intero senza decimali"))</f>
        <v/>
      </c>
      <c r="K61" s="293" t="str">
        <f>LEFT(A61,3)</f>
        <v>PEO</v>
      </c>
      <c r="L61" s="293" t="str">
        <f>RIGHT(A61,3)</f>
        <v>111</v>
      </c>
      <c r="M61" s="293" t="str">
        <f>B61</f>
        <v>INT</v>
      </c>
      <c r="N61" s="293">
        <f>IF(ISNUMBER(E61),ROUND(E61,0),"")</f>
        <v>0</v>
      </c>
    </row>
    <row r="62" spans="1:14" s="285" customFormat="1" ht="3.95" customHeight="1">
      <c r="A62" s="288"/>
      <c r="B62" s="288"/>
      <c r="C62" s="286"/>
      <c r="D62" s="286"/>
      <c r="E62" s="287"/>
      <c r="F62" s="335"/>
    </row>
    <row r="63" spans="1:14" s="285" customFormat="1" ht="30" customHeight="1">
      <c r="A63" s="288" t="s">
        <v>323</v>
      </c>
      <c r="B63" s="289" t="s">
        <v>234</v>
      </c>
      <c r="C63" s="290" t="s">
        <v>324</v>
      </c>
      <c r="E63" s="297">
        <v>0</v>
      </c>
      <c r="F63" s="292" t="str">
        <f>IF(ISBLANK(E63),"",IF(ISNUMBER(E63),IF(E63-INT(E63)=0,"","  Errore ! Inserire un numero intero senza decimali"),"  Errore ! Inserire un numero intero senza decimali"))</f>
        <v/>
      </c>
      <c r="K63" s="293" t="str">
        <f>LEFT(A63,3)</f>
        <v>PEO</v>
      </c>
      <c r="L63" s="293" t="str">
        <f>RIGHT(A63,3)</f>
        <v>188</v>
      </c>
      <c r="M63" s="293" t="str">
        <f>B63</f>
        <v>INT</v>
      </c>
      <c r="N63" s="293">
        <f>IF(ISNUMBER(E63),ROUND(E63,0),"")</f>
        <v>0</v>
      </c>
    </row>
    <row r="64" spans="1:14" s="285" customFormat="1" ht="3.95" customHeight="1">
      <c r="A64" s="288"/>
      <c r="B64" s="288"/>
      <c r="C64" s="286"/>
      <c r="D64" s="286"/>
      <c r="E64" s="287"/>
      <c r="F64" s="335"/>
    </row>
    <row r="65" spans="1:14" s="285" customFormat="1" ht="30" customHeight="1">
      <c r="A65" s="288" t="s">
        <v>325</v>
      </c>
      <c r="B65" s="289" t="s">
        <v>222</v>
      </c>
      <c r="C65" s="290" t="s">
        <v>326</v>
      </c>
      <c r="E65" s="291" t="s">
        <v>224</v>
      </c>
      <c r="F65" s="292" t="str">
        <f>IF(AND(LEN(E65)=1,OR(UPPER(E65)="N",UPPER(E65)="S")),"",IF(ISBLANK(E65),"","  Errore ! Inserire S o N"))</f>
        <v/>
      </c>
      <c r="K65" s="293" t="str">
        <f>LEFT(A65,3)</f>
        <v>PEO</v>
      </c>
      <c r="L65" s="293" t="str">
        <f>RIGHT(A65,3)</f>
        <v>119</v>
      </c>
      <c r="M65" s="293" t="str">
        <f>B65</f>
        <v>FLAG</v>
      </c>
      <c r="N65" s="293" t="str">
        <f>IF(AND(LEN(E65)=1,OR(UPPER(E65)="N",UPPER(E65)="S")),UPPER(E65),"")</f>
        <v>S</v>
      </c>
    </row>
    <row r="66" spans="1:14" s="285" customFormat="1" ht="3.95" customHeight="1">
      <c r="A66" s="288"/>
      <c r="B66" s="288"/>
      <c r="C66" s="286"/>
      <c r="D66" s="286"/>
      <c r="E66" s="287"/>
      <c r="F66" s="335"/>
    </row>
    <row r="67" spans="1:14" s="285" customFormat="1" ht="30" customHeight="1">
      <c r="A67" s="303" t="s">
        <v>327</v>
      </c>
      <c r="B67" s="289" t="s">
        <v>222</v>
      </c>
      <c r="C67" s="290" t="s">
        <v>328</v>
      </c>
      <c r="E67" s="291" t="s">
        <v>224</v>
      </c>
      <c r="F67" s="292" t="str">
        <f>IF(AND(LEN(E67)=1,OR(UPPER(E67)="N",UPPER(E67)="S")),"",IF(ISBLANK(E67),"","  Errore ! Inserire S o N"))</f>
        <v/>
      </c>
      <c r="K67" s="293" t="str">
        <f>LEFT(A67,3)</f>
        <v>PEO</v>
      </c>
      <c r="L67" s="293" t="str">
        <f>RIGHT(A67,3)</f>
        <v>266</v>
      </c>
      <c r="M67" s="293" t="str">
        <f>B67</f>
        <v>FLAG</v>
      </c>
      <c r="N67" s="293" t="str">
        <f>IF(AND(LEN(E67)=1,OR(UPPER(E67)="N",UPPER(E67)="S")),UPPER(E67),"")</f>
        <v>S</v>
      </c>
    </row>
    <row r="68" spans="1:14" s="285" customFormat="1" ht="3.95" customHeight="1">
      <c r="A68" s="288"/>
      <c r="B68" s="288"/>
      <c r="C68" s="286"/>
      <c r="D68" s="286"/>
      <c r="E68" s="287"/>
      <c r="F68" s="335"/>
    </row>
    <row r="69" spans="1:14" s="285" customFormat="1" ht="30" customHeight="1">
      <c r="A69" s="288" t="s">
        <v>329</v>
      </c>
      <c r="B69" s="289" t="s">
        <v>234</v>
      </c>
      <c r="C69" s="290" t="s">
        <v>330</v>
      </c>
      <c r="E69" s="297">
        <v>0</v>
      </c>
      <c r="F69" s="292" t="str">
        <f>IF(ISBLANK(E69),"",IF(ISNUMBER(E69),IF(E69-INT(E69)=0,"","  Errore ! Inserire un numero intero senza decimali"),"  Errore ! Inserire un numero intero senza decimali"))</f>
        <v/>
      </c>
      <c r="K69" s="293" t="str">
        <f>LEFT(A69,3)</f>
        <v>PEO</v>
      </c>
      <c r="L69" s="293" t="str">
        <f>RIGHT(A69,3)</f>
        <v>133</v>
      </c>
      <c r="M69" s="293" t="str">
        <f>B69</f>
        <v>INT</v>
      </c>
      <c r="N69" s="293">
        <f>IF(ISNUMBER(E69),ROUND(E69,0),"")</f>
        <v>0</v>
      </c>
    </row>
    <row r="70" spans="1:14" s="285" customFormat="1" ht="3.95" customHeight="1">
      <c r="A70" s="298"/>
      <c r="B70" s="298"/>
      <c r="C70" s="286"/>
      <c r="D70" s="286"/>
      <c r="E70" s="287"/>
      <c r="F70" s="335"/>
    </row>
    <row r="71" spans="1:14" s="285" customFormat="1" ht="30" customHeight="1">
      <c r="A71" s="280" t="s">
        <v>271</v>
      </c>
      <c r="B71" s="280"/>
      <c r="C71" s="281" t="s">
        <v>272</v>
      </c>
      <c r="D71" s="282"/>
      <c r="E71" s="283"/>
      <c r="F71" s="335"/>
    </row>
    <row r="72" spans="1:14" s="285" customFormat="1" ht="3.95" customHeight="1">
      <c r="A72" s="286"/>
      <c r="B72" s="286"/>
      <c r="C72" s="286"/>
      <c r="D72" s="286"/>
      <c r="E72" s="287"/>
      <c r="F72" s="335"/>
    </row>
    <row r="73" spans="1:14" s="306" customFormat="1" ht="30" customHeight="1">
      <c r="A73" s="288" t="s">
        <v>331</v>
      </c>
      <c r="B73" s="289" t="s">
        <v>234</v>
      </c>
      <c r="C73" s="299" t="s">
        <v>332</v>
      </c>
      <c r="E73" s="297">
        <v>0</v>
      </c>
      <c r="F73" s="292" t="str">
        <f>IF(ISBLANK(E73),"",IF(ISNUMBER(E73),IF(E73-INT(E73)=0,"","  Errore ! Inserire un numero intero senza decimali"),"  Errore ! Inserire un numero intero senza decimali"))</f>
        <v/>
      </c>
      <c r="G73" s="285"/>
      <c r="H73" s="285"/>
      <c r="I73" s="285"/>
      <c r="J73" s="285"/>
      <c r="K73" s="293" t="str">
        <f>LEFT(A73,3)</f>
        <v>PRD</v>
      </c>
      <c r="L73" s="293" t="str">
        <f>RIGHT(A73,3)</f>
        <v>164</v>
      </c>
      <c r="M73" s="293" t="str">
        <f>B73</f>
        <v>INT</v>
      </c>
      <c r="N73" s="293">
        <f>IF(ISNUMBER(E73),ROUND(E73,0),"")</f>
        <v>0</v>
      </c>
    </row>
    <row r="74" spans="1:14" s="306" customFormat="1" ht="3.95" customHeight="1">
      <c r="A74" s="288"/>
      <c r="B74" s="288"/>
      <c r="C74" s="300"/>
      <c r="D74" s="300"/>
      <c r="E74" s="307"/>
      <c r="F74" s="341"/>
    </row>
    <row r="75" spans="1:14" s="306" customFormat="1" ht="30" customHeight="1">
      <c r="A75" s="288" t="s">
        <v>333</v>
      </c>
      <c r="B75" s="289" t="s">
        <v>234</v>
      </c>
      <c r="C75" s="299" t="s">
        <v>334</v>
      </c>
      <c r="E75" s="297">
        <v>4738075</v>
      </c>
      <c r="F75" s="292" t="str">
        <f>IF(ISBLANK(E75),"",IF(ISNUMBER(E75),IF(E75-INT(E75)=0,"","  Errore ! Inserire un numero intero senza decimali"),"  Errore ! Inserire un numero intero senza decimali"))</f>
        <v/>
      </c>
      <c r="G75" s="285"/>
      <c r="H75" s="285"/>
      <c r="I75" s="285"/>
      <c r="J75" s="285"/>
      <c r="K75" s="293" t="str">
        <f>LEFT(A75,3)</f>
        <v>PRD</v>
      </c>
      <c r="L75" s="293" t="str">
        <f>RIGHT(A75,3)</f>
        <v>210</v>
      </c>
      <c r="M75" s="293" t="str">
        <f>B75</f>
        <v>INT</v>
      </c>
      <c r="N75" s="293">
        <f>IF(ISNUMBER(E75),ROUND(E75,0),"")</f>
        <v>4738075</v>
      </c>
    </row>
    <row r="76" spans="1:14" s="306" customFormat="1" ht="3.95" customHeight="1">
      <c r="A76" s="288"/>
      <c r="B76" s="288"/>
      <c r="C76" s="300"/>
      <c r="D76" s="300"/>
      <c r="E76" s="307"/>
      <c r="F76" s="341"/>
    </row>
    <row r="77" spans="1:14" s="306" customFormat="1" ht="30" customHeight="1">
      <c r="A77" s="288" t="s">
        <v>335</v>
      </c>
      <c r="B77" s="289" t="s">
        <v>234</v>
      </c>
      <c r="C77" s="299" t="s">
        <v>336</v>
      </c>
      <c r="E77" s="297">
        <v>0</v>
      </c>
      <c r="F77" s="292" t="str">
        <f>IF(ISBLANK(E77),"",IF(ISNUMBER(E77),IF(E77-INT(E77)=0,"","  Errore ! Inserire un numero intero senza decimali"),"  Errore ! Inserire un numero intero senza decimali"))</f>
        <v/>
      </c>
      <c r="G77" s="285"/>
      <c r="H77" s="285"/>
      <c r="I77" s="285"/>
      <c r="J77" s="285"/>
      <c r="K77" s="293" t="str">
        <f>LEFT(A77,3)</f>
        <v>PRD</v>
      </c>
      <c r="L77" s="293" t="str">
        <f>RIGHT(A77,3)</f>
        <v>162</v>
      </c>
      <c r="M77" s="293" t="str">
        <f>B77</f>
        <v>INT</v>
      </c>
      <c r="N77" s="293">
        <f>IF(ISNUMBER(E77),ROUND(E77,0),"")</f>
        <v>0</v>
      </c>
    </row>
    <row r="78" spans="1:14" s="306" customFormat="1" ht="3.95" customHeight="1">
      <c r="A78" s="288"/>
      <c r="B78" s="288"/>
      <c r="C78" s="300"/>
      <c r="D78" s="300"/>
      <c r="E78" s="307"/>
      <c r="F78" s="341"/>
    </row>
    <row r="79" spans="1:14" s="306" customFormat="1" ht="30" customHeight="1">
      <c r="A79" s="288" t="s">
        <v>337</v>
      </c>
      <c r="B79" s="289" t="s">
        <v>234</v>
      </c>
      <c r="C79" s="299" t="s">
        <v>338</v>
      </c>
      <c r="E79" s="297"/>
      <c r="F79" s="292" t="str">
        <f>IF(ISBLANK(E79),"",IF(ISNUMBER(E79),IF(E79-INT(E79)=0,"","  Errore ! Inserire un numero intero senza decimali"),"  Errore ! Inserire un numero intero senza decimali"))</f>
        <v/>
      </c>
      <c r="G79" s="285"/>
      <c r="H79" s="285"/>
      <c r="I79" s="285"/>
      <c r="J79" s="285"/>
      <c r="K79" s="293" t="str">
        <f>LEFT(A79,3)</f>
        <v>PRD</v>
      </c>
      <c r="L79" s="293" t="str">
        <f>RIGHT(A79,3)</f>
        <v>298</v>
      </c>
      <c r="M79" s="293" t="str">
        <f>B79</f>
        <v>INT</v>
      </c>
      <c r="N79" s="293" t="str">
        <f>IF(ISNUMBER(E79),ROUND(E79,0),"")</f>
        <v/>
      </c>
    </row>
    <row r="80" spans="1:14" s="306" customFormat="1" ht="3.95" customHeight="1">
      <c r="A80" s="288"/>
      <c r="B80" s="288"/>
      <c r="C80" s="300"/>
      <c r="D80" s="300"/>
      <c r="E80" s="307"/>
      <c r="F80" s="341"/>
    </row>
    <row r="81" spans="1:14" s="306" customFormat="1" ht="30" customHeight="1">
      <c r="A81" s="288" t="s">
        <v>339</v>
      </c>
      <c r="B81" s="289" t="s">
        <v>234</v>
      </c>
      <c r="C81" s="299" t="s">
        <v>340</v>
      </c>
      <c r="E81" s="297">
        <v>0</v>
      </c>
      <c r="F81" s="292" t="str">
        <f>IF(ISBLANK(E81),"",IF(ISNUMBER(E81),IF(E81-INT(E81)=0,"","  Errore ! Inserire un numero intero senza decimali"),"  Errore ! Inserire un numero intero senza decimali"))</f>
        <v/>
      </c>
      <c r="G81" s="285"/>
      <c r="H81" s="285"/>
      <c r="I81" s="285"/>
      <c r="J81" s="285"/>
      <c r="K81" s="293" t="str">
        <f>LEFT(A81,3)</f>
        <v>PRD</v>
      </c>
      <c r="L81" s="293" t="str">
        <f>RIGHT(A81,3)</f>
        <v>297</v>
      </c>
      <c r="M81" s="293" t="str">
        <f>B81</f>
        <v>INT</v>
      </c>
      <c r="N81" s="293">
        <f>IF(ISNUMBER(E81),ROUND(E81,0),"")</f>
        <v>0</v>
      </c>
    </row>
    <row r="82" spans="1:14" s="306" customFormat="1" ht="3.95" customHeight="1">
      <c r="A82" s="288"/>
      <c r="B82" s="288"/>
      <c r="C82" s="300"/>
      <c r="D82" s="300"/>
      <c r="E82" s="307"/>
      <c r="F82" s="342"/>
    </row>
    <row r="83" spans="1:14" s="285" customFormat="1" ht="30" customHeight="1">
      <c r="A83" s="280" t="s">
        <v>285</v>
      </c>
      <c r="B83" s="280"/>
      <c r="C83" s="281" t="s">
        <v>286</v>
      </c>
      <c r="D83" s="282"/>
      <c r="E83" s="283"/>
      <c r="F83" s="332"/>
    </row>
    <row r="84" spans="1:14" s="285" customFormat="1" ht="3.95" customHeight="1">
      <c r="A84" s="309"/>
      <c r="B84" s="309"/>
      <c r="C84" s="286"/>
      <c r="D84" s="286"/>
      <c r="E84" s="287"/>
      <c r="F84" s="332"/>
    </row>
    <row r="85" spans="1:14" s="285" customFormat="1">
      <c r="A85" s="288" t="s">
        <v>287</v>
      </c>
      <c r="B85" s="289" t="s">
        <v>288</v>
      </c>
      <c r="C85" s="286" t="s">
        <v>289</v>
      </c>
      <c r="E85" s="287"/>
      <c r="F85" s="290"/>
      <c r="K85" s="293" t="str">
        <f>LEFT(A85,3)</f>
        <v>INF</v>
      </c>
      <c r="L85" s="293" t="str">
        <f>RIGHT(A85,3)</f>
        <v>209</v>
      </c>
      <c r="M85" s="293" t="str">
        <f>B85</f>
        <v>NOTE</v>
      </c>
      <c r="N85" s="285" t="str">
        <f>IF(ISBLANK(C86),"",LEFT(C86,1500))</f>
        <v/>
      </c>
    </row>
    <row r="86" spans="1:14" s="285" customFormat="1" ht="45" customHeight="1">
      <c r="A86" s="310"/>
      <c r="B86" s="310"/>
      <c r="C86" s="311"/>
      <c r="D86" s="312"/>
      <c r="E86" s="313"/>
      <c r="F86" s="345" t="str">
        <f>IF(LEN(C86)&gt;1500,"Attenzione, è stato superato il numero massimo di 1500 caratteri","")</f>
        <v/>
      </c>
    </row>
    <row r="87" spans="1:14">
      <c r="A87" s="315"/>
      <c r="B87" s="315"/>
      <c r="C87" s="316"/>
      <c r="D87" s="316"/>
      <c r="E87" s="317"/>
    </row>
    <row r="88" spans="1:14">
      <c r="A88" s="288" t="s">
        <v>290</v>
      </c>
      <c r="B88" s="289" t="s">
        <v>288</v>
      </c>
      <c r="C88" s="286" t="s">
        <v>291</v>
      </c>
      <c r="E88" s="287"/>
      <c r="F88" s="290"/>
      <c r="G88" s="285"/>
      <c r="H88" s="285"/>
      <c r="I88" s="285"/>
      <c r="J88" s="285"/>
      <c r="K88" s="293" t="str">
        <f>LEFT(A88,3)</f>
        <v>INF</v>
      </c>
      <c r="L88" s="293" t="str">
        <f>RIGHT(A88,3)</f>
        <v>127</v>
      </c>
      <c r="M88" s="293" t="str">
        <f>B88</f>
        <v>NOTE</v>
      </c>
      <c r="N88" s="285" t="str">
        <f>IF(ISBLANK(C89),"",LEFT(C89,1500))</f>
        <v/>
      </c>
    </row>
    <row r="89" spans="1:14" ht="45" customHeight="1">
      <c r="A89" s="319"/>
      <c r="B89" s="319"/>
      <c r="C89" s="311"/>
      <c r="D89" s="312"/>
      <c r="E89" s="313"/>
      <c r="F89" s="345" t="str">
        <f>IF(LEN(C89)&gt;1500,"Attenzione, è stato superato il numero massimo di 1500 caratteri","")</f>
        <v/>
      </c>
      <c r="K89" s="320" t="s">
        <v>88</v>
      </c>
    </row>
  </sheetData>
  <sheetCalcPr fullCalcOnLoad="1"/>
  <sheetProtection password="EA98" sheet="1" objects="1" scenarios="1"/>
  <mergeCells count="5">
    <mergeCell ref="F2:F3"/>
    <mergeCell ref="F4:F5"/>
    <mergeCell ref="F6:F9"/>
    <mergeCell ref="C86:E86"/>
    <mergeCell ref="C89:E89"/>
  </mergeCells>
  <dataValidations count="5">
    <dataValidation type="custom" operator="lessThan" allowBlank="1" showInputMessage="1" showErrorMessage="1" errorTitle="Errore di digitazione" error="Inserire solo valori percentuali con al massimo due cifre decimali e chiudere con il simbolo %." sqref="E33">
      <formula1>OR(E33=0,E33-INT(E33*10000)/10000=0)</formula1>
    </dataValidation>
    <dataValidation type="whole" operator="lessThan" allowBlank="1" showInputMessage="1" showErrorMessage="1" errorTitle="Errore di digitazione" error="Inserire solo numeri interi o lasciare vuoto." sqref="E21 E25 E27 E29 E31 E35 E39 E41 E43 E45 E53 E47 E49 E51 E55 E61 E63 E69 E73 E75 E77 E79 E81">
      <formula1>100000000000000</formula1>
    </dataValidation>
    <dataValidation type="date" allowBlank="1" showInputMessage="1" showErrorMessage="1" errorTitle="Errore di digitazione" error="Digitare una data valida nel formato gg/mm/aaaa" sqref="E17 E19">
      <formula1>42005</formula1>
      <formula2>TODAY()</formula2>
    </dataValidation>
    <dataValidation type="list" allowBlank="1" showDropDown="1" showInputMessage="1" showErrorMessage="1" errorTitle="Errore di digitazione" error="Digitare 'S' o 'N' o lasciare in bianco" sqref="E15 E13 E59 E65 E67">
      <formula1>"s,n,S,N"</formula1>
    </dataValidation>
    <dataValidation type="textLength" allowBlank="1" showInputMessage="1" showErrorMessage="1" error="Inserire massimo 1500 caratteri" sqref="C89:E89 C86:E86">
      <formula1>0</formula1>
      <formula2>1500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6</vt:i4>
      </vt:variant>
    </vt:vector>
  </HeadingPairs>
  <TitlesOfParts>
    <vt:vector size="12" baseType="lpstr">
      <vt:lpstr>t15(1)</vt:lpstr>
      <vt:lpstr>t15(2)</vt:lpstr>
      <vt:lpstr>t15(3)</vt:lpstr>
      <vt:lpstr>SICI(1)</vt:lpstr>
      <vt:lpstr>SICI(2)</vt:lpstr>
      <vt:lpstr>SICI(3)</vt:lpstr>
      <vt:lpstr>'t15(1)'!Area_stampa</vt:lpstr>
      <vt:lpstr>'t15(2)'!Area_stampa</vt:lpstr>
      <vt:lpstr>'t15(3)'!Area_stampa</vt:lpstr>
      <vt:lpstr>'t15(1)'!Titoli_stampa</vt:lpstr>
      <vt:lpstr>'t15(2)'!Titoli_stampa</vt:lpstr>
      <vt:lpstr>'t15(3)'!Titoli_stampa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D4052</dc:creator>
  <cp:lastModifiedBy>D4052</cp:lastModifiedBy>
  <dcterms:created xsi:type="dcterms:W3CDTF">2021-06-16T11:32:48Z</dcterms:created>
  <dcterms:modified xsi:type="dcterms:W3CDTF">2021-06-16T11:33:45Z</dcterms:modified>
</cp:coreProperties>
</file>